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6ab0d3bfc7ccf5/Documents/Data Analytics Bootcamp/Excel/Homework/"/>
    </mc:Choice>
  </mc:AlternateContent>
  <xr:revisionPtr revIDLastSave="295" documentId="8_{DE9F487F-3460-4735-92F6-EE81CB4CAE51}" xr6:coauthVersionLast="45" xr6:coauthVersionMax="45" xr10:uidLastSave="{245CC96E-3D2C-4A6F-9EFD-B436D331AE4C}"/>
  <bookViews>
    <workbookView xWindow="-110" yWindow="-110" windowWidth="22780" windowHeight="14660" xr2:uid="{00000000-000D-0000-FFFF-FFFF00000000}"/>
  </bookViews>
  <sheets>
    <sheet name="RawData" sheetId="1" r:id="rId1"/>
    <sheet name="CampaignByCategory" sheetId="2" r:id="rId2"/>
    <sheet name="CampaignBySubCategory" sheetId="3" r:id="rId3"/>
    <sheet name="CampaignsByDate" sheetId="4" r:id="rId4"/>
    <sheet name="Bonus" sheetId="5" r:id="rId5"/>
    <sheet name="Bonus Stat Analysis" sheetId="6" r:id="rId6"/>
  </sheets>
  <definedNames>
    <definedName name="_xlnm._FilterDatabase" localSheetId="0" hidden="1">RawData!$A$1:$T$4115</definedName>
  </definedNames>
  <calcPr calcId="191029"/>
  <pivotCaches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6" l="1"/>
  <c r="L6" i="6"/>
  <c r="L5" i="6"/>
  <c r="L4" i="6"/>
  <c r="L3" i="6"/>
  <c r="L2" i="6"/>
  <c r="E6" i="6" l="1"/>
  <c r="E7" i="6"/>
  <c r="E5" i="6"/>
  <c r="E4" i="6"/>
  <c r="E3" i="6"/>
  <c r="E2" i="6"/>
  <c r="D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G7" i="5" s="1"/>
  <c r="B6" i="5"/>
  <c r="B5" i="5"/>
  <c r="B3" i="5"/>
  <c r="B4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9" i="5" l="1"/>
  <c r="F2" i="5"/>
  <c r="H13" i="5"/>
  <c r="F5" i="5"/>
  <c r="F13" i="5"/>
  <c r="E2" i="5"/>
  <c r="H2" i="5" s="1"/>
  <c r="H7" i="5"/>
  <c r="E13" i="5"/>
  <c r="G13" i="5" s="1"/>
  <c r="E5" i="5"/>
  <c r="G5" i="5" s="1"/>
  <c r="H10" i="5"/>
  <c r="F10" i="5"/>
  <c r="F4" i="5"/>
  <c r="H4" i="5"/>
  <c r="G8" i="5"/>
  <c r="G9" i="5"/>
  <c r="G10" i="5"/>
  <c r="H8" i="5"/>
  <c r="E6" i="5"/>
  <c r="G6" i="5" s="1"/>
  <c r="F9" i="5"/>
  <c r="G2" i="5"/>
  <c r="E12" i="5"/>
  <c r="G12" i="5" s="1"/>
  <c r="E4" i="5"/>
  <c r="G4" i="5" s="1"/>
  <c r="F8" i="5"/>
  <c r="E11" i="5"/>
  <c r="G11" i="5" s="1"/>
  <c r="E3" i="5"/>
  <c r="G3" i="5" s="1"/>
  <c r="F7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F6" i="5"/>
  <c r="H6" i="5"/>
  <c r="F11" i="5"/>
  <c r="H11" i="5"/>
  <c r="F12" i="5"/>
  <c r="H3" i="5"/>
  <c r="F3" i="5"/>
  <c r="H1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tc={D534CB54-8816-4944-8D1B-AD93C4666751}</author>
    <author>tc={3DAB42E7-27FB-4E88-8D87-3C89D2D7FAEF}</author>
  </authors>
  <commentList>
    <comment ref="Q1" authorId="0" shapeId="0" xr:uid="{D534CB54-8816-4944-8D1B-AD93C4666751}">
      <text>
        <t>[Threaded comment]
Your version of Excel allows you to read this threaded comment; however, any edits to it will get removed if the file is opened in a newer version of Excel. Learn more: https://go.microsoft.com/fwlink/?linkid=870924
Comment:
    Flashfill</t>
      </text>
    </comment>
    <comment ref="R1" authorId="1" shapeId="0" xr:uid="{3DAB42E7-27FB-4E88-8D87-3C89D2D7FAEF}">
      <text>
        <t>[Threaded comment]
Your version of Excel allows you to read this threaded comment; however, any edits to it will get removed if the file is opened in a newer version of Excel. Learn more: https://go.microsoft.com/fwlink/?linkid=870924
Comment:
    Flashfill</t>
      </text>
    </comment>
  </commentList>
</comments>
</file>

<file path=xl/sharedStrings.xml><?xml version="1.0" encoding="utf-8"?>
<sst xmlns="http://schemas.openxmlformats.org/spreadsheetml/2006/main" count="28554" uniqueCount="8409">
  <si>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</si>
  <si>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</si>
  <si>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</si>
  <si>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</si>
  <si>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</si>
  <si>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</si>
  <si>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</si>
  <si>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</si>
  <si>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</si>
  <si>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</si>
  <si>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</si>
  <si>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</si>
  <si>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</si>
  <si>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</si>
  <si>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</si>
  <si>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</si>
  <si>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</si>
  <si>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</si>
  <si>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</si>
  <si>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</si>
  <si>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</si>
  <si>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</si>
  <si>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</si>
  <si>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</si>
  <si>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</si>
  <si>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</si>
  <si>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</si>
  <si>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</si>
  <si>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</si>
  <si>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</si>
  <si>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</si>
  <si>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</si>
  <si>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</si>
  <si>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</si>
  <si>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</si>
  <si>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</si>
  <si>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</si>
  <si>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</si>
  <si>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</si>
  <si>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</si>
  <si>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</si>
  <si>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</si>
  <si>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</si>
  <si>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</si>
  <si>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</si>
  <si>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</si>
  <si>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</si>
  <si>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</si>
  <si>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</si>
  <si>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</si>
  <si>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</si>
  <si>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</si>
  <si>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</si>
  <si>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</si>
  <si>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</si>
  <si>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</si>
  <si>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</si>
  <si>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</si>
  <si>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</si>
  <si>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</si>
  <si>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</si>
  <si>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</si>
  <si>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</si>
  <si>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</si>
  <si>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</si>
  <si>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</si>
  <si>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</si>
  <si>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</si>
  <si>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</si>
  <si>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</si>
  <si>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</si>
  <si>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</si>
  <si>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</si>
  <si>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</si>
  <si>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</si>
  <si>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</si>
  <si>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</si>
  <si>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</si>
  <si>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</si>
  <si>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</si>
  <si>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</si>
  <si>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</si>
  <si>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</si>
  <si>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</si>
  <si>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</si>
  <si>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</si>
  <si>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</si>
  <si>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</si>
  <si>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</si>
  <si>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</si>
  <si>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</si>
  <si>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</si>
  <si>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</si>
  <si>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</si>
  <si>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</si>
  <si>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</si>
  <si>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</si>
  <si>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</si>
  <si>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</si>
  <si>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</si>
  <si>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</si>
  <si>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</si>
  <si>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</si>
  <si>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</si>
  <si>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</si>
  <si>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</si>
  <si>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</si>
  <si>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</si>
  <si>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</si>
  <si>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</si>
  <si>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</si>
  <si>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</si>
  <si>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</si>
  <si>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</si>
  <si>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</si>
  <si>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</si>
  <si>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</si>
  <si>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</si>
  <si>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</si>
  <si>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</si>
  <si>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</si>
  <si>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</si>
  <si>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</si>
  <si>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</si>
  <si>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</si>
  <si>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</si>
  <si>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</si>
  <si>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</si>
  <si>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</si>
  <si>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</si>
  <si>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</si>
  <si>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</si>
  <si>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</si>
  <si>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</si>
  <si>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</si>
  <si>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</si>
  <si>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</si>
  <si>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</si>
  <si>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</si>
  <si>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</si>
  <si>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</si>
  <si>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</si>
  <si>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</si>
  <si>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</si>
  <si>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</si>
  <si>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</si>
  <si>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</si>
  <si>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</si>
  <si>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</si>
  <si>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</si>
  <si>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</si>
  <si>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</si>
  <si>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</si>
  <si>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</si>
  <si>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</si>
  <si>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</si>
  <si>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</si>
  <si>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</si>
  <si>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</si>
  <si>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</si>
  <si>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</si>
  <si>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</si>
  <si>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</si>
  <si>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</si>
  <si>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</si>
  <si>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</si>
  <si>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</si>
  <si>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</si>
  <si>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</si>
  <si>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</si>
  <si>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</si>
  <si>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</si>
  <si>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</si>
  <si>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</si>
  <si>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</si>
  <si>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</si>
  <si>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</si>
  <si>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</si>
  <si>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</si>
  <si>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</si>
  <si>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</si>
  <si>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</si>
  <si>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</si>
  <si>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</si>
  <si>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</si>
  <si>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</si>
  <si>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</si>
  <si>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</si>
  <si>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</si>
  <si>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</si>
  <si>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</si>
  <si>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</si>
  <si>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</si>
  <si>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</si>
  <si>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</si>
  <si>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</si>
  <si>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</si>
  <si>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</si>
  <si>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</si>
  <si>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</si>
  <si>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</si>
  <si>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</si>
  <si>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</si>
  <si>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</si>
  <si>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</si>
  <si>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</si>
  <si>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</si>
  <si>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</si>
  <si>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</si>
  <si>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</si>
  <si>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</si>
  <si>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</si>
  <si>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</si>
  <si>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</si>
  <si>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</si>
  <si>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</si>
  <si>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</si>
  <si>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</si>
  <si>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</si>
  <si>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</si>
  <si>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</si>
  <si>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</si>
  <si>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</si>
  <si>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</si>
  <si>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</si>
  <si>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</si>
  <si>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</si>
  <si>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</si>
  <si>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</si>
  <si>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</si>
  <si>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</si>
  <si>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</si>
  <si>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</si>
  <si>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</si>
  <si>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</si>
  <si>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</si>
  <si>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</si>
  <si>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</si>
  <si>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</si>
  <si>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</si>
  <si>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</si>
  <si>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</si>
  <si>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</si>
  <si>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</si>
  <si>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</si>
  <si>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</si>
  <si>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</si>
  <si>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</si>
  <si>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</si>
  <si>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</si>
  <si>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</si>
  <si>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</si>
  <si>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</si>
  <si>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</si>
  <si>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</si>
  <si>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</si>
  <si>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</si>
  <si>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</si>
  <si>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</si>
  <si>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</si>
  <si>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</si>
  <si>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</si>
  <si>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</si>
  <si>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</si>
  <si>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</si>
  <si>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</si>
  <si>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</si>
  <si>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</si>
  <si>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</si>
  <si>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</si>
  <si>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</si>
  <si>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</si>
  <si>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</si>
  <si>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</si>
  <si>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</si>
  <si>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</si>
  <si>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</si>
  <si>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</si>
  <si>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</si>
  <si>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</si>
  <si>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</si>
  <si>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</si>
  <si>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</si>
  <si>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</si>
  <si>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</si>
  <si>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</si>
  <si>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</si>
  <si>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</si>
  <si>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</si>
  <si>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</si>
  <si>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</si>
  <si>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</si>
  <si>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</si>
  <si>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</si>
  <si>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</si>
  <si>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</si>
  <si>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</si>
  <si>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</si>
  <si>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</si>
  <si>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</si>
  <si>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</si>
  <si>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</si>
  <si>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</si>
  <si>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</si>
  <si>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</si>
  <si>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</si>
  <si>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</si>
  <si>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</si>
  <si>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</si>
  <si>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</si>
  <si>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</si>
  <si>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</si>
  <si>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</si>
  <si>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</si>
  <si>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</si>
  <si>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</si>
  <si>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</si>
  <si>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</si>
  <si>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</si>
  <si>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</si>
  <si>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</si>
  <si>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</si>
  <si>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</si>
  <si>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</si>
  <si>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</si>
  <si>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</si>
  <si>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</si>
  <si>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</si>
  <si>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</si>
  <si>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</si>
  <si>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</si>
  <si>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</si>
  <si>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</si>
  <si>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</si>
  <si>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</si>
  <si>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</si>
  <si>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</si>
  <si>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</si>
  <si>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</si>
  <si>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</si>
  <si>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</si>
  <si>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</si>
  <si>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</si>
  <si>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</si>
  <si>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</si>
  <si>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</si>
  <si>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</si>
  <si>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</si>
  <si>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</si>
  <si>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</si>
  <si>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</si>
  <si>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</si>
  <si>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</si>
  <si>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</si>
  <si>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</si>
  <si>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</si>
  <si>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</si>
  <si>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</si>
  <si>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</si>
  <si>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</si>
  <si>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</si>
  <si>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</si>
  <si>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</si>
  <si>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</si>
  <si>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</si>
  <si>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</si>
  <si>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</si>
  <si>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</si>
  <si>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</si>
  <si>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</si>
  <si>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</si>
  <si>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</si>
  <si>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</si>
  <si>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</si>
  <si>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</si>
  <si>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</si>
  <si>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</si>
  <si>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</si>
  <si>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</si>
  <si>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</si>
  <si>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</si>
  <si>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</si>
  <si>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</si>
  <si>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</si>
  <si>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</si>
  <si>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</si>
  <si>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</si>
  <si>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</si>
  <si>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</si>
  <si>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</si>
  <si>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</si>
  <si>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</si>
  <si>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</si>
  <si>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</si>
  <si>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</si>
  <si>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</si>
  <si>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</si>
  <si>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</si>
  <si>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</si>
  <si>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</si>
  <si>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</si>
  <si>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</si>
  <si>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</si>
  <si>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</si>
  <si>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</si>
  <si>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</si>
  <si>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</si>
  <si>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</si>
  <si>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</si>
  <si>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</si>
  <si>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</si>
  <si>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</si>
  <si>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</si>
  <si>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</si>
  <si>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</si>
  <si>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</si>
  <si>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</si>
  <si>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</si>
  <si>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</si>
  <si>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</si>
  <si>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</si>
  <si>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</si>
  <si>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</si>
  <si>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</si>
  <si>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</si>
  <si>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</si>
  <si>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</si>
  <si>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</si>
  <si>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</si>
  <si>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</si>
  <si>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</si>
  <si>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</si>
  <si>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</si>
  <si>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</si>
  <si>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</si>
  <si>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</si>
  <si>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</si>
  <si>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</si>
  <si>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</si>
  <si>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</si>
  <si>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</si>
  <si>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</si>
  <si>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</si>
  <si>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</si>
  <si>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</si>
  <si>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</si>
  <si>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</si>
  <si>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</si>
  <si>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</si>
  <si>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</si>
  <si>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</si>
  <si>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</si>
  <si>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</si>
  <si>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</si>
  <si>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</si>
  <si>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</si>
  <si>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</si>
  <si>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</si>
  <si>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</si>
  <si>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</si>
  <si>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</si>
  <si>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</si>
  <si>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</si>
  <si>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</si>
  <si>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</si>
  <si>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</si>
  <si>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</si>
  <si>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</si>
  <si>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</si>
  <si>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</si>
  <si>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</si>
  <si>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</si>
  <si>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</si>
  <si>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</si>
  <si>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</si>
  <si>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</si>
  <si>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</si>
  <si>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</si>
  <si>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</si>
  <si>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</si>
  <si>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</si>
  <si>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</si>
  <si>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</si>
  <si>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</si>
  <si>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</si>
  <si>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</si>
  <si>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</si>
  <si>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</si>
  <si>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</si>
  <si>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</si>
  <si>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</si>
  <si>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</si>
  <si>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</si>
  <si>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</si>
  <si>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</si>
  <si>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</si>
  <si>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</si>
  <si>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</si>
  <si>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</si>
  <si>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</si>
  <si>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</si>
  <si>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</si>
  <si>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</si>
  <si>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</si>
  <si>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</si>
  <si>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</si>
  <si>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</si>
  <si>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</si>
  <si>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</si>
  <si>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</si>
  <si>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</si>
  <si>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</si>
  <si>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</si>
  <si>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</si>
  <si>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</si>
  <si>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</si>
  <si>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</si>
  <si>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</si>
  <si>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</si>
  <si>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</si>
  <si>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</si>
  <si>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</si>
  <si>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</si>
  <si>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</si>
  <si>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</si>
  <si>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</si>
  <si>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</si>
  <si>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</si>
  <si>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</si>
  <si>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</si>
  <si>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</si>
  <si>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</si>
  <si>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</si>
  <si>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</si>
  <si>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</si>
  <si>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</si>
  <si>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</si>
  <si>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</si>
  <si>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</si>
  <si>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</si>
  <si>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</si>
  <si>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</si>
  <si>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</si>
  <si>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</si>
  <si>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</si>
  <si>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</si>
  <si>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</si>
  <si>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</si>
  <si>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</si>
  <si>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</si>
  <si>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</si>
  <si>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</si>
  <si>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</si>
  <si>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</si>
  <si>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</si>
  <si>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</si>
  <si>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</si>
  <si>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</si>
  <si>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</si>
  <si>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</si>
  <si>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</si>
  <si>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</si>
  <si>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</si>
  <si>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</si>
  <si>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</si>
  <si>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</si>
  <si>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</si>
  <si>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</si>
  <si>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</si>
  <si>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</si>
  <si>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</si>
  <si>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</si>
  <si>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</si>
  <si>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</si>
  <si>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</si>
  <si>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</si>
  <si>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</si>
  <si>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</si>
  <si>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</si>
  <si>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</si>
  <si>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</si>
  <si>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</si>
  <si>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</si>
  <si>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</si>
  <si>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</si>
  <si>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</si>
  <si>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</si>
  <si>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</si>
  <si>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</si>
  <si>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</si>
  <si>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</si>
  <si>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</si>
  <si>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</si>
  <si>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</si>
  <si>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</si>
  <si>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</si>
  <si>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</si>
  <si>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</si>
  <si>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</si>
  <si>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</si>
  <si>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</si>
  <si>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</si>
  <si>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</si>
  <si>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</si>
  <si>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</si>
  <si>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</si>
  <si>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</si>
  <si>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</si>
  <si>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</si>
  <si>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</si>
  <si>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</si>
  <si>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</si>
  <si>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</si>
  <si>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</si>
  <si>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</si>
  <si>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</si>
  <si>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</si>
  <si>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</si>
  <si>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</si>
  <si>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</si>
  <si>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</si>
  <si>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</si>
  <si>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</si>
  <si>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</si>
  <si>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</si>
  <si>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</si>
  <si>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</si>
  <si>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</si>
  <si>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</si>
  <si>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</si>
  <si>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</si>
  <si>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</si>
  <si>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</si>
  <si>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</si>
  <si>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</si>
  <si>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</si>
  <si>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</si>
  <si>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</si>
  <si>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</si>
  <si>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</si>
  <si>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</si>
  <si>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</si>
  <si>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</si>
  <si>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</si>
  <si>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</si>
  <si>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</si>
  <si>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</si>
  <si>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</si>
  <si>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</si>
  <si>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</si>
  <si>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</si>
  <si>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</si>
  <si>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</si>
  <si>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</si>
  <si>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</si>
  <si>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</si>
  <si>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</si>
  <si>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</si>
  <si>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</si>
  <si>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</si>
  <si>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</si>
  <si>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</si>
  <si>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</si>
  <si>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</si>
  <si>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</si>
  <si>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</si>
  <si>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</si>
  <si>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</si>
  <si>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</si>
  <si>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</si>
  <si>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</si>
  <si>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</si>
  <si>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</si>
  <si>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</si>
  <si>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</si>
  <si>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</si>
  <si>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</si>
  <si>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</si>
  <si>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</si>
  <si>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</si>
  <si>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</si>
  <si>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</si>
  <si>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</si>
  <si>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</si>
  <si>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</si>
  <si>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</si>
  <si>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</si>
  <si>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</si>
  <si>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</si>
  <si>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</si>
  <si>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</si>
  <si>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</si>
  <si>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</si>
  <si>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</si>
  <si>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</si>
  <si>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</si>
  <si>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</si>
  <si>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</si>
  <si>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</si>
  <si>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</si>
  <si>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</si>
  <si>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</si>
  <si>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</si>
  <si>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</si>
  <si>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</si>
  <si>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</si>
  <si>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</si>
  <si>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</si>
  <si>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</si>
  <si>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</si>
  <si>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</si>
  <si>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</si>
  <si>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</si>
  <si>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</si>
  <si>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</si>
  <si>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</si>
  <si>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</si>
  <si>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</si>
  <si>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</si>
  <si>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</si>
  <si>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</si>
  <si>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</si>
  <si>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</si>
  <si>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</si>
  <si>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</si>
  <si>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</si>
  <si>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</si>
  <si>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</si>
  <si>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</si>
  <si>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</si>
  <si>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</si>
  <si>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</si>
  <si>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</si>
  <si>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</si>
  <si>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</si>
  <si>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</si>
  <si>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</si>
  <si>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</si>
  <si>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</si>
  <si>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</si>
  <si>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</si>
  <si>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</si>
  <si>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</si>
  <si>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</si>
  <si>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</si>
  <si>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</si>
  <si>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</si>
  <si>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</si>
  <si>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</si>
  <si>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</si>
  <si>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</si>
  <si>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</si>
  <si>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</si>
  <si>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</si>
  <si>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</si>
  <si>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</si>
  <si>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</si>
  <si>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</si>
  <si>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</si>
  <si>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</si>
  <si>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</si>
  <si>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</si>
  <si>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</si>
  <si>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</si>
  <si>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</si>
  <si>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</si>
  <si>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</si>
  <si>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</si>
  <si>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</si>
  <si>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</si>
  <si>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</si>
  <si>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</si>
  <si>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</si>
  <si>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</si>
  <si>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</si>
  <si>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</si>
  <si>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</si>
  <si>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</si>
  <si>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</si>
  <si>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</si>
  <si>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</si>
  <si>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</si>
  <si>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</si>
  <si>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</si>
  <si>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</si>
  <si>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</si>
  <si>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</si>
  <si>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</si>
  <si>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</si>
  <si>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</si>
  <si>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</si>
  <si>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</si>
  <si>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</si>
  <si>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</si>
  <si>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</si>
  <si>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</si>
  <si>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</si>
  <si>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</si>
  <si>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</si>
  <si>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</si>
  <si>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</si>
  <si>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</si>
  <si>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</si>
  <si>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</si>
  <si>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</si>
  <si>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</si>
  <si>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</si>
  <si>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</si>
  <si>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</si>
  <si>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</si>
  <si>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</si>
  <si>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</si>
  <si>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</si>
  <si>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</si>
  <si>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</si>
  <si>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</si>
  <si>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</si>
  <si>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</si>
  <si>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</si>
  <si>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</si>
  <si>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</si>
  <si>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</si>
  <si>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</si>
  <si>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</si>
  <si>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</si>
  <si>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</si>
  <si>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</si>
  <si>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</si>
  <si>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</si>
  <si>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</si>
  <si>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</si>
  <si>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</si>
  <si>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</si>
  <si>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</si>
  <si>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</si>
  <si>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</si>
  <si>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</si>
  <si>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</si>
  <si>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</si>
  <si>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</si>
  <si>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</si>
  <si>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</si>
  <si>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</si>
  <si>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</si>
  <si>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</si>
  <si>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</si>
  <si>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</si>
  <si>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</si>
  <si>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</si>
  <si>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</si>
  <si>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</si>
  <si>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</si>
  <si>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</si>
  <si>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</si>
  <si>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</si>
  <si>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</si>
  <si>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</si>
  <si>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</si>
  <si>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</si>
  <si>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</si>
  <si>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</si>
  <si>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</si>
  <si>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</si>
  <si>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</si>
  <si>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</si>
  <si>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</si>
  <si>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</si>
  <si>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</si>
  <si>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</si>
  <si>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</si>
  <si>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</si>
  <si>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</si>
  <si>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</si>
  <si>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</si>
  <si>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</si>
  <si>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</si>
  <si>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</si>
  <si>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</si>
  <si>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</si>
  <si>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</si>
  <si>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</si>
  <si>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</si>
  <si>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</si>
  <si>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</si>
  <si>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</si>
  <si>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</si>
  <si>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</si>
  <si>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</si>
  <si>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</si>
  <si>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</si>
  <si>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</si>
  <si>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</si>
  <si>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</si>
  <si>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</si>
  <si>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</si>
  <si>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</si>
  <si>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</si>
  <si>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</si>
  <si>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</si>
  <si>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</si>
  <si>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</si>
  <si>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</si>
  <si>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</si>
  <si>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</si>
  <si>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</si>
  <si>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</si>
  <si>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</si>
  <si>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</si>
  <si>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</si>
  <si>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</si>
  <si>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</si>
  <si>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</si>
  <si>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</si>
  <si>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</si>
  <si>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</si>
  <si>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</si>
  <si>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</si>
  <si>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</si>
  <si>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</si>
  <si>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</si>
  <si>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</si>
  <si>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</si>
  <si>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</si>
  <si>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</si>
  <si>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</si>
  <si>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</si>
  <si>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</si>
  <si>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</si>
  <si>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</si>
  <si>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</si>
  <si>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</si>
  <si>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</si>
  <si>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</si>
  <si>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</si>
  <si>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</si>
  <si>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</si>
  <si>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</si>
  <si>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</si>
  <si>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</si>
  <si>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</si>
  <si>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</si>
  <si>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</si>
  <si>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</si>
  <si>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</si>
  <si>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</si>
  <si>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</si>
  <si>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</si>
  <si>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</si>
  <si>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</si>
  <si>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</si>
  <si>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</si>
  <si>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</si>
  <si>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</si>
  <si>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</si>
  <si>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</si>
  <si>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</si>
  <si>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</si>
  <si>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</si>
  <si>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</si>
  <si>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</si>
  <si>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</si>
  <si>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</si>
  <si>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</si>
  <si>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</si>
  <si>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</si>
  <si>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</si>
  <si>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</si>
  <si>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</si>
  <si>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</si>
  <si>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</si>
  <si>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</si>
  <si>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</si>
  <si>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</si>
  <si>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</si>
  <si>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</si>
  <si>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</si>
  <si>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</si>
  <si>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</si>
  <si>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</si>
  <si>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</si>
  <si>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</si>
  <si>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</si>
  <si>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</si>
  <si>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</si>
  <si>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</si>
  <si>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</si>
  <si>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</si>
  <si>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</si>
  <si>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</si>
  <si>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</si>
  <si>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</si>
  <si>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</si>
  <si>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</si>
  <si>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</si>
  <si>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</si>
  <si>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</si>
  <si>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</si>
  <si>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</si>
  <si>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</si>
  <si>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</si>
  <si>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</si>
  <si>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</si>
  <si>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</si>
  <si>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</si>
  <si>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</si>
  <si>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</si>
  <si>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</si>
  <si>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</si>
  <si>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</si>
  <si>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</si>
  <si>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</si>
  <si>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</si>
  <si>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</si>
  <si>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</si>
  <si>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</si>
  <si>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</si>
  <si>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</si>
  <si>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</si>
  <si>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</si>
  <si>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</si>
  <si>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</si>
  <si>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</si>
  <si>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</si>
  <si>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</si>
  <si>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</si>
  <si>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</si>
  <si>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</si>
  <si>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</si>
  <si>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</si>
  <si>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</si>
  <si>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</si>
  <si>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</si>
  <si>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</si>
  <si>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</si>
  <si>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</si>
  <si>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</si>
  <si>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</si>
  <si>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</si>
  <si>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</si>
  <si>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</si>
  <si>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</si>
  <si>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</si>
  <si>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</si>
  <si>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</si>
  <si>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</si>
  <si>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</si>
  <si>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</si>
  <si>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</si>
  <si>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</si>
  <si>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</si>
  <si>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</si>
  <si>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</si>
  <si>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</si>
  <si>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</si>
  <si>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</si>
  <si>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</si>
  <si>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</si>
  <si>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</si>
  <si>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</si>
  <si>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</si>
  <si>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</si>
  <si>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</si>
  <si>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</si>
  <si>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</si>
  <si>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</si>
  <si>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</si>
  <si>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</si>
  <si>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</si>
  <si>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</si>
  <si>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</si>
  <si>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</si>
  <si>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</si>
  <si>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</si>
  <si>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</si>
  <si>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</si>
  <si>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</si>
  <si>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</si>
  <si>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</si>
  <si>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</si>
  <si>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</si>
  <si>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</si>
  <si>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</si>
  <si>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</si>
  <si>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</si>
  <si>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</si>
  <si>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</si>
  <si>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</si>
  <si>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</si>
  <si>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</si>
  <si>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</si>
  <si>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</si>
  <si>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</si>
  <si>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</si>
  <si>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</si>
  <si>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</si>
  <si>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</si>
  <si>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</si>
  <si>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</si>
  <si>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</si>
  <si>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</si>
  <si>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</si>
  <si>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</si>
  <si>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</si>
  <si>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</si>
  <si>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</si>
  <si>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</si>
  <si>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</si>
  <si>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</si>
  <si>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</si>
  <si>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</si>
  <si>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</si>
  <si>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</si>
  <si>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</si>
  <si>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</si>
  <si>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</si>
  <si>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</si>
  <si>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</si>
  <si>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</si>
  <si>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</si>
  <si>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</si>
  <si>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</si>
  <si>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</si>
  <si>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</si>
  <si>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</si>
  <si>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</si>
  <si>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</si>
  <si>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</si>
  <si>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</si>
  <si>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</si>
  <si>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</si>
  <si>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</si>
  <si>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</si>
  <si>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</si>
  <si>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</si>
  <si>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</si>
  <si>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</si>
  <si>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</si>
  <si>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</si>
  <si>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</si>
  <si>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</si>
  <si>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</si>
  <si>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</si>
  <si>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</si>
  <si>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</si>
  <si>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</si>
  <si>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</si>
  <si>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</si>
  <si>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</si>
  <si>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</si>
  <si>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</si>
  <si>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</si>
  <si>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</si>
  <si>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</si>
  <si>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</si>
  <si>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</si>
  <si>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</si>
  <si>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</si>
  <si>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</si>
  <si>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</si>
  <si>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</si>
  <si>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</si>
  <si>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</si>
  <si>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</si>
  <si>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</si>
  <si>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</si>
  <si>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</si>
  <si>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</si>
  <si>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</si>
  <si>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</si>
  <si>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</si>
  <si>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</si>
  <si>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</si>
  <si>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</si>
  <si>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</si>
  <si>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</si>
  <si>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</si>
  <si>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</si>
  <si>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</si>
  <si>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</si>
  <si>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</si>
  <si>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</si>
  <si>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</si>
  <si>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</si>
  <si>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</si>
  <si>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</si>
  <si>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</si>
  <si>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</si>
  <si>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</si>
  <si>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</si>
  <si>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</si>
  <si>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</si>
  <si>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</si>
  <si>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</si>
  <si>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</si>
  <si>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</si>
  <si>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</si>
  <si>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</si>
  <si>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</si>
  <si>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</si>
  <si>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</si>
  <si>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</si>
  <si>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</si>
  <si>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</si>
  <si>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</si>
  <si>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</si>
  <si>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</si>
  <si>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</si>
  <si>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</si>
  <si>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</si>
  <si>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</si>
  <si>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</si>
  <si>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</si>
  <si>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</si>
  <si>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</si>
  <si>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</si>
  <si>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</si>
  <si>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</si>
  <si>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</si>
  <si>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</si>
  <si>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</si>
  <si>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</si>
  <si>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</si>
  <si>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</si>
  <si>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</si>
  <si>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</si>
  <si>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</si>
  <si>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</si>
  <si>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</si>
  <si>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</si>
  <si>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</si>
  <si>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</si>
  <si>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</si>
  <si>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</si>
  <si>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</si>
  <si>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</si>
  <si>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</si>
  <si>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</si>
  <si>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</si>
  <si>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</si>
  <si>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</si>
  <si>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</si>
  <si>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</si>
  <si>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</si>
  <si>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</si>
  <si>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</si>
  <si>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</si>
  <si>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</si>
  <si>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</si>
  <si>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</si>
  <si>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</si>
  <si>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</si>
  <si>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</si>
  <si>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</si>
  <si>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</si>
  <si>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</si>
  <si>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</si>
  <si>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</si>
  <si>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</si>
  <si>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</si>
  <si>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</si>
  <si>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</si>
  <si>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</si>
  <si>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</si>
  <si>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</si>
  <si>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</si>
  <si>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</si>
  <si>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</si>
  <si>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</si>
  <si>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</si>
  <si>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</si>
  <si>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</si>
  <si>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</si>
  <si>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</si>
  <si>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</si>
  <si>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</si>
  <si>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</si>
  <si>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</si>
  <si>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</si>
  <si>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</si>
  <si>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</si>
  <si>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</si>
  <si>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</si>
  <si>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</si>
  <si>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</si>
  <si>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</si>
  <si>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</si>
  <si>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</si>
  <si>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</si>
  <si>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</si>
  <si>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</si>
  <si>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</si>
  <si>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</si>
  <si>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</si>
  <si>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</si>
  <si>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</si>
  <si>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</si>
  <si>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</si>
  <si>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</si>
  <si>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</si>
  <si>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</si>
  <si>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</si>
  <si>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</si>
  <si>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</si>
  <si>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</si>
  <si>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</si>
  <si>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</si>
  <si>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</si>
  <si>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</si>
  <si>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</si>
  <si>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</si>
  <si>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</si>
  <si>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</si>
  <si>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</si>
  <si>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</si>
  <si>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</si>
  <si>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</si>
  <si>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</si>
  <si>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</si>
  <si>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</si>
  <si>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</si>
  <si>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</si>
  <si>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</si>
  <si>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</si>
  <si>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</si>
  <si>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</si>
  <si>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</si>
  <si>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</si>
  <si>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</si>
  <si>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</si>
  <si>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</si>
  <si>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</si>
  <si>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</si>
  <si>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</si>
  <si>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</si>
  <si>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</si>
  <si>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</si>
  <si>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</si>
  <si>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</si>
  <si>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</si>
  <si>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</si>
  <si>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</si>
  <si>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</si>
  <si>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</si>
  <si>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</si>
  <si>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</si>
  <si>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</si>
  <si>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</si>
  <si>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</si>
  <si>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</si>
  <si>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</si>
  <si>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</si>
  <si>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</si>
  <si>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</si>
  <si>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</si>
  <si>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</si>
  <si>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</si>
  <si>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</si>
  <si>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</si>
  <si>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</si>
  <si>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</si>
  <si>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</si>
  <si>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</si>
  <si>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</si>
  <si>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</si>
  <si>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</si>
  <si>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</si>
  <si>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</si>
  <si>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</si>
  <si>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</si>
  <si>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</si>
  <si>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</si>
  <si>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</si>
  <si>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</si>
  <si>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</si>
  <si>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</si>
  <si>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</si>
  <si>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</si>
  <si>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</si>
  <si>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</si>
  <si>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</si>
  <si>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</si>
  <si>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</si>
  <si>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</si>
  <si>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</si>
  <si>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</si>
  <si>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</si>
  <si>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</si>
  <si>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</si>
  <si>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</si>
  <si>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</si>
  <si>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</si>
  <si>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</si>
  <si>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</si>
  <si>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</si>
  <si>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</si>
  <si>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</si>
  <si>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</si>
  <si>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</si>
  <si>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</si>
  <si>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</si>
  <si>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</si>
  <si>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</si>
  <si>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</si>
  <si>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</si>
  <si>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</si>
  <si>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</si>
  <si>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</si>
  <si>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</si>
  <si>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</si>
  <si>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</si>
  <si>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</si>
  <si>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</si>
  <si>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</si>
  <si>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</si>
  <si>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</si>
  <si>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</si>
  <si>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</si>
  <si>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</si>
  <si>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</si>
  <si>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</si>
  <si>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</si>
  <si>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</si>
  <si>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</si>
  <si>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</si>
  <si>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</si>
  <si>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</si>
  <si>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</si>
  <si>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</si>
  <si>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</si>
  <si>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</si>
  <si>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</si>
  <si>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</si>
  <si>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</si>
  <si>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</si>
  <si>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</si>
  <si>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</si>
  <si>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</si>
  <si>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</si>
  <si>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</si>
  <si>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</si>
  <si>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</si>
  <si>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</si>
  <si>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</si>
  <si>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</si>
  <si>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</si>
  <si>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</si>
  <si>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</si>
  <si>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</si>
  <si>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</si>
  <si>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</si>
  <si>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</si>
  <si>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</si>
  <si>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</si>
  <si>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</si>
  <si>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</si>
  <si>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</si>
  <si>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</si>
  <si>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</si>
  <si>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</si>
  <si>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</si>
  <si>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</si>
  <si>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</si>
  <si>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</si>
  <si>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</si>
  <si>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</si>
  <si>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</si>
  <si>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</si>
  <si>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</si>
  <si>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</si>
  <si>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</si>
  <si>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</si>
  <si>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</si>
  <si>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</si>
  <si>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</si>
  <si>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</si>
  <si>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</si>
  <si>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</si>
  <si>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</si>
  <si>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</si>
  <si>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</si>
  <si>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</si>
  <si>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</si>
  <si>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</si>
  <si>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</si>
  <si>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</si>
  <si>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</si>
  <si>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</si>
  <si>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</si>
  <si>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</si>
  <si>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</si>
  <si>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</si>
  <si>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</si>
  <si>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</si>
  <si>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</si>
  <si>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</si>
  <si>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</si>
  <si>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</si>
  <si>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</si>
  <si>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</si>
  <si>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</si>
  <si>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</si>
  <si>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</si>
  <si>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</si>
  <si>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</si>
  <si>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</si>
  <si>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</si>
  <si>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</si>
  <si>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</si>
  <si>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</si>
  <si>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</si>
  <si>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</si>
  <si>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</si>
  <si>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</si>
  <si>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</si>
  <si>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</si>
  <si>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</si>
  <si>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</si>
  <si>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</si>
  <si>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</si>
  <si>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</si>
  <si>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</si>
  <si>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</si>
  <si>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</si>
  <si>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</si>
  <si>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</si>
  <si>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</si>
  <si>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</si>
  <si>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</si>
  <si>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</si>
  <si>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</si>
  <si>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</si>
  <si>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</si>
  <si>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</si>
  <si>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</si>
  <si>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</si>
  <si>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</si>
  <si>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</si>
  <si>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</si>
  <si>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</si>
  <si>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</si>
  <si>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</si>
  <si>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</si>
  <si>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</si>
  <si>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</si>
  <si>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</si>
  <si>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</si>
  <si>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</si>
  <si>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</si>
  <si>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</si>
  <si>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</si>
  <si>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</si>
  <si>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</si>
  <si>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</si>
  <si>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</si>
  <si>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</si>
  <si>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</si>
  <si>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</si>
  <si>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</si>
  <si>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</si>
  <si>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</si>
  <si>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</si>
  <si>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</si>
  <si>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</si>
  <si>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</si>
  <si>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</si>
  <si>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</si>
  <si>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</si>
  <si>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</si>
  <si>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</si>
  <si>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</si>
  <si>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</si>
  <si>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</si>
  <si>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</si>
  <si>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</si>
  <si>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</si>
  <si>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</si>
  <si>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</si>
  <si>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</si>
  <si>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</si>
  <si>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</si>
  <si>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</si>
  <si>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</si>
  <si>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</si>
  <si>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</si>
  <si>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</si>
  <si>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</si>
  <si>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</si>
  <si>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</si>
  <si>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</si>
  <si>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</si>
  <si>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</si>
  <si>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</si>
  <si>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</si>
  <si>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</si>
  <si>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</si>
  <si>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</si>
  <si>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</si>
  <si>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</si>
  <si>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</si>
  <si>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</si>
  <si>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</si>
  <si>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</si>
  <si>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</si>
  <si>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</si>
  <si>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</si>
  <si>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</si>
  <si>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</si>
  <si>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</si>
  <si>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</si>
  <si>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</si>
  <si>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</si>
  <si>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</si>
  <si>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</si>
  <si>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</si>
  <si>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</si>
  <si>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</si>
  <si>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</si>
  <si>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</si>
  <si>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</si>
  <si>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</si>
  <si>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</si>
  <si>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</si>
  <si>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</si>
  <si>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</si>
  <si>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</si>
  <si>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</si>
  <si>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</si>
  <si>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</si>
  <si>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</si>
  <si>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</si>
  <si>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</si>
  <si>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</si>
  <si>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</si>
  <si>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</si>
  <si>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</si>
  <si>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</si>
  <si>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</si>
  <si>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</si>
  <si>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</si>
  <si>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</si>
  <si>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</si>
  <si>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</si>
  <si>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</si>
  <si>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</si>
  <si>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</si>
  <si>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</si>
  <si>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</si>
  <si>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</si>
  <si>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</si>
  <si>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</si>
  <si>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</si>
  <si>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</si>
  <si>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</si>
  <si>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</si>
  <si>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</si>
  <si>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</si>
  <si>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</si>
  <si>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</si>
  <si>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</si>
  <si>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</si>
  <si>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</si>
  <si>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</si>
  <si>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</si>
  <si>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</si>
  <si>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</si>
  <si>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</si>
  <si>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</si>
  <si>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</si>
  <si>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</si>
  <si>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</si>
  <si>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</si>
  <si>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</si>
  <si>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</si>
  <si>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</si>
  <si>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</si>
  <si>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</si>
  <si>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</si>
  <si>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</si>
  <si>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</si>
  <si>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</si>
  <si>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</si>
  <si>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</si>
  <si>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</si>
  <si>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</si>
  <si>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</si>
  <si>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</si>
  <si>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</si>
  <si>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</si>
  <si>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</si>
  <si>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</si>
  <si>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</si>
  <si>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</si>
  <si>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</si>
  <si>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</si>
  <si>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</si>
  <si>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</si>
  <si>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</si>
  <si>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</si>
  <si>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</si>
  <si>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</si>
  <si>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</si>
  <si>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</si>
  <si>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</si>
  <si>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</si>
  <si>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</si>
  <si>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</si>
  <si>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</si>
  <si>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</si>
  <si>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</si>
  <si>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</si>
  <si>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</si>
  <si>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</si>
  <si>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</si>
  <si>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</si>
  <si>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</si>
  <si>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</si>
  <si>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</si>
  <si>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</si>
  <si>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</si>
  <si>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</si>
  <si>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</si>
  <si>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</si>
  <si>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</si>
  <si>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</si>
  <si>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</si>
  <si>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</si>
  <si>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</si>
  <si>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</si>
  <si>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</si>
  <si>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</si>
  <si>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</si>
  <si>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</si>
  <si>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</si>
  <si>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</si>
  <si>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</si>
  <si>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</si>
  <si>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</si>
  <si>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</si>
  <si>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</si>
  <si>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</si>
  <si>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</si>
  <si>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</si>
  <si>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</si>
  <si>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</si>
  <si>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</si>
  <si>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</si>
  <si>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</si>
  <si>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</si>
  <si>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</si>
  <si>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</si>
  <si>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</si>
  <si>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</si>
  <si>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</si>
  <si>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</si>
  <si>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</si>
  <si>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</si>
  <si>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</si>
  <si>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</si>
  <si>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</si>
  <si>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</si>
  <si>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</si>
  <si>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</si>
  <si>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</si>
  <si>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</si>
  <si>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</si>
  <si>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</si>
  <si>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</si>
  <si>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</si>
  <si>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</si>
  <si>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</si>
  <si>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</si>
  <si>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</si>
  <si>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</si>
  <si>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</si>
  <si>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</si>
  <si>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</si>
  <si>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</si>
  <si>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</si>
  <si>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</si>
  <si>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</si>
  <si>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</si>
  <si>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</si>
  <si>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</si>
  <si>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</si>
  <si>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</si>
  <si>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</si>
  <si>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</si>
  <si>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</si>
  <si>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</si>
  <si>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</si>
  <si>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</si>
  <si>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</si>
  <si>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</si>
  <si>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</si>
  <si>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</si>
  <si>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</si>
  <si>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</si>
  <si>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</si>
  <si>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</si>
  <si>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</si>
  <si>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</si>
  <si>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</si>
  <si>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</si>
  <si>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</si>
  <si>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</si>
  <si>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</si>
  <si>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</si>
  <si>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</si>
  <si>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</si>
  <si>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</si>
  <si>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</si>
  <si>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</si>
  <si>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</si>
  <si>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</si>
  <si>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</si>
  <si>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</si>
  <si>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</si>
  <si>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</si>
  <si>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</si>
  <si>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</si>
  <si>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</si>
  <si>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</si>
  <si>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</si>
  <si>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</si>
  <si>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</si>
  <si>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</si>
  <si>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</si>
  <si>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</si>
  <si>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</si>
  <si>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</si>
  <si>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</si>
  <si>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</si>
  <si>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</si>
  <si>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</si>
  <si>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</si>
  <si>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</si>
  <si>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</si>
  <si>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</si>
  <si>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</si>
  <si>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</si>
  <si>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</si>
  <si>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</si>
  <si>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</si>
  <si>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</si>
  <si>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</si>
  <si>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</si>
  <si>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</si>
  <si>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</si>
  <si>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</si>
  <si>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</si>
  <si>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</si>
  <si>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</si>
  <si>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</si>
  <si>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</si>
  <si>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</si>
  <si>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</si>
  <si>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</si>
  <si>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</si>
  <si>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</si>
  <si>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</si>
  <si>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</si>
  <si>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</si>
  <si>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</si>
  <si>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</si>
  <si>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</si>
  <si>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</si>
  <si>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</si>
  <si>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</si>
  <si>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</si>
  <si>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</si>
  <si>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</si>
  <si>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</si>
  <si>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</si>
  <si>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</si>
  <si>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</si>
  <si>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</si>
  <si>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</si>
  <si>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</si>
  <si>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</si>
  <si>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</si>
  <si>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</si>
  <si>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</si>
  <si>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</si>
  <si>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</si>
  <si>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</si>
  <si>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</si>
  <si>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</si>
  <si>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</si>
  <si>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</si>
  <si>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</si>
  <si>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</si>
  <si>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</si>
  <si>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</si>
  <si>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</si>
  <si>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</si>
  <si>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</si>
  <si>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</si>
  <si>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</si>
  <si>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</si>
  <si>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</si>
  <si>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</si>
  <si>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</si>
  <si>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</si>
  <si>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</si>
  <si>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</si>
  <si>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</si>
  <si>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</si>
  <si>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</si>
  <si>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</si>
  <si>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</si>
  <si>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</si>
  <si>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</si>
  <si>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</si>
  <si>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</si>
  <si>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</si>
  <si>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</si>
  <si>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</si>
  <si>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</si>
  <si>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</si>
  <si>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</si>
  <si>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</si>
  <si>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</si>
  <si>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</si>
  <si>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</si>
  <si>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</si>
  <si>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</si>
  <si>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</si>
  <si>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</si>
  <si>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</si>
  <si>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</si>
  <si>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</si>
  <si>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</si>
  <si>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</si>
  <si>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</si>
  <si>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</si>
  <si>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</si>
  <si>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</si>
  <si>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</si>
  <si>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</si>
  <si>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</si>
  <si>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</si>
  <si>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</si>
  <si>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</si>
  <si>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</si>
  <si>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</si>
  <si>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</si>
  <si>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</si>
  <si>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</si>
  <si>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</si>
  <si>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</si>
  <si>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</si>
  <si>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</si>
  <si>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</si>
  <si>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</si>
  <si>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</si>
  <si>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</si>
  <si>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</si>
  <si>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</si>
  <si>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</si>
  <si>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</si>
  <si>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</si>
  <si>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</si>
  <si>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</si>
  <si>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</si>
  <si>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</si>
  <si>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</si>
  <si>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</si>
  <si>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</si>
  <si>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</si>
  <si>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</si>
  <si>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</si>
  <si>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</si>
  <si>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</si>
  <si>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</si>
  <si>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</si>
  <si>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</si>
  <si>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</si>
  <si>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</si>
  <si>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</si>
  <si>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</si>
  <si>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</si>
  <si>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</si>
  <si>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</si>
  <si>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</si>
  <si>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</si>
  <si>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</si>
  <si>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</si>
  <si>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</si>
  <si>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</si>
  <si>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</si>
  <si>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</si>
  <si>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</si>
  <si>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</si>
  <si>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</si>
  <si>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</si>
  <si>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</si>
  <si>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</si>
  <si>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</si>
  <si>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</si>
  <si>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</si>
  <si>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</si>
  <si>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</si>
  <si>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</si>
  <si>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</si>
  <si>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</si>
  <si>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</si>
  <si>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</si>
  <si>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</si>
  <si>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</si>
  <si>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</si>
  <si>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</si>
  <si>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</si>
  <si>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</si>
  <si>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</si>
  <si>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</si>
  <si>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</si>
  <si>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</si>
  <si>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</si>
  <si>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</si>
  <si>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</si>
  <si>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</si>
  <si>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</si>
  <si>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</si>
  <si>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</si>
  <si>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</si>
  <si>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</si>
  <si>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</si>
  <si>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</si>
  <si>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</si>
  <si>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</si>
  <si>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</si>
  <si>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</si>
  <si>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</si>
  <si>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</si>
  <si>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</si>
  <si>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</si>
  <si>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</si>
  <si>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</si>
  <si>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</si>
  <si>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</si>
  <si>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</si>
  <si>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</si>
  <si>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</si>
  <si>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</si>
  <si>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</si>
  <si>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</si>
  <si>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</si>
  <si>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</si>
  <si>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</si>
  <si>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</si>
  <si>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</si>
  <si>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</si>
  <si>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</si>
  <si>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</si>
  <si>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</si>
  <si>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</si>
  <si>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</si>
  <si>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</si>
  <si>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</si>
  <si>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</si>
  <si>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</si>
  <si>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</si>
  <si>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</si>
  <si>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</si>
  <si>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</si>
  <si>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</si>
  <si>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</si>
  <si>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</si>
  <si>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</si>
  <si>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</si>
  <si>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</si>
  <si>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</si>
  <si>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</si>
  <si>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</si>
  <si>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</si>
  <si>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</si>
  <si>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</si>
  <si>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</si>
  <si>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</si>
  <si>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</si>
  <si>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</si>
  <si>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</si>
  <si>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</si>
  <si>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</si>
  <si>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</si>
  <si>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</si>
  <si>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</si>
  <si>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</si>
  <si>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</si>
  <si>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</si>
  <si>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</si>
  <si>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</si>
  <si>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</si>
  <si>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</si>
  <si>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</si>
  <si>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</si>
  <si>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</si>
  <si>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</si>
  <si>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</si>
  <si>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</si>
  <si>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</si>
  <si>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</si>
  <si>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</si>
  <si>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</si>
  <si>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</si>
  <si>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</si>
  <si>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</si>
  <si>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</si>
  <si>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</si>
  <si>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</si>
  <si>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</si>
  <si>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</si>
  <si>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</si>
  <si>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</si>
  <si>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</si>
  <si>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</si>
  <si>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</si>
  <si>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</si>
  <si>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</si>
  <si>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</si>
  <si>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</si>
  <si>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</si>
  <si>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</si>
  <si>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</si>
  <si>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</si>
  <si>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</si>
  <si>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</si>
  <si>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</si>
  <si>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</si>
  <si>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</si>
  <si>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</si>
  <si>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</si>
  <si>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</si>
  <si>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</si>
  <si>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</si>
  <si>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</si>
  <si>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</si>
  <si>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</si>
  <si>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</si>
  <si>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</si>
  <si>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</si>
  <si>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</si>
  <si>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</si>
  <si>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</si>
  <si>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</si>
  <si>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</si>
  <si>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</si>
  <si>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</si>
  <si>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</si>
  <si>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</si>
  <si>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</si>
  <si>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</si>
  <si>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</si>
  <si>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</si>
  <si>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</si>
  <si>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</si>
  <si>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</si>
  <si>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</si>
  <si>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</si>
  <si>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</si>
  <si>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</si>
  <si>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</si>
  <si>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</si>
  <si>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</si>
  <si>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</si>
  <si>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</si>
  <si>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</si>
  <si>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</si>
  <si>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</si>
  <si>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</si>
  <si>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</si>
  <si>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</si>
  <si>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</si>
  <si>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</si>
  <si>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</si>
  <si>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</si>
  <si>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</si>
  <si>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</si>
  <si>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</si>
  <si>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</si>
  <si>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</si>
  <si>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</si>
  <si>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</si>
  <si>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</si>
  <si>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</si>
  <si>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</si>
  <si>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</si>
  <si>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</si>
  <si>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</si>
  <si>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</si>
  <si>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</si>
  <si>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</si>
  <si>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</si>
  <si>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</si>
  <si>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</si>
  <si>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</si>
  <si>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</si>
  <si>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</si>
  <si>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</si>
  <si>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</si>
  <si>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</si>
  <si>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</si>
  <si>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</si>
  <si>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</si>
  <si>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</si>
  <si>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</si>
  <si>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</si>
  <si>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</si>
  <si>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</si>
  <si>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</si>
  <si>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</si>
  <si>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</si>
  <si>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</si>
  <si>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</si>
  <si>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</si>
  <si>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</si>
  <si>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</si>
  <si>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</si>
  <si>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</si>
  <si>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</si>
  <si>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</si>
  <si>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</si>
  <si>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</si>
  <si>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</si>
  <si>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</si>
  <si>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</si>
  <si>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</si>
  <si>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</si>
  <si>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</si>
  <si>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</si>
  <si>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</si>
  <si>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</si>
  <si>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</si>
  <si>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</si>
  <si>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</si>
  <si>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</si>
  <si>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</si>
  <si>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</si>
  <si>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</si>
  <si>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</si>
  <si>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</si>
  <si>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</si>
  <si>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</si>
  <si>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</si>
  <si>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</si>
  <si>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</si>
  <si>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</si>
  <si>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</si>
  <si>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</si>
  <si>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</si>
  <si>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</si>
  <si>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</si>
  <si>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</si>
  <si>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</si>
  <si>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</si>
  <si>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</si>
  <si>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</si>
  <si>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</si>
  <si>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</si>
  <si>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</si>
  <si>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</si>
  <si>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</si>
  <si>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</si>
  <si>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</si>
  <si>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</si>
  <si>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</si>
  <si>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</si>
  <si>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</si>
  <si>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</si>
  <si>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</si>
  <si>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</si>
  <si>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</si>
  <si>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</si>
  <si>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</si>
  <si>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</si>
  <si>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</si>
  <si>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</si>
  <si>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</si>
  <si>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</si>
  <si>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</si>
  <si>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</si>
  <si>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</si>
  <si>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</si>
  <si>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</si>
  <si>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</si>
  <si>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</si>
  <si>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</si>
  <si>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</si>
  <si>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</si>
  <si>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</si>
  <si>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</si>
  <si>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</si>
  <si>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</si>
  <si>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</si>
  <si>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</si>
  <si>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</si>
  <si>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</si>
  <si>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</si>
  <si>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</si>
  <si>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</si>
  <si>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</si>
  <si>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</si>
  <si>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</si>
  <si>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</si>
  <si>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</si>
  <si>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</si>
  <si>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</si>
  <si>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</si>
  <si>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</si>
  <si>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</si>
  <si>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</si>
  <si>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</si>
  <si>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</si>
  <si>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</si>
  <si>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</si>
  <si>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</si>
  <si>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</si>
  <si>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</si>
  <si>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</si>
  <si>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</si>
  <si>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</si>
  <si>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</si>
  <si>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</si>
  <si>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</si>
  <si>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</si>
  <si>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</si>
  <si>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</si>
  <si>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</si>
  <si>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</si>
  <si>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</si>
  <si>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</si>
  <si>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</si>
  <si>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</si>
  <si>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</si>
  <si>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</si>
  <si>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</si>
  <si>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</si>
  <si>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</si>
  <si>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</si>
  <si>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</si>
  <si>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</si>
  <si>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</si>
  <si>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</si>
  <si>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</si>
  <si>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</si>
  <si>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</si>
  <si>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</si>
  <si>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</si>
  <si>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</si>
  <si>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</si>
  <si>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</si>
  <si>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</si>
  <si>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</si>
  <si>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</si>
  <si>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</si>
  <si>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</si>
  <si>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</si>
  <si>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</si>
  <si>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</si>
  <si>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</si>
  <si>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</si>
  <si>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</si>
  <si>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</si>
  <si>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</si>
  <si>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</si>
  <si>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</si>
  <si>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</si>
  <si>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</si>
  <si>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</si>
  <si>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</si>
  <si>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</si>
  <si>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</si>
  <si>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</si>
  <si>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</si>
  <si>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</si>
  <si>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</si>
  <si>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</si>
  <si>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</si>
  <si>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</si>
  <si>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</si>
  <si>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</si>
  <si>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</si>
  <si>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</si>
  <si>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</si>
  <si>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</si>
  <si>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</si>
  <si>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</si>
  <si>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</si>
  <si>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</si>
  <si>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</si>
  <si>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</si>
  <si>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</si>
  <si>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</si>
  <si>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</si>
  <si>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</si>
  <si>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</si>
  <si>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</si>
  <si>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</si>
  <si>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</si>
  <si>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</si>
  <si>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</si>
  <si>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</si>
  <si>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</si>
  <si>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</si>
  <si>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</si>
  <si>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</si>
  <si>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</si>
  <si>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</si>
  <si>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</si>
  <si>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</si>
  <si>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</si>
  <si>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</si>
  <si>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</si>
  <si>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</si>
  <si>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</si>
  <si>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</si>
  <si>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</si>
  <si>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</si>
  <si>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</si>
  <si>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</si>
  <si>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</si>
  <si>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</si>
  <si>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</si>
  <si>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</si>
  <si>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</si>
  <si>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</si>
  <si>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</si>
  <si>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</si>
  <si>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</si>
  <si>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</si>
  <si>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</si>
  <si>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</si>
  <si>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</si>
  <si>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</si>
  <si>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</si>
  <si>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</si>
  <si>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</si>
  <si>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</si>
  <si>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</si>
  <si>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</si>
  <si>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</si>
  <si>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</si>
  <si>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</si>
  <si>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</si>
  <si>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</si>
  <si>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</si>
  <si>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</si>
  <si>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</si>
  <si>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</si>
  <si>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</si>
  <si>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</si>
  <si>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</si>
  <si>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</si>
  <si>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</si>
  <si>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</si>
  <si>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</si>
  <si>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</si>
  <si>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</si>
  <si>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</si>
  <si>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</si>
  <si>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</si>
  <si>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</si>
  <si>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</si>
  <si>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</si>
  <si>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</si>
  <si>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</si>
  <si>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</si>
  <si>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</si>
  <si>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</si>
  <si>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</si>
  <si>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</si>
  <si>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</si>
  <si>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</si>
  <si>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</si>
  <si>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</si>
  <si>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</si>
  <si>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</si>
  <si>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</si>
  <si>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</si>
  <si>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</si>
  <si>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</si>
  <si>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</si>
  <si>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</si>
  <si>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</si>
  <si>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</si>
  <si>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</si>
  <si>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</si>
  <si>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</si>
  <si>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</si>
  <si>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</si>
  <si>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</si>
  <si>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</si>
  <si>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</si>
  <si>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</si>
  <si>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</si>
  <si>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</si>
  <si>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</si>
  <si>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</si>
  <si>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</si>
  <si>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</si>
  <si>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</si>
  <si>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</si>
  <si>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</si>
  <si>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</si>
  <si>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</si>
  <si>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</si>
  <si>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</si>
  <si>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</si>
  <si>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</si>
  <si>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</si>
  <si>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</si>
  <si>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</si>
  <si>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</si>
  <si>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</si>
  <si>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</si>
  <si>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</si>
  <si>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</si>
  <si>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</si>
  <si>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</si>
  <si>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</si>
  <si>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</si>
  <si>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</si>
  <si>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</si>
  <si>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</si>
  <si>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</si>
  <si>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</si>
  <si>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</si>
  <si>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</si>
  <si>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</si>
  <si>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</si>
  <si>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</si>
  <si>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</si>
  <si>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</si>
  <si>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</si>
  <si>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</si>
  <si>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</si>
  <si>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</si>
  <si>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</si>
  <si>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</si>
  <si>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</si>
  <si>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</si>
  <si>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</si>
  <si>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</si>
  <si>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</si>
  <si>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</si>
  <si>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</si>
  <si>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</si>
  <si>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</si>
  <si>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</si>
  <si>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</si>
  <si>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</si>
  <si>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</si>
  <si>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</si>
  <si>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</si>
  <si>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</si>
  <si>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</si>
  <si>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</si>
  <si>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</si>
  <si>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</si>
  <si>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</si>
  <si>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</si>
  <si>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</si>
  <si>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</si>
  <si>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</si>
  <si>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</si>
  <si>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</si>
  <si>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</si>
  <si>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</si>
  <si>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</si>
  <si>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</si>
  <si>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</si>
  <si>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</si>
  <si>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</si>
  <si>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</si>
  <si>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</si>
  <si>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</si>
  <si>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</si>
  <si>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</si>
  <si>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</si>
  <si>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</si>
  <si>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</si>
  <si>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</si>
  <si>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</si>
  <si>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</si>
  <si>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</si>
  <si>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</si>
  <si>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</si>
  <si>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</si>
  <si>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</si>
  <si>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</si>
  <si>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</si>
  <si>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</si>
  <si>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</si>
  <si>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</si>
  <si>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</si>
  <si>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</si>
  <si>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</si>
  <si>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</si>
  <si>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</si>
  <si>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</si>
  <si>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</si>
  <si>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</si>
  <si>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</si>
  <si>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</si>
  <si>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</si>
  <si>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</si>
  <si>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</si>
  <si>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</si>
  <si>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</si>
  <si>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</si>
  <si>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</si>
  <si>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</si>
  <si>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</si>
  <si>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</si>
  <si>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</si>
  <si>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</si>
  <si>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</si>
  <si>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</si>
  <si>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</si>
  <si>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</si>
  <si>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</si>
  <si>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</si>
  <si>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</si>
  <si>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</si>
  <si>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</si>
  <si>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</si>
  <si>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</si>
  <si>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</si>
  <si>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</si>
  <si>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</si>
  <si>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</si>
  <si>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</si>
  <si>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</si>
  <si>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</si>
  <si>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</si>
  <si>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</si>
  <si>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</si>
  <si>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</si>
  <si>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</si>
  <si>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</si>
  <si>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</si>
  <si>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</si>
  <si>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</si>
  <si>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</si>
  <si>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</si>
  <si>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</si>
  <si>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</si>
  <si>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</si>
  <si>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</si>
  <si>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</si>
  <si>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</si>
  <si>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</si>
  <si>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</si>
  <si>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</si>
  <si>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</si>
  <si>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</si>
  <si>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</si>
  <si>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</si>
  <si>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</si>
  <si>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</si>
  <si>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</si>
  <si>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</si>
  <si>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</si>
  <si>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</si>
  <si>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</si>
  <si>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</si>
  <si>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</si>
  <si>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</si>
  <si>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</si>
  <si>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</si>
  <si>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</si>
  <si>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</si>
  <si>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</si>
  <si>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</si>
  <si>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</si>
  <si>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</si>
  <si>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</si>
  <si>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</si>
  <si>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</si>
  <si>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</si>
  <si>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</si>
  <si>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</si>
  <si>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</si>
  <si>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</si>
  <si>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</si>
  <si>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</si>
  <si>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</si>
  <si>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</si>
  <si>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</si>
  <si>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</si>
  <si>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</si>
  <si>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</si>
  <si>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</si>
  <si>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</si>
  <si>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</si>
  <si>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</si>
  <si>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</si>
  <si>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</si>
  <si>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</si>
  <si>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</si>
  <si>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</si>
  <si>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</si>
  <si>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</si>
  <si>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</si>
  <si>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</si>
  <si>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</si>
  <si>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</si>
  <si>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</si>
  <si>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</si>
  <si>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</si>
  <si>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</si>
  <si>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</si>
  <si>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</si>
  <si>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</si>
  <si>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</si>
  <si>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</si>
  <si>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</si>
  <si>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</si>
  <si>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</si>
  <si>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</si>
  <si>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</si>
  <si>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</si>
  <si>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</si>
  <si>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</si>
  <si>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</si>
  <si>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</si>
  <si>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</si>
  <si>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</si>
  <si>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</si>
  <si>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</si>
  <si>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</si>
  <si>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</si>
  <si>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</si>
  <si>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</si>
  <si>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</si>
  <si>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</si>
  <si>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</si>
  <si>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</si>
  <si>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</si>
  <si>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</si>
  <si>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</si>
  <si>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</si>
  <si>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</si>
  <si>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</si>
  <si>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</si>
  <si>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</si>
  <si>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</si>
  <si>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</si>
  <si>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</si>
  <si>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</si>
  <si>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</si>
  <si>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</si>
  <si>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</si>
  <si>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</si>
  <si>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</si>
  <si>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</si>
  <si>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</si>
  <si>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</si>
  <si>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</si>
  <si>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</si>
  <si>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</si>
  <si>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</si>
  <si>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</si>
  <si>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</si>
  <si>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</si>
  <si>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</si>
  <si>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</si>
  <si>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</si>
  <si>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</si>
  <si>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</si>
  <si>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</si>
  <si>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</si>
  <si>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</si>
  <si>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</si>
  <si>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</si>
  <si>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</si>
  <si>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</si>
  <si>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</si>
  <si>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</si>
  <si>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</si>
  <si>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</si>
  <si>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</si>
  <si>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</si>
  <si>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</si>
  <si>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</si>
  <si>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</si>
  <si>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</si>
  <si>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</si>
  <si>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</si>
  <si>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</si>
  <si>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</si>
  <si>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</si>
  <si>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</si>
  <si>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</si>
  <si>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</si>
  <si>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</si>
  <si>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</si>
  <si>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</si>
  <si>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</si>
  <si>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</si>
  <si>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</si>
  <si>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</si>
  <si>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</si>
  <si>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</si>
  <si>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</si>
  <si>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</si>
  <si>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</si>
  <si>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</si>
  <si>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</si>
  <si>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</si>
  <si>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</si>
  <si>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</si>
  <si>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</si>
  <si>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</si>
  <si>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</si>
  <si>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</si>
  <si>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</si>
  <si>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</si>
  <si>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</si>
  <si>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</si>
  <si>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</si>
  <si>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</si>
  <si>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</si>
  <si>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</si>
  <si>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</si>
  <si>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</si>
  <si>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</si>
  <si>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</si>
  <si>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</si>
  <si>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</si>
  <si>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</si>
  <si>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</si>
  <si>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</si>
  <si>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</si>
  <si>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</si>
  <si>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</si>
  <si>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</si>
  <si>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</si>
  <si>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</si>
  <si>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</si>
  <si>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</si>
  <si>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</si>
  <si>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</si>
  <si>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</si>
  <si>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</si>
  <si>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</si>
  <si>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</si>
  <si>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</si>
  <si>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</si>
  <si>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</si>
  <si>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</si>
  <si>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</si>
  <si>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</si>
  <si>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</si>
  <si>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</si>
  <si>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</si>
  <si>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</si>
  <si>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</si>
  <si>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</si>
  <si>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</si>
  <si>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</si>
  <si>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</si>
  <si>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</si>
  <si>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</si>
  <si>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</si>
  <si>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</si>
  <si>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</si>
  <si>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</si>
  <si>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</si>
  <si>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</si>
  <si>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</si>
  <si>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</si>
  <si>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</si>
  <si>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</si>
  <si>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</si>
  <si>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</si>
  <si>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</si>
  <si>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</si>
  <si>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</si>
  <si>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</si>
  <si>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</si>
  <si>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</si>
  <si>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</si>
  <si>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</si>
  <si>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</si>
  <si>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</si>
  <si>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</si>
  <si>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</si>
  <si>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</si>
  <si>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</si>
  <si>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</si>
  <si>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</si>
  <si>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</si>
  <si>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</si>
  <si>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</si>
  <si>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</si>
  <si>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</si>
  <si>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</si>
  <si>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</si>
  <si>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</si>
  <si>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</si>
  <si>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</si>
  <si>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</si>
  <si>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</si>
  <si>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</si>
  <si>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</si>
  <si>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</si>
  <si>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</si>
  <si>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</si>
  <si>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</si>
  <si>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</si>
  <si>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</si>
  <si>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</si>
  <si>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</si>
  <si>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</si>
  <si>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</si>
  <si>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</si>
  <si>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</si>
  <si>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</si>
  <si>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</si>
  <si>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</si>
  <si>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</si>
  <si>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</si>
  <si>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</si>
  <si>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</si>
  <si>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</si>
  <si>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</si>
  <si>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</si>
  <si>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</si>
  <si>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</si>
  <si>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</si>
  <si>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</si>
  <si>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</si>
  <si>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</si>
  <si>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</si>
  <si>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</si>
  <si>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</si>
  <si>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</si>
  <si>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</si>
  <si>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</si>
  <si>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</si>
  <si>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</si>
  <si>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</si>
  <si>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</si>
  <si>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</si>
  <si>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</si>
  <si>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</si>
  <si>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</si>
  <si>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</si>
  <si>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</si>
  <si>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</si>
  <si>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</si>
  <si>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</si>
  <si>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</si>
  <si>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</si>
  <si>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</si>
  <si>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</si>
  <si>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</si>
  <si>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</si>
  <si>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</si>
  <si>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</si>
  <si>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</si>
  <si>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</si>
  <si>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</si>
  <si>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</si>
  <si>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</si>
  <si>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</si>
  <si>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</si>
  <si>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</si>
  <si>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</si>
  <si>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</si>
  <si>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</si>
  <si>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</si>
  <si>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</si>
  <si>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</si>
  <si>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</si>
  <si>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</si>
  <si>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</si>
  <si>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</si>
  <si>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</si>
  <si>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</si>
  <si>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</si>
  <si>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</si>
  <si>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</si>
  <si>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</si>
  <si>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</si>
  <si>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</si>
  <si>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</si>
  <si>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</si>
  <si>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</si>
  <si>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</si>
  <si>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</si>
  <si>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</si>
  <si>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</si>
  <si>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</si>
  <si>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</si>
  <si>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</si>
  <si>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</si>
  <si>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</si>
  <si>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</si>
  <si>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</si>
  <si>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</si>
  <si>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</si>
  <si>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</si>
  <si>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</si>
  <si>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</si>
  <si>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</si>
  <si>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</si>
  <si>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</si>
  <si>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</si>
  <si>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</si>
  <si>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</si>
  <si>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</si>
  <si>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</si>
  <si>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</si>
  <si>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</si>
  <si>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</si>
  <si>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</si>
  <si>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</si>
  <si>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</si>
  <si>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</si>
  <si>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</si>
  <si>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</si>
  <si>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</si>
  <si>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</si>
  <si>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</si>
  <si>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</si>
  <si>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</si>
  <si>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</si>
  <si>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</si>
  <si>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</si>
  <si>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</si>
  <si>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</si>
  <si>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</si>
  <si>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</si>
  <si>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</si>
  <si>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</si>
  <si>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</si>
  <si>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</si>
  <si>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</si>
  <si>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</si>
  <si>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</si>
  <si>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</si>
  <si>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</si>
  <si>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</si>
  <si>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</si>
  <si>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</si>
  <si>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</si>
  <si>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</si>
  <si>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</si>
  <si>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</si>
  <si>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</si>
  <si>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</si>
  <si>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</si>
  <si>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</si>
  <si>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</si>
  <si>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</si>
  <si>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</si>
  <si>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</si>
  <si>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</si>
  <si>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</si>
  <si>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</si>
  <si>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</si>
  <si>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</si>
  <si>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</si>
  <si>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</si>
  <si>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</si>
  <si>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</si>
  <si>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</si>
  <si>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</si>
  <si>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</si>
  <si>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</si>
  <si>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</si>
  <si>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</si>
  <si>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</si>
  <si>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</si>
  <si>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</si>
  <si>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</si>
  <si>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</si>
  <si>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</si>
  <si>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</si>
  <si>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</si>
  <si>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</si>
  <si>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</si>
  <si>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</si>
  <si>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</si>
  <si>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</si>
  <si>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</si>
  <si>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</si>
  <si>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</si>
  <si>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</si>
  <si>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</si>
  <si>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</si>
  <si>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</si>
  <si>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</si>
  <si>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</si>
  <si>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</si>
  <si>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</si>
  <si>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</si>
  <si>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</si>
  <si>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</si>
  <si>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</si>
  <si>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</si>
  <si>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</si>
  <si>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</si>
  <si>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</si>
  <si>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</si>
  <si>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</si>
  <si>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</si>
  <si>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</si>
  <si>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</si>
  <si>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</si>
  <si>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</si>
  <si>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</si>
  <si>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</si>
  <si>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</si>
  <si>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</si>
  <si>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</si>
  <si>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</si>
  <si>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</si>
  <si>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</si>
  <si>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</si>
  <si>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</si>
  <si>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</si>
  <si>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</si>
  <si>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</si>
  <si>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</si>
  <si>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</si>
  <si>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</si>
  <si>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</si>
  <si>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</si>
  <si>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</si>
  <si>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</si>
  <si>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</si>
  <si>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</si>
  <si>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</si>
  <si>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</si>
  <si>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</si>
  <si>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</si>
  <si>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</si>
  <si>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</si>
  <si>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</si>
  <si>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</si>
  <si>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</si>
  <si>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</si>
  <si>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</si>
  <si>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</si>
  <si>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</si>
  <si>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</si>
  <si>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</si>
  <si>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</si>
  <si>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</si>
  <si>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</si>
  <si>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</si>
  <si>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</si>
  <si>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</si>
  <si>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</si>
  <si>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</si>
  <si>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</si>
  <si>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</si>
  <si>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</si>
  <si>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</si>
  <si>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</si>
  <si>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</si>
  <si>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</si>
  <si>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</si>
  <si>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</si>
  <si>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</si>
  <si>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</si>
  <si>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</si>
  <si>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</si>
  <si>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</si>
  <si>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</si>
  <si>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</si>
  <si>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</si>
  <si>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</si>
  <si>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</si>
  <si>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</si>
  <si>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</si>
  <si>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</si>
  <si>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</si>
  <si>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</si>
  <si>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</si>
  <si>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</si>
  <si>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</si>
  <si>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</si>
  <si>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</si>
  <si>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</si>
  <si>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</si>
  <si>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</si>
  <si>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</si>
  <si>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</si>
  <si>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</si>
  <si>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</si>
  <si>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</si>
  <si>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</si>
  <si>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</si>
  <si>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</si>
  <si>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</si>
  <si>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</si>
  <si>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</si>
  <si>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</si>
  <si>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</si>
  <si>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</si>
  <si>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</si>
  <si>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</si>
  <si>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</si>
  <si>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</si>
  <si>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</si>
  <si>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</si>
  <si>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</si>
  <si>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</si>
  <si>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</si>
  <si>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</si>
  <si>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</si>
  <si>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</si>
  <si>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</si>
  <si>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</si>
  <si>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</si>
  <si>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</si>
  <si>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</si>
  <si>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</si>
  <si>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</si>
  <si>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</si>
  <si>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</si>
  <si>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</si>
  <si>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</si>
  <si>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</si>
  <si>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</si>
  <si>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</si>
  <si>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</si>
  <si>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</si>
  <si>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</si>
  <si>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</si>
  <si>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</si>
  <si>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</si>
  <si>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</si>
  <si>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</si>
  <si>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</si>
  <si>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</si>
  <si>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</si>
  <si>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</si>
  <si>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</si>
  <si>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</si>
  <si>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</si>
  <si>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</si>
  <si>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</si>
  <si>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</si>
  <si>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</si>
  <si>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</si>
  <si>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</si>
  <si>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</si>
  <si>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</si>
  <si>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</si>
  <si>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</si>
  <si>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</si>
  <si>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</si>
  <si>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</si>
  <si>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</si>
  <si>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</si>
  <si>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</si>
  <si>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</si>
  <si>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</si>
  <si>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</si>
  <si>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</si>
  <si>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</si>
  <si>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</si>
  <si>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</si>
  <si>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</si>
  <si>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</si>
  <si>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</si>
  <si>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</si>
  <si>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</si>
  <si>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</si>
  <si>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</si>
  <si>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</si>
  <si>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</si>
  <si>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</si>
  <si>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</si>
  <si>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</si>
  <si>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</si>
  <si>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</si>
  <si>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</si>
  <si>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</si>
  <si>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</si>
  <si>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</si>
  <si>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</si>
  <si>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</si>
  <si>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</si>
  <si>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</si>
  <si>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</si>
  <si>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</si>
  <si>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</si>
  <si>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</si>
  <si>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</si>
  <si>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</si>
  <si>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</si>
  <si>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</si>
  <si>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</si>
  <si>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</si>
  <si>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</si>
  <si>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</si>
  <si>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</si>
  <si>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</si>
  <si>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</si>
  <si>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</si>
  <si>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</si>
  <si>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</si>
  <si>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</si>
  <si>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</si>
  <si>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</si>
  <si>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</si>
  <si>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</si>
  <si>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</si>
  <si>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</si>
  <si>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</si>
  <si>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</si>
  <si>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</si>
  <si>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</si>
  <si>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</si>
  <si>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</si>
  <si>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</si>
  <si>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</si>
  <si>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</si>
  <si>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</si>
  <si>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</si>
  <si>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</si>
  <si>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</si>
  <si>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</si>
  <si>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</si>
  <si>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</si>
  <si>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</si>
  <si>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</si>
  <si>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</si>
  <si>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</si>
  <si>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</si>
  <si>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</si>
  <si>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</si>
  <si>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</si>
  <si>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</si>
  <si>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</si>
  <si>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</si>
  <si>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</si>
  <si>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</si>
  <si>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</si>
  <si>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</si>
  <si>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</si>
  <si>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</si>
  <si>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</si>
  <si>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</si>
  <si>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</si>
  <si>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</si>
  <si>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</si>
  <si>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</si>
  <si>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</si>
  <si>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</si>
  <si>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</si>
  <si>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</si>
  <si>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</si>
  <si>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</si>
  <si>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</si>
  <si>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</si>
  <si>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</si>
  <si>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</si>
  <si>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</si>
  <si>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</si>
  <si>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</si>
  <si>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</si>
  <si>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</si>
  <si>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</si>
  <si>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</si>
  <si>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</si>
  <si>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</si>
  <si>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</si>
  <si>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</si>
  <si>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</si>
  <si>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</si>
  <si>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</si>
  <si>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</si>
  <si>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</si>
  <si>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</si>
  <si>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</si>
  <si>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</si>
  <si>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</si>
  <si>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</si>
  <si>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</si>
  <si>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</si>
  <si>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</si>
  <si>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</si>
  <si>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</si>
  <si>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</si>
  <si>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</si>
  <si>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</si>
  <si>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</si>
  <si>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</si>
  <si>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</si>
  <si>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</si>
  <si>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</si>
  <si>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</si>
  <si>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</si>
  <si>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</si>
  <si>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</si>
  <si>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</si>
  <si>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</si>
  <si>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</si>
  <si>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</si>
  <si>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</si>
  <si>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</si>
  <si>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</si>
  <si>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</si>
  <si>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</si>
  <si>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</si>
  <si>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</si>
  <si>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</si>
  <si>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</si>
  <si>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</si>
  <si>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</si>
  <si>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</si>
  <si>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</si>
  <si>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</si>
  <si>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</si>
  <si>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</si>
  <si>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</si>
  <si>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</si>
  <si>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</si>
  <si>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</si>
  <si>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</si>
  <si>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</si>
  <si>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</si>
  <si>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</si>
  <si>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</si>
  <si>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</si>
  <si>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</si>
  <si>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</si>
  <si>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</si>
  <si>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</si>
  <si>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</si>
  <si>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</si>
  <si>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</si>
  <si>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</si>
  <si>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</si>
  <si>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</si>
  <si>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</si>
  <si>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</si>
  <si>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</si>
  <si>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</si>
  <si>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</si>
  <si>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</si>
  <si>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</si>
  <si>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</si>
  <si>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</si>
  <si>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</si>
  <si>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</si>
  <si>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</si>
  <si>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</si>
  <si>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</si>
  <si>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</si>
  <si>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</si>
  <si>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</si>
  <si>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</si>
  <si>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</si>
  <si>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</si>
  <si>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</si>
  <si>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</si>
  <si>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</si>
  <si>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</si>
  <si>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</si>
  <si>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</si>
  <si>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</si>
  <si>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</si>
  <si>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</si>
  <si>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</si>
  <si>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</si>
  <si>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</si>
  <si>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</si>
  <si>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</si>
  <si>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</si>
  <si>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</si>
  <si>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</si>
  <si>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</si>
  <si>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</si>
  <si>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</si>
  <si>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</si>
  <si>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</si>
  <si>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</si>
  <si>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</si>
  <si>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</si>
  <si>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</si>
  <si>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</si>
  <si>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</si>
  <si>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</si>
  <si>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</si>
  <si>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</si>
  <si>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</si>
  <si>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</si>
  <si>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</si>
  <si>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</si>
  <si>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</si>
  <si>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</si>
  <si>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</si>
  <si>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</si>
  <si>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</si>
  <si>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</si>
  <si>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</si>
  <si>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</si>
  <si>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</si>
  <si>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</si>
  <si>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</si>
  <si>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</si>
  <si>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</si>
  <si>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</si>
  <si>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</si>
  <si>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</si>
  <si>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</si>
  <si>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</si>
  <si>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</si>
  <si>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</si>
  <si>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</si>
  <si>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</si>
  <si>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</si>
  <si>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</si>
  <si>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</si>
  <si>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</si>
  <si>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</si>
  <si>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</si>
  <si>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</si>
  <si>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</si>
  <si>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</si>
  <si>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</si>
  <si>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</si>
  <si>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</si>
  <si>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</si>
  <si>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</si>
  <si>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</si>
  <si>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</si>
  <si>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</si>
  <si>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</si>
  <si>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</si>
  <si>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</si>
  <si>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</si>
  <si>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</si>
  <si>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</si>
  <si>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</si>
  <si>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</si>
  <si>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</si>
  <si>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</si>
  <si>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</si>
  <si>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</si>
  <si>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</si>
  <si>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</si>
  <si>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</si>
  <si>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</si>
  <si>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</si>
  <si>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</si>
  <si>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</si>
  <si>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</si>
  <si>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</si>
  <si>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</si>
  <si>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</si>
  <si>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</si>
  <si>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</si>
  <si>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</si>
  <si>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</si>
  <si>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</si>
  <si>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</si>
  <si>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</si>
  <si>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</si>
  <si>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</si>
  <si>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</si>
  <si>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</si>
  <si>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</si>
  <si>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</si>
  <si>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</si>
  <si>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</si>
  <si>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</si>
  <si>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</si>
  <si>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</si>
  <si>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</si>
  <si>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</si>
  <si>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</si>
  <si>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</si>
  <si>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</si>
  <si>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</si>
  <si>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</si>
  <si>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</si>
  <si>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</si>
  <si>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</si>
  <si>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</si>
  <si>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</si>
  <si>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</si>
  <si>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</si>
  <si>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</si>
  <si>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</si>
  <si>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</si>
  <si>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</si>
  <si>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</si>
  <si>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</si>
  <si>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</si>
  <si>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</si>
  <si>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</si>
  <si>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</si>
  <si>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</si>
  <si>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</si>
  <si>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</si>
  <si>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</si>
  <si>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</si>
  <si>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</si>
  <si>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</si>
  <si>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</si>
  <si>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</si>
  <si>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</si>
  <si>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</si>
  <si>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</si>
  <si>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</si>
  <si>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</si>
  <si>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</si>
  <si>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</si>
  <si>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</si>
  <si>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</si>
  <si>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</si>
  <si>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</si>
  <si>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</si>
  <si>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</si>
  <si>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</si>
  <si>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</si>
  <si>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</si>
  <si>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</si>
  <si>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</si>
  <si>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</si>
  <si>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</si>
  <si>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</si>
  <si>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</si>
  <si>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</si>
  <si>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</si>
  <si>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</si>
  <si>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</si>
  <si>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</si>
  <si>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</si>
  <si>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</si>
  <si>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</si>
  <si>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</si>
  <si>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</si>
  <si>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</si>
  <si>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</si>
  <si>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</si>
  <si>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</si>
  <si>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</si>
  <si>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</si>
  <si>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</si>
  <si>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</si>
  <si>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</si>
  <si>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</si>
  <si>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</si>
  <si>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</si>
  <si>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</si>
  <si>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</si>
  <si>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</si>
  <si>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</si>
  <si>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</si>
  <si>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</si>
  <si>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</si>
  <si>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</si>
  <si>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</si>
  <si>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</si>
  <si>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</si>
  <si>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</si>
  <si>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</si>
  <si>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</si>
  <si>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</si>
  <si>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</si>
  <si>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</si>
  <si>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</si>
  <si>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</si>
  <si>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</si>
  <si>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</si>
  <si>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</si>
  <si>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</si>
  <si>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</si>
  <si>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</si>
  <si>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</si>
  <si>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</si>
  <si>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</si>
  <si>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</si>
  <si>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</si>
  <si>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</si>
  <si>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</si>
  <si>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</si>
  <si>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</si>
  <si>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</si>
  <si>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</si>
  <si>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</si>
  <si>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</si>
  <si>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</si>
  <si>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</si>
  <si>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</si>
  <si>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</si>
  <si>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</si>
  <si>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</si>
  <si>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</si>
  <si>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</si>
  <si>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</si>
  <si>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</si>
  <si>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</si>
  <si>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</si>
  <si>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</si>
  <si>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</si>
  <si>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</si>
  <si>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</si>
  <si>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</si>
  <si>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</si>
  <si>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</si>
  <si>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</si>
  <si>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</si>
  <si>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</si>
  <si>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</si>
  <si>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</si>
  <si>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</si>
  <si>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</si>
  <si>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</si>
  <si>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</si>
  <si>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</si>
  <si>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</si>
  <si>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</si>
  <si>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</si>
  <si>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</si>
  <si>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</si>
  <si>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</si>
  <si>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</si>
  <si>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</si>
  <si>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</si>
  <si>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</si>
  <si>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</si>
  <si>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</si>
  <si>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</si>
  <si>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</si>
  <si>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</si>
  <si>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</si>
  <si>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</si>
  <si>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</si>
  <si>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</si>
  <si>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</si>
  <si>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</si>
  <si>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</si>
  <si>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</si>
  <si>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</si>
  <si>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</si>
  <si>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</si>
  <si>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</si>
  <si>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</si>
  <si>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</si>
  <si>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</si>
  <si>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</si>
  <si>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</si>
  <si>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</si>
  <si>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</si>
  <si>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</si>
  <si>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</si>
  <si>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</si>
  <si>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</si>
  <si>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</si>
  <si>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</si>
  <si>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</si>
  <si>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</si>
  <si>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</si>
  <si>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</si>
  <si>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</si>
  <si>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</si>
  <si>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</si>
  <si>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</si>
  <si>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</si>
  <si>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</si>
  <si>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</si>
  <si>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</si>
  <si>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</si>
  <si>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</si>
  <si>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</si>
  <si>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</si>
  <si>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</si>
  <si>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</si>
  <si>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</si>
  <si>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</si>
  <si>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</si>
  <si>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</si>
  <si>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</si>
  <si>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</si>
  <si>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</si>
  <si>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</si>
  <si>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</si>
  <si>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</si>
  <si>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</si>
  <si>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</si>
  <si>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</si>
  <si>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</si>
  <si>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</si>
  <si>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</si>
  <si>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</si>
  <si>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</si>
  <si>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</si>
  <si>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</si>
  <si>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</si>
  <si>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</si>
  <si>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</si>
  <si>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</si>
  <si>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</si>
  <si>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</si>
  <si>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</si>
  <si>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</si>
  <si>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</si>
  <si>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</si>
  <si>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</si>
  <si>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</si>
  <si>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</si>
  <si>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</si>
  <si>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</si>
  <si>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</si>
  <si>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</si>
  <si>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</si>
  <si>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</si>
  <si>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</si>
  <si>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</si>
  <si>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</si>
  <si>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</si>
  <si>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</si>
  <si>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</si>
  <si>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</si>
  <si>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</si>
  <si>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</si>
  <si>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</si>
  <si>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</si>
  <si>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</si>
  <si>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</si>
  <si>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</si>
  <si>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</si>
  <si>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</si>
  <si>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</si>
  <si>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</si>
  <si>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</si>
  <si>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</si>
  <si>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</si>
  <si>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</si>
  <si>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</si>
  <si>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</si>
  <si>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</si>
  <si>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</si>
  <si>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</si>
  <si>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</si>
  <si>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</si>
  <si>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</si>
  <si>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</si>
  <si>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</si>
  <si>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</si>
  <si>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</si>
  <si>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</si>
  <si>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</si>
  <si>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</si>
  <si>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</si>
  <si>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</si>
  <si>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</si>
  <si>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</si>
  <si>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</si>
  <si>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</si>
  <si>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</si>
  <si>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</si>
  <si>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</si>
  <si>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</si>
  <si>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</si>
  <si>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</si>
  <si>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</si>
  <si>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</si>
  <si>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</si>
  <si>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</si>
  <si>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</si>
  <si>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</si>
  <si>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</si>
  <si>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</si>
  <si>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</si>
  <si>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</si>
  <si>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</si>
  <si>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</si>
  <si>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</si>
  <si>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</si>
  <si>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</si>
  <si>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</si>
  <si>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</si>
  <si>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</si>
  <si>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</si>
  <si>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</si>
  <si>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</si>
  <si>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</si>
  <si>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</si>
  <si>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</si>
  <si>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</si>
  <si>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</si>
  <si>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</si>
  <si>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</si>
  <si>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</si>
  <si>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</si>
  <si>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</si>
  <si>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</si>
  <si>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</si>
  <si>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</si>
  <si>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</si>
  <si>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</si>
  <si>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</si>
  <si>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</si>
  <si>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</si>
  <si>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</si>
  <si>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</si>
  <si>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</si>
  <si>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</si>
  <si>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</si>
  <si>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</si>
  <si>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</si>
  <si>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</si>
  <si>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</si>
  <si>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</si>
  <si>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</si>
  <si>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</si>
  <si>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</si>
  <si>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</si>
  <si>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</si>
  <si>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</si>
  <si>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</si>
  <si>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</si>
  <si>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</si>
  <si>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</si>
  <si>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</si>
  <si>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</si>
  <si>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</si>
  <si>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</si>
  <si>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</si>
  <si>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</si>
  <si>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</si>
  <si>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</si>
  <si>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</si>
  <si>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</si>
  <si>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</si>
  <si>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</si>
  <si>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</si>
  <si>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</si>
  <si>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</si>
  <si>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</si>
  <si>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</si>
  <si>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</si>
  <si>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</si>
  <si>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</si>
  <si>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</si>
  <si>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</si>
  <si>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</si>
  <si>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</si>
  <si>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</si>
  <si>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</si>
  <si>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</si>
  <si>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</si>
  <si>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</si>
  <si>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</si>
  <si>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</si>
  <si>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</si>
  <si>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</si>
  <si>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</si>
  <si>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</si>
  <si>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</si>
  <si>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</si>
  <si>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</si>
  <si>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</si>
  <si>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</si>
  <si>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</si>
  <si>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</si>
  <si>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</si>
  <si>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</si>
  <si>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</si>
  <si>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</si>
  <si>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</si>
  <si>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</si>
  <si>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</si>
  <si>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</si>
  <si>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</si>
  <si>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</si>
  <si>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</si>
  <si>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</si>
  <si>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</si>
  <si>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</si>
  <si>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</si>
  <si>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</si>
  <si>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</si>
  <si>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</si>
  <si>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</si>
  <si>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</si>
  <si>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</si>
  <si>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</si>
  <si>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</si>
  <si>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</si>
  <si>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</si>
  <si>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</si>
  <si>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</si>
  <si>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</si>
  <si>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</si>
  <si>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</si>
  <si>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</si>
  <si>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</si>
  <si>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</si>
  <si>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</si>
  <si>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</si>
  <si>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</si>
  <si>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</si>
  <si>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</si>
  <si>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</si>
  <si>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</si>
  <si>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</si>
  <si>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</si>
  <si>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</si>
  <si>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</si>
  <si>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</si>
  <si>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</si>
  <si>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</si>
  <si>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</si>
  <si>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</si>
  <si>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</si>
  <si>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</si>
  <si>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</si>
  <si>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</si>
  <si>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</si>
  <si>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</si>
  <si>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</si>
  <si>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</si>
  <si>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</si>
  <si>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</si>
  <si>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</si>
  <si>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</si>
  <si>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</si>
  <si>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</si>
  <si>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</si>
  <si>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</si>
  <si>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</si>
  <si>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</si>
  <si>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</si>
  <si>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</si>
  <si>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</si>
  <si>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</si>
  <si>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</si>
  <si>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</si>
  <si>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</si>
  <si>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</si>
  <si>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</si>
  <si>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</si>
  <si>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</si>
  <si>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</si>
  <si>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</si>
  <si>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</si>
  <si>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</si>
  <si>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</si>
  <si>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</si>
  <si>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</si>
  <si>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</si>
  <si>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</si>
  <si>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</si>
  <si>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</si>
  <si>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</si>
  <si>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</si>
  <si>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</si>
  <si>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</si>
  <si>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</si>
  <si>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</si>
  <si>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</si>
  <si>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</si>
  <si>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</si>
  <si>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</si>
  <si>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</si>
  <si>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</si>
  <si>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</si>
  <si>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</si>
  <si>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</si>
  <si>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</si>
  <si>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</si>
  <si>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</si>
  <si>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</si>
  <si>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</si>
  <si>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</si>
  <si>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</si>
  <si>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</si>
  <si>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</si>
  <si>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</si>
  <si>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</si>
  <si>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</si>
  <si>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</si>
  <si>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</si>
  <si>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</si>
  <si>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</si>
  <si>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</si>
  <si>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</si>
  <si>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</si>
  <si>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</si>
  <si>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</si>
  <si>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</si>
  <si>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</si>
  <si>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</si>
  <si>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</si>
  <si>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</si>
  <si>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</si>
  <si>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</si>
  <si>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</si>
  <si>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</si>
  <si>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</si>
  <si>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</si>
  <si>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</si>
  <si>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</si>
  <si>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</si>
  <si>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</si>
  <si>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</si>
  <si>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</si>
  <si>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</si>
  <si>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</si>
  <si>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</si>
  <si>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</si>
  <si>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</si>
  <si>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</si>
  <si>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</si>
  <si>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</si>
  <si>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</si>
  <si>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</si>
  <si>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</si>
  <si>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</si>
  <si>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</si>
  <si>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</si>
  <si>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</si>
  <si>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</si>
  <si>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</si>
  <si>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</si>
  <si>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</si>
  <si>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</si>
  <si>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</si>
  <si>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</si>
  <si>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</si>
  <si>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</si>
  <si>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</si>
  <si>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</si>
  <si>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</si>
  <si>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</si>
  <si>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</si>
  <si>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</si>
  <si>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</si>
  <si>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</si>
  <si>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</si>
  <si>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</si>
  <si>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</si>
  <si>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</si>
  <si>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</si>
  <si>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</si>
  <si>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</si>
  <si>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</si>
  <si>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</si>
  <si>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</si>
  <si>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</si>
  <si>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</si>
  <si>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</si>
  <si>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</si>
  <si>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</si>
  <si>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</si>
  <si>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</si>
  <si>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</si>
  <si>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</si>
  <si>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</si>
  <si>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</si>
  <si>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</si>
  <si>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</si>
  <si>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</si>
  <si>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</si>
  <si>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</si>
  <si>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</si>
  <si>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</si>
  <si>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</si>
  <si>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</si>
  <si>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</si>
  <si>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</si>
  <si>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</si>
  <si>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</si>
  <si>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</si>
  <si>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</si>
  <si>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</si>
  <si>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</si>
  <si>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</si>
  <si>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</si>
  <si>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</si>
  <si>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</si>
  <si>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</si>
  <si>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</si>
  <si>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</si>
  <si>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</si>
  <si>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</si>
  <si>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</si>
  <si>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</si>
  <si>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</si>
  <si>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</si>
  <si>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</si>
  <si>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</si>
  <si>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</si>
  <si>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</si>
  <si>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</si>
  <si>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</si>
  <si>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</si>
  <si>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</si>
  <si>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</si>
  <si>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</si>
  <si>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</si>
  <si>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</si>
  <si>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</si>
  <si>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</si>
  <si>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</si>
  <si>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</si>
  <si>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</si>
  <si>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</si>
  <si>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</si>
  <si>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</si>
  <si>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</si>
  <si>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</si>
  <si>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</si>
  <si>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</si>
  <si>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</si>
  <si>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</si>
  <si>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</si>
  <si>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</si>
  <si>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</si>
  <si>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</si>
  <si>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</si>
  <si>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</si>
  <si>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</si>
  <si>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</si>
  <si>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</si>
  <si>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</si>
  <si>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</si>
  <si>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</si>
  <si>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</si>
  <si>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</si>
  <si>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</si>
  <si>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</si>
  <si>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</si>
  <si>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</si>
  <si>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</si>
  <si>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</si>
  <si>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</si>
  <si>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</si>
  <si>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</si>
  <si>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</si>
  <si>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</si>
  <si>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</si>
  <si>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</si>
  <si>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</si>
  <si>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</si>
  <si>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</si>
  <si>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</si>
  <si>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</si>
  <si>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</si>
  <si>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</si>
  <si>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</si>
  <si>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</si>
  <si>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</si>
  <si>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</si>
  <si>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</si>
  <si>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</si>
  <si>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</si>
  <si>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</si>
  <si>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</si>
  <si>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</si>
  <si>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</si>
  <si>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</si>
  <si>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</si>
  <si>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</si>
  <si>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</si>
  <si>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</si>
  <si>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</si>
  <si>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</si>
  <si>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</si>
  <si>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</si>
  <si>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</si>
  <si>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</si>
  <si>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</si>
  <si>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</si>
  <si>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</si>
  <si>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</si>
  <si>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</si>
  <si>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</si>
  <si>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</si>
  <si>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</si>
  <si>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</si>
  <si>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</si>
  <si>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</si>
  <si>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</si>
  <si>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</si>
  <si>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</si>
  <si>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</si>
  <si>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</si>
  <si>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</si>
  <si>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</si>
  <si>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</si>
  <si>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</si>
  <si>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</si>
  <si>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</si>
  <si>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</si>
  <si>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</si>
  <si>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</si>
  <si>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</si>
  <si>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</si>
  <si>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</si>
  <si>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</si>
  <si>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</si>
  <si>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</si>
  <si>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</si>
  <si>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</si>
  <si>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</si>
  <si>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</si>
  <si>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</si>
  <si>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</si>
  <si>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</si>
  <si>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</si>
  <si>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</si>
  <si>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</si>
  <si>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</si>
  <si>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</si>
  <si>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</si>
  <si>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</si>
  <si>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</si>
  <si>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</si>
  <si>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</si>
  <si>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</si>
  <si>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</si>
  <si>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</si>
  <si>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</si>
  <si>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</si>
  <si>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</si>
  <si>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</si>
  <si>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</si>
  <si>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</si>
  <si>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</si>
  <si>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</si>
  <si>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</si>
  <si>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</si>
  <si>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</si>
  <si>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</si>
  <si>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</si>
  <si>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</si>
  <si>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</si>
  <si>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</si>
  <si>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</si>
  <si>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</si>
  <si>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</si>
  <si>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</si>
  <si>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</si>
  <si>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</si>
  <si>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</si>
  <si>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</si>
  <si>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</si>
  <si>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</si>
  <si>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</si>
  <si>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</si>
  <si>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</si>
  <si>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</si>
  <si>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</si>
  <si>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</si>
  <si>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</si>
  <si>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</si>
  <si>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</si>
  <si>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</si>
  <si>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</si>
  <si>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</si>
  <si>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</si>
  <si>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</si>
  <si>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</si>
  <si>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</si>
  <si>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</si>
  <si>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</si>
  <si>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</si>
  <si>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</si>
  <si>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</si>
  <si>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</si>
  <si>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</si>
  <si>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</si>
  <si>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</si>
  <si>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</si>
  <si>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</si>
  <si>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</si>
  <si>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</si>
  <si>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</si>
  <si>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</si>
  <si>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</si>
  <si>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</si>
  <si>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</si>
  <si>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</si>
  <si>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</si>
  <si>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</si>
  <si>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</si>
  <si>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</si>
  <si>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</si>
  <si>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</si>
  <si>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</si>
  <si>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</si>
  <si>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</si>
  <si>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</si>
  <si>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</si>
  <si>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</si>
  <si>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</si>
  <si>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</si>
  <si>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</si>
  <si>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</si>
  <si>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</si>
  <si>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</si>
  <si>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</si>
  <si>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</si>
  <si>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</si>
  <si>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</si>
  <si>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</si>
  <si>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</si>
  <si>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</si>
  <si>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</si>
  <si>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</si>
  <si>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</si>
  <si>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</si>
  <si>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</si>
  <si>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</si>
  <si>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</si>
  <si>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</si>
  <si>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</si>
  <si>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</si>
  <si>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</si>
  <si>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</si>
  <si>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</si>
  <si>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</si>
  <si>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</si>
  <si>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</si>
  <si>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</si>
  <si>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</si>
  <si>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</si>
  <si>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</si>
  <si>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</si>
  <si>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</si>
  <si>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</si>
  <si>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</si>
  <si>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</si>
  <si>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</si>
  <si>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</si>
  <si>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</si>
  <si>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</si>
  <si>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</si>
  <si>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</si>
  <si>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</si>
  <si>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</si>
  <si>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</si>
  <si>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</si>
  <si>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</si>
  <si>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</si>
  <si>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</si>
  <si>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</si>
  <si>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</si>
  <si>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</si>
  <si>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</si>
  <si>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</si>
  <si>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</si>
  <si>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</si>
  <si>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</si>
  <si>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</si>
  <si>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</si>
  <si>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</si>
  <si>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</si>
  <si>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</si>
  <si>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</si>
  <si>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</si>
  <si>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</si>
  <si>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</si>
  <si>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</si>
  <si>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</si>
  <si>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</si>
  <si>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</si>
  <si>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</si>
  <si>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</si>
  <si>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</si>
  <si>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</si>
  <si>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</si>
  <si>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</si>
  <si>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</si>
  <si>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</si>
  <si>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</si>
  <si>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</si>
  <si>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</si>
  <si>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</si>
  <si>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</si>
  <si>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</si>
  <si>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</si>
  <si>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</si>
  <si>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</si>
  <si>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</si>
  <si>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</si>
  <si>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</si>
  <si>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</si>
  <si>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</si>
  <si>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</si>
  <si>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</si>
  <si>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</si>
  <si>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</si>
  <si>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</si>
  <si>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</si>
  <si>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</si>
  <si>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</si>
  <si>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</si>
  <si>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</si>
  <si>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</si>
  <si>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</si>
  <si>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</si>
  <si>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</si>
  <si>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</si>
  <si>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</si>
  <si>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</si>
  <si>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</si>
  <si>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</si>
  <si>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</si>
  <si>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</si>
  <si>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</si>
  <si>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</si>
  <si>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</si>
  <si>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</si>
  <si>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</si>
  <si>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</si>
  <si>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</si>
  <si>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</si>
  <si>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</si>
  <si>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</si>
  <si>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</si>
  <si>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</si>
  <si>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</si>
  <si>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</si>
  <si>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</si>
  <si>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</si>
  <si>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</si>
  <si>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</si>
  <si>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</si>
  <si>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</si>
  <si>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</si>
  <si>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</si>
  <si>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</si>
  <si>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</si>
  <si>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</si>
  <si>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</si>
  <si>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</si>
  <si>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</si>
  <si>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</si>
  <si>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</si>
  <si>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</si>
  <si>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</si>
  <si>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</si>
  <si>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</si>
  <si>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</si>
  <si>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</si>
  <si>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</si>
  <si>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</si>
  <si>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</si>
  <si>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</si>
  <si>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</si>
  <si>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</si>
  <si>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</si>
  <si>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</si>
  <si>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</si>
  <si>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</si>
  <si>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</si>
  <si>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</si>
  <si>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</si>
  <si>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</si>
  <si>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</si>
  <si>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</si>
  <si>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</si>
  <si>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</si>
  <si>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</si>
  <si>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</si>
  <si>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</si>
  <si>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</si>
  <si>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</si>
  <si>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</si>
  <si>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</si>
  <si>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</si>
  <si>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</si>
  <si>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</si>
  <si>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</si>
  <si>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</si>
  <si>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</si>
  <si>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</si>
  <si>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</si>
  <si>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</si>
  <si>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</si>
  <si>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</si>
  <si>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</si>
  <si>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</si>
  <si>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</si>
  <si>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</si>
  <si>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</si>
  <si>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</si>
  <si>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</si>
  <si>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</si>
  <si>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</si>
  <si>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</si>
  <si>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</si>
  <si>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</si>
  <si>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</si>
  <si>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</si>
  <si>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</si>
  <si>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</si>
  <si>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</si>
  <si>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</si>
  <si>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</si>
  <si>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</si>
  <si>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</si>
  <si>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</si>
  <si>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</si>
  <si>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</si>
  <si>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</si>
  <si>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</si>
  <si>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</si>
  <si>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</si>
  <si>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</si>
  <si>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</si>
  <si>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</si>
  <si>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</si>
  <si>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</si>
  <si>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</si>
  <si>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</si>
  <si>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</si>
  <si>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</si>
  <si>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</si>
  <si>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</si>
  <si>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</si>
  <si>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</si>
  <si>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</si>
  <si>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</si>
  <si>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</si>
  <si>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</si>
  <si>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</si>
  <si>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</si>
  <si>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</si>
  <si>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</si>
  <si>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</si>
  <si>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</si>
  <si>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</si>
  <si>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</si>
  <si>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</si>
  <si>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</si>
  <si>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</si>
  <si>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</si>
  <si>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</si>
  <si>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</si>
  <si>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</si>
  <si>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</si>
  <si>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</si>
  <si>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</si>
  <si>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</si>
  <si>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</si>
  <si>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</si>
  <si>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</si>
  <si>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</si>
  <si>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</si>
  <si>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</si>
  <si>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</si>
  <si>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</si>
  <si>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</si>
  <si>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</si>
  <si>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</si>
  <si>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</si>
  <si>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</si>
  <si>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</si>
  <si>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</si>
  <si>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</si>
  <si>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</si>
  <si>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</si>
  <si>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</si>
  <si>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</si>
  <si>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</si>
  <si>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</si>
  <si>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</si>
  <si>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</si>
  <si>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</si>
  <si>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</si>
  <si>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</si>
  <si>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</si>
  <si>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</si>
  <si>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</si>
  <si>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</si>
  <si>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</si>
  <si>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</si>
  <si>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</si>
  <si>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</si>
  <si>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</si>
  <si>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</si>
  <si>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</si>
  <si>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</si>
  <si>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</si>
  <si>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</si>
  <si>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</si>
  <si>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</si>
  <si>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</si>
  <si>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</si>
  <si>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</si>
  <si>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</si>
  <si>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</si>
  <si>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</si>
  <si>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</si>
  <si>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</si>
  <si>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</si>
  <si>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</si>
  <si>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</si>
  <si>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</si>
  <si>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</si>
  <si>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</si>
  <si>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</si>
  <si>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</si>
  <si>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</si>
  <si>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</si>
  <si>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</si>
  <si>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</si>
  <si>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</si>
  <si>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</si>
  <si>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</si>
  <si>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</si>
  <si>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</si>
  <si>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</si>
  <si>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</si>
  <si>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</si>
  <si>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</si>
  <si>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</si>
  <si>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</si>
  <si>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</si>
  <si>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</si>
  <si>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</si>
  <si>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</si>
  <si>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</si>
  <si>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</si>
  <si>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</si>
  <si>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</si>
  <si>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</si>
  <si>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</si>
  <si>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</si>
  <si>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</si>
  <si>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</si>
  <si>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</si>
  <si>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</si>
  <si>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</si>
  <si>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</si>
  <si>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</si>
  <si>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</si>
  <si>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</si>
  <si>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</si>
  <si>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</si>
  <si>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</si>
  <si>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</si>
  <si>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</si>
  <si>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</si>
  <si>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</si>
  <si>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</si>
  <si>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</si>
  <si>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</si>
  <si>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</si>
  <si>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</si>
  <si>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</si>
  <si>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</si>
  <si>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</si>
  <si>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</si>
  <si>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</si>
  <si>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</si>
  <si>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</si>
  <si>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</si>
  <si>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</si>
  <si>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</si>
  <si>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</si>
  <si>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</si>
  <si>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</si>
  <si>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</si>
  <si>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</si>
  <si>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</si>
  <si>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</si>
  <si>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</si>
  <si>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</si>
  <si>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</si>
  <si>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</si>
  <si>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</si>
  <si>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</si>
  <si>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</si>
  <si>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</si>
  <si>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</si>
  <si>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</si>
  <si>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</si>
  <si>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</si>
  <si>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</si>
  <si>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</si>
  <si>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</si>
  <si>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</si>
  <si>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</si>
  <si>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</si>
  <si>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</si>
  <si>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</si>
  <si>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</si>
  <si>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</si>
  <si>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</si>
  <si>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</si>
  <si>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</si>
  <si>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</si>
  <si>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</si>
  <si>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</si>
  <si>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</si>
  <si>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</si>
  <si>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</si>
  <si>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</si>
  <si>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</si>
  <si>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</si>
  <si>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</si>
  <si>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</si>
  <si>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</si>
  <si>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</si>
  <si>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</si>
  <si>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</si>
  <si>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</si>
  <si>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</si>
  <si>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</si>
  <si>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</si>
  <si>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</si>
  <si>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</si>
  <si>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</si>
  <si>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</si>
  <si>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</si>
  <si>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</si>
  <si>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</si>
  <si>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</si>
  <si>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</si>
  <si>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</si>
  <si>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</si>
  <si>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</si>
  <si>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</si>
  <si>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</si>
  <si>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</si>
  <si>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</si>
  <si>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</si>
  <si>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</si>
  <si>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</si>
  <si>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</si>
  <si>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</si>
  <si>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</si>
  <si>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</si>
  <si>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</si>
  <si>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</si>
  <si>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</si>
  <si>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</si>
  <si>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</si>
  <si>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</si>
  <si>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</si>
  <si>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</si>
  <si>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</si>
  <si>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</si>
  <si>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</si>
  <si>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</si>
  <si>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</si>
  <si>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</si>
  <si>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</si>
  <si>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</si>
  <si>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</si>
  <si>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</si>
  <si>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</si>
  <si>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</si>
  <si>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</si>
  <si>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</si>
  <si>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</si>
  <si>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</si>
  <si>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</si>
  <si>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</si>
  <si>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</si>
  <si>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</si>
  <si>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</si>
  <si>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</si>
  <si>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</si>
  <si>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</si>
  <si>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</si>
  <si>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</si>
  <si>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</si>
  <si>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</si>
  <si>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</si>
  <si>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</si>
  <si>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</si>
  <si>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</si>
  <si>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</si>
  <si>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</si>
  <si>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</si>
  <si>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</si>
  <si>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</si>
  <si>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</si>
  <si>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</si>
  <si>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</si>
  <si>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</si>
  <si>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</si>
  <si>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</si>
  <si>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</si>
  <si>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</si>
  <si>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</si>
  <si>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</si>
  <si>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</si>
  <si>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</si>
  <si>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</si>
  <si>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</si>
  <si>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</si>
  <si>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</si>
  <si>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</si>
  <si>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</si>
  <si>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</si>
  <si>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</si>
  <si>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</si>
  <si>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</si>
  <si>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</si>
  <si>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</si>
  <si>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</si>
  <si>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</si>
  <si>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</si>
  <si>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</si>
  <si>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</si>
  <si>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</si>
  <si>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</si>
  <si>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</si>
  <si>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</si>
  <si>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</si>
  <si>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</si>
  <si>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</si>
  <si>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</si>
  <si>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</si>
  <si>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</si>
  <si>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</si>
  <si>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</si>
  <si>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</si>
  <si>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</si>
  <si>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</si>
  <si>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</si>
  <si>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</si>
  <si>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</si>
  <si>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</si>
  <si>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</si>
  <si>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</si>
  <si>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</si>
  <si>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</si>
  <si>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</si>
  <si>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</si>
  <si>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</si>
  <si>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</si>
  <si>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</si>
  <si>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</si>
  <si>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</si>
  <si>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</si>
  <si>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</si>
  <si>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</si>
  <si>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</si>
  <si>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</si>
  <si>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</si>
  <si>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</si>
  <si>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</si>
  <si>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</si>
  <si>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</si>
  <si>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</si>
  <si>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</si>
  <si>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</si>
  <si>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</si>
  <si>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</si>
  <si>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</si>
  <si>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</si>
  <si>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</si>
  <si>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</si>
  <si>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</si>
  <si>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</si>
  <si>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</si>
  <si>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</si>
  <si>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</si>
  <si>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</si>
  <si>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</si>
  <si>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</si>
  <si>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</si>
  <si>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</si>
  <si>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</si>
  <si>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</si>
  <si>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</si>
  <si>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</si>
  <si>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</si>
  <si>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</si>
  <si>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</si>
  <si>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</si>
  <si>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</si>
  <si>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</si>
  <si>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</si>
  <si>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</si>
  <si>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</si>
  <si>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</si>
  <si>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</si>
  <si>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</si>
  <si>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</si>
  <si>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</si>
  <si>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</si>
  <si>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</si>
  <si>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</si>
  <si>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</si>
  <si>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</si>
  <si>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</si>
  <si>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</si>
  <si>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</si>
  <si>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</si>
  <si>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</si>
  <si>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</si>
  <si>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</si>
  <si>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</si>
  <si>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</si>
  <si>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</si>
  <si>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</si>
  <si>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</si>
  <si>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</si>
  <si>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</si>
  <si>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</si>
  <si>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</si>
  <si>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</si>
  <si>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</si>
  <si>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</si>
  <si>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</si>
  <si>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</si>
  <si>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</si>
  <si>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</si>
  <si>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</si>
  <si>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</si>
  <si>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</si>
  <si>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</si>
  <si>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</si>
  <si>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</si>
  <si>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</si>
  <si>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</si>
  <si>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</si>
  <si>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</si>
  <si>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</si>
  <si>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</si>
  <si>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</si>
  <si>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</si>
  <si>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</si>
  <si>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</si>
  <si>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</si>
  <si>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</si>
  <si>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</si>
  <si>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</si>
  <si>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</si>
  <si>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</si>
  <si>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</si>
  <si>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</si>
  <si>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</si>
  <si>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</si>
  <si>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</si>
  <si>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</si>
  <si>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</si>
  <si>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</si>
  <si>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</si>
  <si>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</si>
  <si>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</si>
  <si>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</si>
  <si>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</si>
  <si>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</si>
  <si>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</si>
  <si>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</si>
  <si>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</si>
  <si>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</si>
  <si>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</si>
  <si>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</si>
  <si>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</si>
  <si>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</si>
  <si>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</si>
  <si>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</si>
  <si>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</si>
  <si>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</si>
  <si>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</si>
  <si>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</si>
  <si>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</si>
  <si>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</si>
  <si>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</si>
  <si>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</si>
  <si>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</si>
  <si>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</si>
  <si>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</si>
  <si>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</si>
  <si>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</si>
  <si>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</si>
  <si>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</si>
  <si>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</si>
  <si>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</si>
  <si>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</si>
  <si>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</si>
  <si>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</si>
  <si>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</si>
  <si>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</si>
  <si>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</si>
  <si>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</si>
  <si>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</si>
  <si>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</si>
  <si>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</si>
  <si>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</si>
  <si>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</si>
  <si>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</si>
  <si>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</si>
  <si>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</si>
  <si>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</si>
  <si>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</si>
  <si>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</si>
  <si>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</si>
  <si>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</si>
  <si>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</si>
  <si>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</si>
  <si>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</si>
  <si>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</si>
  <si>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</si>
  <si>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</si>
  <si>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</si>
  <si>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</si>
  <si>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</si>
  <si>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</si>
  <si>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</si>
  <si>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</si>
  <si>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</si>
  <si>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</si>
  <si>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</si>
  <si>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</si>
  <si>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</si>
  <si>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</si>
  <si>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</si>
  <si>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</si>
  <si>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</si>
  <si>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</si>
  <si>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</si>
  <si>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</si>
  <si>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</si>
  <si>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</si>
  <si>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</si>
  <si>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</si>
  <si>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</si>
  <si>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</si>
  <si>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</si>
  <si>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</si>
  <si>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</si>
  <si>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</si>
  <si>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</si>
  <si>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</si>
  <si>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</si>
  <si>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</si>
  <si>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</si>
  <si>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</si>
  <si>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</si>
  <si>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</si>
  <si>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</si>
  <si>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</si>
  <si>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</si>
  <si>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</si>
  <si>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</si>
  <si>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</si>
  <si>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</si>
  <si>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</si>
  <si>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</si>
  <si>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</si>
  <si>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</si>
  <si>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</si>
  <si>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</si>
  <si>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</si>
  <si>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</si>
  <si>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</si>
  <si>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</si>
  <si>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</si>
  <si>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</si>
  <si>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</si>
  <si>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</si>
  <si>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</si>
  <si>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</si>
  <si>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</si>
  <si>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</si>
  <si>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</si>
  <si>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</si>
  <si>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</si>
  <si>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</si>
  <si>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</si>
  <si>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</si>
  <si>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</si>
  <si>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</si>
  <si>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</si>
  <si>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</si>
  <si>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</si>
  <si>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</si>
  <si>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</si>
  <si>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</si>
  <si>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</si>
  <si>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</si>
  <si>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</si>
  <si>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</si>
  <si>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</si>
  <si>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</si>
  <si>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</si>
  <si>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</si>
  <si>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</si>
  <si>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</si>
  <si>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</si>
  <si>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</si>
  <si>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</si>
  <si>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</si>
  <si>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</si>
  <si>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</si>
  <si>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</si>
  <si>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</si>
  <si>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</si>
  <si>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</si>
  <si>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</si>
  <si>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</si>
  <si>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</si>
  <si>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</si>
  <si>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</si>
  <si>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</si>
  <si>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</si>
  <si>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</si>
  <si>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</si>
  <si>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</si>
  <si>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</si>
  <si>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</si>
  <si>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</si>
  <si>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</si>
  <si>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</si>
  <si>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</si>
  <si>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</si>
  <si>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</si>
  <si>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</si>
  <si>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</si>
  <si>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</si>
  <si>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</si>
  <si>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</si>
  <si>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</si>
  <si>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</si>
  <si>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</si>
  <si>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</si>
  <si>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</si>
  <si>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</si>
  <si>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</si>
  <si>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</si>
  <si>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</si>
  <si>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</si>
  <si>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</si>
  <si>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</si>
  <si>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</si>
  <si>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</si>
  <si>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</si>
  <si>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</si>
  <si>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</si>
  <si>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</si>
  <si>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</si>
  <si>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</si>
  <si>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</si>
  <si>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</si>
  <si>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</si>
  <si>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</si>
  <si>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</si>
  <si>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</si>
  <si>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</si>
  <si>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</si>
  <si>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</si>
  <si>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</si>
  <si>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</si>
  <si>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</si>
  <si>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</si>
  <si>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</si>
  <si>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</si>
  <si>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</si>
  <si>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</si>
  <si>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</si>
  <si>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</si>
  <si>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</si>
  <si>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</si>
  <si>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</si>
  <si>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</si>
  <si>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</si>
  <si>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</si>
  <si>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</si>
  <si>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</si>
  <si>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</si>
  <si>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</si>
  <si>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</si>
  <si>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</si>
  <si>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</si>
  <si>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</si>
  <si>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</si>
  <si>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</si>
  <si>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</si>
  <si>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</si>
  <si>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</si>
  <si>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</si>
  <si>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</si>
  <si>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</si>
  <si>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</si>
  <si>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</si>
  <si>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</si>
  <si>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</si>
  <si>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</si>
  <si>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</si>
  <si>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</si>
  <si>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</si>
  <si>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</si>
  <si>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</si>
  <si>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</si>
  <si>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</si>
  <si>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</si>
  <si>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</si>
  <si>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</si>
  <si>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</si>
  <si>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</si>
  <si>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</si>
  <si>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</si>
  <si>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</si>
  <si>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</si>
  <si>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</si>
  <si>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</si>
  <si>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</si>
  <si>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</si>
  <si>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</si>
  <si>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</si>
  <si>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</si>
  <si>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</si>
  <si>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</si>
  <si>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</si>
  <si>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</si>
  <si>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</si>
  <si>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</si>
  <si>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</si>
  <si>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</si>
  <si>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</si>
  <si>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</si>
  <si>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</si>
  <si>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</si>
  <si>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</si>
  <si>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</si>
  <si>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</si>
  <si>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</si>
  <si>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</si>
  <si>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</si>
  <si>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</si>
  <si>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</si>
  <si>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</si>
  <si>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</si>
  <si>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</si>
  <si>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</si>
  <si>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</si>
  <si>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</si>
  <si>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</si>
  <si>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</si>
  <si>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</si>
  <si>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</si>
  <si>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</si>
  <si>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</si>
  <si>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</si>
  <si>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</si>
  <si>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</si>
  <si>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</si>
  <si>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</si>
  <si>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</si>
  <si>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</si>
  <si>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</si>
  <si>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</si>
  <si>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</si>
  <si>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</si>
  <si>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</si>
  <si>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</si>
  <si>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</si>
  <si>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</si>
  <si>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</si>
  <si>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</si>
  <si>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</si>
  <si>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</si>
  <si>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</si>
  <si>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</si>
  <si>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</si>
  <si>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</si>
  <si>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</si>
  <si>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</si>
  <si>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</si>
  <si>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</si>
  <si>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</si>
  <si>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</si>
  <si>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</si>
  <si>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</si>
  <si>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</si>
  <si>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</si>
  <si>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</si>
  <si>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</si>
  <si>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</si>
  <si>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</si>
  <si>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</si>
  <si>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</si>
  <si>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</si>
  <si>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</si>
  <si>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</si>
  <si>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</si>
  <si>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</si>
  <si>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</si>
  <si>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</si>
  <si>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</si>
  <si>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</si>
  <si>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</si>
  <si>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</si>
  <si>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</si>
  <si>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</si>
  <si>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</si>
  <si>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</si>
  <si>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</si>
  <si>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</si>
  <si>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</si>
  <si>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</si>
  <si>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</si>
  <si>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</si>
  <si>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</si>
  <si>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</si>
  <si>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</si>
  <si>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</si>
  <si>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</si>
  <si>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</si>
  <si>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</si>
  <si>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</si>
  <si>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</si>
  <si>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</si>
  <si>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</si>
  <si>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</si>
  <si>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</si>
  <si>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</si>
  <si>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</si>
  <si>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</si>
  <si>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</si>
  <si>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</si>
  <si>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</si>
  <si>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</si>
  <si>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</si>
  <si>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</si>
  <si>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</si>
  <si>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</si>
  <si>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</si>
  <si>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</si>
  <si>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</si>
  <si>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</si>
  <si>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</si>
  <si>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</si>
  <si>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</si>
  <si>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</si>
  <si>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</si>
  <si>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</si>
  <si>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</si>
  <si>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</si>
  <si>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</si>
  <si>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</si>
  <si>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</si>
  <si>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</si>
  <si>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</si>
  <si>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</si>
  <si>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</si>
  <si>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</si>
  <si>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</si>
  <si>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</si>
  <si>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</si>
  <si>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</si>
  <si>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</si>
  <si>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</si>
  <si>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</si>
  <si>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</si>
  <si>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</si>
  <si>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</si>
  <si>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</si>
  <si>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</si>
  <si>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</si>
  <si>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</si>
  <si>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</si>
  <si>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</si>
  <si>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</si>
  <si>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</si>
  <si>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</si>
  <si>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</si>
  <si>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</si>
  <si>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</si>
  <si>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</si>
  <si>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</si>
  <si>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</si>
  <si>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</si>
  <si>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</si>
  <si>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</si>
  <si>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</si>
  <si>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</si>
  <si>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</si>
  <si>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</si>
  <si>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</si>
  <si>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</si>
  <si>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</si>
  <si>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</si>
  <si>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</si>
  <si>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</si>
  <si>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</si>
  <si>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</si>
  <si>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</si>
  <si>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</si>
  <si>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</si>
  <si>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</si>
  <si>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</si>
  <si>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</si>
  <si>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</si>
  <si>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</si>
  <si>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</si>
  <si>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</si>
  <si>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</si>
  <si>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</si>
  <si>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</si>
  <si>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</si>
  <si>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</si>
  <si>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</si>
  <si>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</si>
  <si>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</si>
  <si>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</si>
  <si>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</si>
  <si>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</si>
  <si>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</si>
  <si>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</si>
  <si>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</si>
  <si>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</si>
  <si>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</si>
  <si>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</si>
  <si>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</si>
  <si>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</si>
  <si>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</si>
  <si>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</si>
  <si>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</si>
  <si>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</si>
  <si>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</si>
  <si>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</si>
  <si>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</si>
  <si>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</si>
  <si>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</si>
  <si>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</si>
  <si>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</si>
  <si>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</si>
  <si>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</si>
  <si>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</si>
  <si>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</si>
  <si>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</si>
  <si>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</si>
  <si>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</si>
  <si>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</si>
  <si>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</si>
  <si>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</si>
  <si>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</si>
  <si>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</si>
  <si>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</si>
  <si>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</si>
  <si>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</si>
  <si>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</si>
  <si>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</si>
  <si>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</si>
  <si>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</si>
  <si>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</si>
  <si>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</si>
  <si>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</si>
  <si>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</si>
  <si>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</si>
  <si>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</si>
  <si>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</si>
  <si>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</si>
  <si>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</si>
  <si>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</si>
  <si>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</si>
  <si>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</si>
  <si>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</si>
  <si>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</si>
  <si>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</si>
  <si>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</si>
  <si>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</si>
  <si>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</si>
  <si>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</si>
  <si>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</si>
  <si>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</si>
  <si>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</si>
  <si>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</si>
  <si>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</si>
  <si>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</si>
  <si>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</si>
  <si>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</si>
  <si>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</si>
  <si>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</si>
  <si>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</si>
  <si>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</si>
  <si>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</si>
  <si>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</si>
  <si>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</si>
  <si>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</si>
  <si>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</si>
  <si>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</si>
  <si>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</si>
  <si>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</si>
  <si>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</si>
  <si>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</si>
  <si>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</si>
  <si>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</si>
  <si>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</si>
  <si>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</si>
  <si>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</si>
  <si>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</si>
  <si>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</si>
  <si>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</si>
  <si>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</si>
  <si>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</si>
  <si>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</si>
  <si>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</si>
  <si>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</si>
  <si>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</si>
  <si>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</si>
  <si>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</si>
  <si>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</si>
  <si>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</si>
  <si>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</si>
  <si>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</si>
  <si>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</si>
  <si>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</si>
  <si>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</si>
  <si>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</si>
  <si>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</si>
  <si>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</si>
  <si>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</si>
  <si>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</si>
  <si>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</si>
  <si>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</si>
  <si>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</si>
  <si>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</si>
  <si>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</si>
  <si>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</si>
  <si>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</si>
  <si>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</si>
  <si>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</si>
  <si>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</si>
  <si>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</si>
  <si>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</si>
  <si>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</si>
  <si>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</si>
  <si>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</si>
  <si>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</si>
  <si>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</si>
  <si>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</si>
  <si>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</si>
  <si>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</si>
  <si>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</si>
  <si>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</si>
  <si>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</si>
  <si>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</si>
  <si>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</si>
  <si>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</si>
  <si>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</si>
  <si>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</si>
  <si>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</si>
  <si>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</si>
  <si>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</si>
  <si>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</si>
  <si>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</si>
  <si>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</si>
  <si>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</si>
  <si>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</si>
  <si>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</si>
  <si>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</si>
  <si>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</si>
  <si>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</si>
  <si>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</si>
  <si>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</si>
  <si>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</si>
  <si>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</si>
  <si>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</si>
  <si>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</si>
  <si>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</si>
  <si>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</si>
  <si>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</si>
  <si>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</si>
  <si>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</si>
  <si>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</si>
  <si>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</si>
  <si>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</si>
  <si>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</si>
  <si>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</si>
  <si>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</si>
  <si>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</si>
  <si>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</si>
  <si>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</si>
  <si>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</si>
  <si>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</si>
  <si>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</si>
  <si>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</si>
  <si>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</si>
  <si>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</si>
  <si>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</si>
  <si>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</si>
  <si>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</si>
  <si>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</si>
  <si>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</si>
  <si>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</si>
  <si>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</si>
  <si>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</si>
  <si>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</si>
  <si>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</si>
  <si>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</si>
  <si>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</si>
  <si>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</si>
  <si>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</si>
  <si>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</si>
  <si>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</si>
  <si>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</si>
  <si>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</si>
  <si>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</si>
  <si>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</si>
  <si>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</si>
  <si>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</si>
  <si>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</si>
  <si>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</si>
  <si>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</si>
  <si>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</si>
  <si>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</si>
  <si>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</si>
  <si>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</si>
  <si>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</si>
  <si>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</si>
  <si>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</si>
  <si>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</si>
  <si>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</si>
  <si>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</si>
  <si>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</si>
  <si>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</si>
  <si>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</si>
  <si>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</si>
  <si>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</si>
  <si>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</si>
  <si>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</si>
  <si>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</si>
  <si>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</si>
  <si>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</si>
  <si>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</si>
  <si>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</si>
  <si>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</si>
  <si>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</si>
  <si>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</si>
  <si>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</si>
  <si>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</si>
  <si>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</si>
  <si>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</si>
  <si>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</si>
  <si>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</si>
  <si>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</si>
  <si>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</si>
  <si>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</si>
  <si>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</si>
  <si>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</si>
  <si>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</si>
  <si>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</si>
  <si>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</si>
  <si>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</si>
  <si>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</si>
  <si>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</si>
  <si>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</si>
  <si>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</si>
  <si>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</si>
  <si>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</si>
  <si>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</si>
  <si>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</si>
  <si>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</si>
  <si>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</si>
  <si>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</si>
  <si>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</si>
  <si>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</si>
  <si>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</si>
  <si>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</si>
  <si>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</si>
  <si>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</si>
  <si>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</si>
  <si>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</si>
  <si>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</si>
  <si>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</si>
  <si>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</si>
  <si>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</si>
  <si>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</si>
  <si>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</si>
  <si>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</si>
  <si>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</si>
  <si>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</si>
  <si>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</si>
  <si>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</si>
  <si>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</si>
  <si>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</si>
  <si>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</si>
  <si>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</si>
  <si>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</si>
  <si>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</si>
  <si>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</si>
  <si>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</si>
  <si>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</si>
  <si>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</si>
  <si>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</si>
  <si>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</si>
  <si>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</si>
  <si>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</si>
  <si>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</si>
  <si>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</si>
  <si>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</si>
  <si>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</si>
  <si>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</si>
  <si>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</si>
  <si>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</si>
  <si>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</si>
  <si>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</si>
  <si>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</si>
  <si>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</si>
  <si>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</si>
  <si>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</si>
  <si>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</si>
  <si>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</si>
  <si>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</si>
  <si>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</si>
  <si>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</si>
  <si>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</si>
  <si>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</si>
  <si>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</si>
  <si>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</si>
  <si>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</si>
  <si>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</si>
  <si>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</si>
  <si>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</si>
  <si>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</si>
  <si>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</si>
  <si>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</si>
  <si>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</si>
  <si>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</si>
  <si>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</si>
  <si>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</si>
  <si>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</si>
  <si>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</si>
  <si>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</si>
  <si>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</si>
  <si>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</si>
  <si>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</si>
  <si>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</si>
  <si>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</si>
  <si>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</si>
  <si>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</si>
  <si>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</si>
  <si>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</si>
  <si>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</si>
  <si>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</si>
  <si>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</si>
  <si>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</si>
  <si>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</si>
  <si>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</si>
  <si>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</si>
  <si>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</si>
  <si>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</si>
  <si>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</si>
  <si>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</si>
  <si>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</si>
  <si>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</si>
  <si>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</si>
  <si>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</si>
  <si>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</si>
  <si>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</si>
  <si>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</si>
  <si>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</si>
  <si>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</si>
  <si>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</si>
  <si>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</si>
  <si>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</si>
  <si>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</si>
  <si>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</si>
  <si>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</si>
  <si>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</si>
  <si>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</si>
  <si>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</si>
  <si>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</si>
  <si>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</si>
  <si>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</si>
  <si>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</si>
  <si>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</si>
  <si>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</si>
  <si>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</si>
  <si>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</si>
  <si>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</si>
  <si>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</si>
  <si>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</si>
  <si>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</si>
  <si>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</si>
  <si>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</si>
  <si>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</si>
  <si>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</si>
  <si>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</si>
  <si>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</si>
  <si>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</si>
  <si>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</si>
  <si>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</si>
  <si>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</si>
  <si>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</si>
  <si>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</si>
  <si>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</si>
  <si>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</si>
  <si>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</si>
  <si>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</si>
  <si>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</si>
  <si>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</si>
  <si>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</si>
  <si>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</si>
  <si>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</si>
  <si>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</si>
  <si>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</si>
  <si>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</si>
  <si>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</si>
  <si>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</si>
  <si>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</si>
  <si>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</si>
  <si>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</si>
  <si>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</si>
  <si>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</si>
  <si>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</si>
  <si>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</si>
  <si>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</si>
  <si>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</si>
  <si>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</si>
  <si>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</si>
  <si>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</si>
  <si>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</si>
  <si>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</si>
  <si>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</si>
  <si>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</si>
  <si>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</si>
  <si>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</si>
  <si>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</si>
  <si>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</si>
  <si>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</si>
  <si>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</si>
  <si>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</si>
  <si>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</si>
  <si>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</si>
  <si>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</si>
  <si>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</si>
  <si>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</si>
  <si>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</si>
  <si>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</si>
  <si>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</si>
  <si>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</si>
  <si>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</si>
  <si>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</si>
  <si>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</si>
  <si>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</si>
  <si>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</si>
  <si>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</si>
  <si>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</si>
  <si>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</si>
  <si>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</si>
  <si>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</si>
  <si>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</si>
  <si>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</si>
  <si>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</si>
  <si>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</si>
  <si>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</si>
  <si>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</si>
  <si>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</si>
  <si>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</si>
  <si>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</si>
  <si>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</si>
  <si>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</si>
  <si>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</si>
  <si>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</si>
  <si>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</si>
  <si>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</si>
  <si>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</si>
  <si>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</si>
  <si>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</si>
  <si>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</si>
  <si>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</si>
  <si>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</si>
  <si>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</si>
  <si>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</si>
  <si>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</si>
  <si>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</si>
  <si>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</si>
  <si>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</si>
  <si>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</si>
  <si>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</si>
  <si>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</si>
  <si>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</si>
  <si>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</si>
  <si>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</si>
  <si>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</si>
  <si>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</si>
  <si>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</si>
  <si>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</si>
  <si>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</si>
  <si>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</si>
  <si>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</si>
  <si>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</si>
  <si>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</si>
  <si>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</si>
  <si>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</si>
  <si>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</si>
  <si>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</si>
  <si>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</si>
  <si>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</si>
  <si>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</si>
  <si>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</si>
  <si>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</si>
  <si>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</si>
  <si>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</si>
  <si>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</si>
  <si>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</si>
  <si>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</si>
  <si>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</si>
  <si>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</si>
  <si>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</si>
  <si>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</si>
  <si>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</si>
  <si>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</si>
  <si>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</si>
  <si>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</si>
  <si>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</si>
  <si>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</si>
  <si>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</si>
  <si>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</si>
  <si>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</si>
  <si>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</si>
  <si>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</si>
  <si>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</si>
  <si>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</si>
  <si>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</si>
  <si>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</si>
  <si>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</si>
  <si>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</si>
  <si>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</si>
  <si>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</si>
  <si>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</si>
  <si>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</si>
  <si>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</si>
  <si>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</si>
  <si>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</si>
  <si>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</si>
  <si>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</si>
  <si>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</si>
  <si>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</si>
  <si>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</si>
  <si>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</si>
  <si>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</si>
  <si>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</si>
  <si>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</si>
  <si>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</si>
  <si>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</si>
  <si>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</si>
  <si>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</si>
  <si>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</si>
  <si>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</si>
  <si>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</si>
  <si>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</si>
  <si>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</si>
  <si>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</si>
  <si>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</si>
  <si>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</si>
  <si>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</si>
  <si>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</si>
  <si>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</si>
  <si>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</si>
  <si>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</si>
  <si>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</si>
  <si>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</si>
  <si>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</si>
  <si>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</si>
  <si>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</si>
  <si>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</si>
  <si>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</si>
  <si>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</si>
  <si>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</si>
  <si>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</si>
  <si>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</si>
  <si>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</si>
  <si>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</si>
  <si>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</si>
  <si>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</si>
  <si>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</si>
  <si>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</si>
  <si>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</si>
  <si>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</si>
  <si>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</si>
  <si>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</si>
  <si>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</si>
  <si>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</si>
  <si>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</si>
  <si>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</si>
  <si>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</si>
  <si>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</si>
  <si>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</si>
  <si>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</si>
  <si>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</si>
  <si>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</si>
  <si>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</si>
  <si>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</si>
  <si>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</si>
  <si>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</si>
  <si>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</si>
  <si>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</si>
  <si>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</si>
  <si>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</si>
  <si>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</si>
  <si>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</si>
  <si>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</si>
  <si>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</si>
  <si>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</si>
  <si>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</si>
  <si>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</si>
  <si>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</si>
  <si>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</si>
  <si>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</si>
  <si>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</si>
  <si>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</si>
  <si>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</si>
  <si>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</si>
  <si>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</si>
  <si>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</si>
  <si>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</si>
  <si>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</si>
  <si>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</si>
  <si>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</si>
  <si>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</si>
  <si>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</si>
  <si>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</si>
  <si>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</si>
  <si>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</si>
  <si>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</si>
  <si>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</si>
  <si>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</si>
  <si>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</si>
  <si>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</si>
  <si>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</si>
  <si>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</si>
  <si>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</si>
  <si>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</si>
  <si>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</si>
  <si>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</si>
  <si>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</si>
  <si>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</si>
  <si>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</si>
  <si>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</si>
  <si>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</si>
  <si>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</si>
  <si>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</si>
  <si>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</si>
  <si>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</si>
  <si>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</si>
  <si>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</si>
  <si>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</si>
  <si>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</si>
  <si>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</si>
  <si>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</si>
  <si>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</si>
  <si>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</si>
  <si>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</si>
  <si>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</si>
  <si>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</si>
  <si>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</si>
  <si>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</si>
  <si>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</si>
  <si>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</si>
  <si>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</si>
  <si>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</si>
  <si>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</si>
  <si>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</si>
  <si>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</si>
  <si>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</si>
  <si>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</si>
  <si>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</si>
  <si>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</si>
  <si>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</si>
  <si>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</si>
  <si>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</si>
  <si>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</si>
  <si>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</si>
  <si>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</si>
  <si>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</si>
  <si>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</si>
  <si>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</si>
  <si>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</si>
  <si>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</si>
  <si>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</si>
  <si>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</si>
  <si>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</si>
  <si>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</si>
  <si>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</si>
  <si>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</si>
  <si>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</si>
  <si>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</si>
  <si>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</si>
  <si>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</si>
  <si>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</si>
  <si>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</si>
  <si>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</si>
  <si>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</si>
  <si>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</si>
  <si>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</si>
  <si>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</si>
  <si>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</si>
  <si>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</si>
  <si>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</si>
  <si>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</si>
  <si>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</si>
  <si>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</si>
  <si>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</si>
  <si>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</si>
  <si>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</si>
  <si>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</si>
  <si>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</si>
  <si>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</si>
  <si>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</si>
  <si>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</si>
  <si>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</si>
  <si>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</si>
  <si>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</si>
  <si>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</si>
  <si>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</si>
  <si>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</si>
  <si>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</si>
  <si>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</si>
  <si>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</si>
  <si>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</si>
  <si>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</si>
  <si>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</si>
  <si>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</si>
  <si>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</si>
  <si>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</si>
  <si>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</si>
  <si>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</si>
  <si>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</si>
  <si>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</si>
  <si>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</si>
  <si>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</si>
  <si>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</si>
  <si>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</si>
  <si>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</si>
  <si>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</si>
  <si>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</si>
  <si>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</si>
  <si>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</si>
  <si>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</si>
  <si>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</si>
  <si>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</si>
  <si>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</si>
  <si>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</si>
  <si>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</si>
  <si>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</si>
  <si>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</si>
  <si>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</si>
  <si>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</si>
  <si>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</si>
  <si>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</si>
  <si>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</si>
  <si>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</si>
  <si>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</si>
  <si>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</si>
  <si>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</si>
  <si>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</si>
  <si>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</si>
  <si>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</si>
  <si>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</si>
  <si>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</si>
  <si>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</si>
  <si>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</si>
  <si>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</si>
  <si>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</si>
  <si>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</si>
  <si>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</si>
  <si>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</si>
  <si>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</si>
  <si>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</si>
  <si>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</si>
  <si>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</si>
  <si>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</si>
  <si>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</si>
  <si>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</si>
  <si>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</si>
  <si>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</si>
  <si>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</si>
  <si>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</si>
  <si>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</si>
  <si>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</si>
  <si>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</si>
  <si>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</si>
  <si>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</si>
  <si>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</si>
  <si>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</si>
  <si>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</si>
  <si>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</si>
  <si>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</si>
  <si>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</si>
  <si>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</si>
  <si>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</si>
  <si>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</si>
  <si>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</si>
  <si>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</si>
  <si>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</si>
  <si>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</si>
  <si>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</si>
  <si>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</si>
  <si>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</si>
  <si>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</si>
  <si>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</si>
  <si>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</si>
  <si>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</si>
  <si>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</si>
  <si>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</si>
  <si>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</si>
  <si>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</si>
  <si>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</si>
  <si>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</si>
  <si>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</si>
  <si>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</si>
  <si>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</si>
  <si>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</si>
  <si>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</si>
  <si>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</si>
  <si>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</si>
  <si>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</si>
  <si>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</si>
  <si>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</si>
  <si>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</si>
  <si>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</si>
  <si>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</si>
  <si>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</si>
  <si>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</si>
  <si>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</si>
  <si>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</si>
  <si>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</si>
  <si>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</si>
  <si>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</si>
  <si>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</si>
  <si>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</si>
  <si>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</si>
  <si>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</si>
  <si>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</si>
  <si>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</si>
  <si>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</si>
  <si>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</si>
  <si>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</si>
  <si>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</si>
  <si>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</si>
  <si>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</si>
  <si>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</si>
  <si>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</si>
  <si>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</si>
  <si>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</si>
  <si>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</si>
  <si>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</si>
  <si>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</si>
  <si>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</si>
  <si>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</si>
  <si>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</si>
  <si>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</si>
  <si>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</si>
  <si>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</si>
  <si>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</si>
  <si>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</si>
  <si>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</si>
  <si>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</si>
  <si>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</si>
  <si>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</si>
  <si>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</si>
  <si>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</si>
  <si>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</si>
  <si>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</si>
  <si>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</si>
  <si>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</si>
  <si>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</si>
  <si>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</si>
  <si>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</si>
  <si>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</si>
  <si>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</si>
  <si>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</si>
  <si>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</si>
  <si>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</si>
  <si>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</si>
  <si>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</si>
  <si>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</si>
  <si>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</si>
  <si>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</si>
  <si>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</si>
  <si>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</si>
  <si>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</si>
  <si>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</si>
  <si>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</si>
  <si>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</si>
  <si>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</si>
  <si>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</si>
  <si>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</si>
  <si>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</si>
  <si>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</si>
  <si>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</si>
  <si>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</si>
  <si>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</si>
  <si>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</si>
  <si>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</si>
  <si>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</si>
  <si>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</si>
  <si>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</si>
  <si>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</si>
  <si>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</si>
  <si>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</si>
  <si>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</si>
  <si>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</si>
  <si>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</si>
  <si>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</si>
  <si>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</si>
  <si>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</si>
  <si>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</si>
  <si>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</si>
  <si>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</si>
  <si>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</si>
  <si>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</si>
  <si>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</si>
  <si>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</si>
  <si>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</si>
  <si>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</si>
  <si>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</si>
  <si>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</si>
  <si>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</si>
  <si>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</si>
  <si>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</si>
  <si>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</si>
  <si>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</si>
  <si>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</si>
  <si>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</si>
  <si>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</si>
  <si>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</si>
  <si>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</si>
  <si>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</si>
  <si>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</si>
  <si>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</si>
  <si>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</si>
  <si>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</si>
  <si>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</si>
  <si>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</si>
  <si>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</si>
  <si>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</si>
  <si>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</si>
  <si>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</si>
  <si>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</si>
  <si>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</si>
  <si>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</si>
  <si>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</si>
  <si>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</si>
  <si>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</si>
  <si>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</si>
  <si>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</si>
  <si>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</si>
  <si>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</si>
  <si>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</si>
  <si>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</si>
  <si>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</si>
  <si>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</si>
  <si>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</si>
  <si>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</si>
  <si>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</si>
  <si>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</si>
  <si>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</si>
  <si>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</si>
  <si>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</si>
  <si>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</si>
  <si>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</si>
  <si>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</si>
  <si>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</si>
  <si>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</si>
  <si>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</si>
  <si>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</si>
  <si>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</si>
  <si>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</si>
  <si>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</si>
  <si>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</si>
  <si>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</si>
  <si>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</si>
  <si>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</si>
  <si>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</si>
  <si>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</si>
  <si>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</si>
  <si>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</si>
  <si>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</si>
  <si>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</si>
  <si>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</si>
  <si>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</si>
  <si>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</si>
  <si>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</si>
  <si>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</si>
  <si>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</si>
  <si>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</si>
  <si>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</si>
  <si>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</si>
  <si>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</si>
  <si>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</si>
  <si>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</si>
  <si>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</si>
  <si>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</si>
  <si>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</si>
  <si>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</si>
  <si>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</si>
  <si>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</si>
  <si>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</si>
  <si>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</si>
  <si>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</si>
  <si>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</si>
  <si>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</si>
  <si>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</si>
  <si>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</si>
  <si>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</si>
  <si>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</si>
  <si>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</si>
  <si>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</si>
  <si>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</si>
  <si>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</si>
  <si>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</si>
  <si>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</si>
  <si>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</si>
  <si>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</si>
  <si>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</si>
  <si>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</si>
  <si>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</si>
  <si>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</si>
  <si>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</si>
  <si>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</si>
  <si>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</si>
  <si>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</si>
  <si>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</si>
  <si>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</si>
  <si>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</si>
  <si>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</si>
  <si>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</si>
  <si>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</si>
  <si>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</si>
  <si>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</si>
  <si>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</si>
  <si>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</si>
  <si>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</si>
  <si>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</si>
  <si>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</si>
  <si>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</si>
  <si>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</si>
  <si>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</si>
  <si>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</si>
  <si>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</si>
  <si>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</si>
  <si>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</si>
  <si>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</si>
  <si>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</si>
  <si>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</si>
  <si>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</si>
  <si>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</si>
  <si>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</si>
  <si>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</si>
  <si>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</si>
  <si>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</si>
  <si>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</si>
  <si>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</si>
  <si>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</si>
  <si>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</si>
  <si>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</si>
  <si>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</si>
  <si>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</si>
  <si>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</si>
  <si>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</si>
  <si>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</si>
  <si>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</si>
  <si>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</si>
  <si>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</si>
  <si>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</si>
  <si>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</si>
  <si>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</si>
  <si>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</si>
  <si>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</si>
  <si>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</si>
  <si>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</si>
  <si>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</si>
  <si>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</si>
  <si>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</si>
  <si>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</si>
  <si>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</si>
  <si>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</si>
  <si>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</si>
  <si>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</si>
  <si>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</si>
  <si>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</si>
  <si>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</si>
  <si>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</si>
  <si>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</si>
  <si>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</si>
  <si>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</si>
  <si>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</si>
  <si>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</si>
  <si>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</si>
  <si>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</si>
  <si>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</si>
  <si>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</si>
  <si>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</si>
  <si>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</si>
  <si>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</si>
  <si>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</si>
  <si>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</si>
  <si>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</si>
  <si>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</si>
  <si>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</si>
  <si>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</si>
  <si>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</si>
  <si>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</si>
  <si>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</si>
  <si>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</si>
  <si>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</si>
  <si>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</si>
  <si>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</si>
  <si>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</si>
  <si>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</si>
  <si>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</si>
  <si>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</si>
  <si>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</si>
  <si>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</si>
  <si>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</si>
  <si>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</si>
  <si>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</si>
  <si>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</si>
  <si>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</si>
  <si>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</si>
  <si>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</si>
  <si>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</si>
  <si>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</si>
  <si>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</si>
  <si>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</si>
  <si>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</si>
  <si>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</si>
  <si>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</si>
  <si>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</si>
  <si>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</si>
  <si>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</si>
  <si>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</si>
  <si>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</si>
  <si>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</si>
  <si>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</si>
  <si>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</si>
  <si>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</si>
  <si>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</si>
  <si>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</si>
  <si>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</si>
  <si>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</si>
  <si>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</si>
  <si>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</si>
  <si>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</si>
  <si>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</si>
  <si>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</si>
  <si>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</si>
  <si>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</si>
  <si>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</si>
  <si>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</si>
  <si>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</si>
  <si>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</si>
  <si>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</si>
  <si>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</si>
  <si>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</si>
  <si>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</si>
  <si>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</si>
  <si>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</si>
  <si>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</si>
  <si>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</si>
  <si>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</si>
  <si>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</si>
  <si>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</si>
  <si>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</si>
  <si>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</si>
  <si>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</si>
  <si>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</si>
  <si>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</si>
  <si>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</si>
  <si>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</si>
  <si>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</si>
  <si>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</si>
  <si>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</si>
  <si>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</si>
  <si>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</si>
  <si>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</si>
  <si>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</si>
  <si>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</si>
  <si>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</si>
  <si>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</si>
  <si>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</si>
  <si>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</si>
  <si>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</si>
  <si>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</si>
  <si>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</si>
  <si>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</si>
  <si>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</si>
  <si>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</si>
  <si>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</si>
  <si>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</si>
  <si>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</si>
  <si>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</si>
  <si>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</si>
  <si>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</si>
  <si>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</si>
  <si>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</si>
  <si>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</si>
  <si>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</si>
  <si>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</si>
  <si>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</si>
  <si>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</si>
  <si>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</si>
  <si>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</si>
  <si>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</si>
  <si>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</si>
  <si>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</si>
  <si>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</si>
  <si>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</si>
  <si>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</si>
  <si>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</si>
  <si>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</si>
  <si>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</si>
  <si>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</si>
  <si>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</si>
  <si>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</si>
  <si>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</si>
  <si>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</si>
  <si>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</si>
  <si>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</si>
  <si>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</si>
  <si>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</si>
  <si>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</si>
  <si>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</si>
  <si>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</si>
  <si>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</si>
  <si>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</si>
  <si>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</si>
  <si>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</si>
  <si>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</si>
  <si>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</si>
  <si>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</si>
  <si>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</si>
  <si>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</si>
  <si>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</si>
  <si>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</si>
  <si>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</si>
  <si>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</si>
  <si>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</si>
  <si>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</si>
  <si>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</si>
  <si>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</si>
  <si>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</si>
  <si>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</si>
  <si>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</si>
  <si>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</si>
  <si>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</si>
  <si>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</si>
  <si>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</si>
  <si>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</si>
  <si>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</si>
  <si>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</si>
  <si>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</si>
  <si>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</si>
  <si>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</si>
  <si>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</si>
  <si>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</si>
  <si>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</si>
  <si>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</si>
  <si>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</si>
  <si>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</si>
  <si>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</si>
  <si>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</si>
  <si>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</si>
  <si>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</si>
  <si>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</si>
  <si>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</si>
  <si>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</si>
  <si>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</si>
  <si>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</si>
  <si>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</si>
  <si>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</si>
  <si>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</si>
  <si>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</si>
  <si>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</si>
  <si>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</si>
  <si>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</si>
  <si>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</si>
  <si>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</si>
  <si>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</si>
  <si>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</si>
  <si>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</si>
  <si>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</si>
  <si>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</si>
  <si>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</si>
  <si>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</si>
  <si>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</si>
  <si>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</si>
  <si>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</si>
  <si>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</si>
  <si>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</si>
  <si>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</si>
  <si>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</si>
  <si>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</si>
  <si>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</si>
  <si>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</si>
  <si>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</si>
  <si>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</si>
  <si>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</si>
  <si>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</si>
  <si>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</si>
  <si>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</si>
  <si>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</si>
  <si>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</si>
  <si>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</si>
  <si>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</si>
  <si>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</si>
  <si>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</si>
  <si>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</si>
  <si>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</si>
  <si>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</si>
  <si>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</si>
  <si>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</si>
  <si>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</si>
  <si>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</si>
  <si>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</si>
  <si>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</si>
  <si>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</si>
  <si>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</si>
  <si>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</si>
  <si>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</si>
  <si>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</si>
  <si>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</si>
  <si>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</si>
  <si>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</si>
  <si>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</si>
  <si>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</si>
  <si>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</si>
  <si>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</si>
  <si>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</si>
  <si>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</si>
  <si>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</si>
  <si>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</si>
  <si>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</si>
  <si>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</si>
  <si>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</si>
  <si>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</si>
  <si>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</si>
  <si>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</si>
  <si>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</si>
  <si>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</si>
  <si>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</si>
  <si>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</si>
  <si>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</si>
  <si>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</si>
  <si>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</si>
  <si>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</si>
  <si>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</si>
  <si>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</si>
  <si>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</si>
  <si>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</si>
  <si>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</si>
  <si>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</si>
  <si>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</si>
  <si>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</si>
  <si>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</si>
  <si>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</si>
  <si>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</si>
  <si>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</si>
  <si>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</si>
  <si>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</si>
  <si>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</si>
  <si>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</si>
  <si>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</si>
  <si>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</si>
  <si>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</si>
  <si>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</si>
  <si>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</si>
  <si>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</si>
  <si>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</si>
  <si>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</si>
  <si>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</si>
  <si>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</si>
  <si>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</si>
  <si>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</si>
  <si>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</si>
  <si>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</si>
  <si>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</si>
  <si>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</si>
  <si>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</si>
  <si>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</si>
  <si>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</si>
  <si>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</si>
  <si>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</si>
  <si>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</si>
  <si>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</si>
  <si>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</si>
  <si>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</si>
  <si>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</si>
  <si>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</si>
  <si>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</si>
  <si>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</si>
  <si>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</si>
  <si>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</si>
  <si>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</si>
  <si>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</si>
  <si>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</si>
  <si>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</si>
  <si>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</si>
  <si>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</si>
  <si>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</si>
  <si>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</si>
  <si>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</si>
  <si>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</si>
  <si>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</si>
  <si>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</si>
  <si>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</si>
  <si>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</si>
  <si>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</si>
  <si>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</si>
  <si>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</si>
  <si>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</si>
  <si>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</si>
  <si>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</si>
  <si>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</si>
  <si>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</si>
  <si>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</si>
  <si>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</si>
  <si>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</si>
  <si>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</si>
  <si>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</si>
  <si>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</si>
  <si>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</si>
  <si>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</si>
  <si>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</si>
  <si>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</si>
  <si>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</si>
  <si>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</si>
  <si>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</si>
  <si>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</si>
  <si>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</si>
  <si>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</si>
  <si>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</si>
  <si>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</si>
  <si>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</si>
  <si>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</si>
  <si>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</si>
  <si>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</si>
  <si>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</si>
  <si>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</si>
  <si>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</si>
  <si>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</si>
  <si>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</si>
  <si>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</si>
  <si>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</si>
  <si>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</si>
  <si>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</si>
  <si>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</si>
  <si>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</si>
  <si>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</si>
  <si>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</si>
  <si>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</si>
  <si>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</si>
  <si>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</si>
  <si>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</si>
  <si>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</si>
  <si>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</si>
  <si>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</si>
  <si>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</si>
  <si>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</si>
  <si>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</si>
  <si>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</si>
  <si>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</si>
  <si>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</si>
  <si>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</si>
  <si>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</si>
  <si>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</si>
  <si>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</si>
  <si>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</si>
  <si>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</si>
  <si>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</si>
  <si>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</si>
  <si>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</si>
  <si>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</si>
  <si>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</si>
  <si>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</si>
  <si>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</si>
  <si>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</si>
  <si>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</si>
  <si>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</si>
  <si>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</si>
  <si>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</si>
  <si>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</si>
  <si>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</si>
  <si>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</si>
  <si>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</si>
  <si>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</si>
  <si>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</si>
  <si>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</si>
  <si>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</si>
  <si>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</si>
  <si>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</si>
  <si>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</si>
  <si>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</si>
  <si>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</si>
  <si>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</si>
  <si>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</si>
  <si>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</si>
  <si>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</si>
  <si>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</si>
  <si>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</si>
  <si>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</si>
  <si>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</si>
  <si>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</si>
  <si>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</si>
  <si>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</si>
  <si>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</si>
  <si>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</si>
  <si>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</si>
  <si>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</si>
  <si>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</si>
  <si>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</si>
  <si>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</si>
  <si>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</si>
  <si>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</si>
  <si>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</si>
  <si>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</si>
  <si>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</si>
  <si>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</si>
  <si>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</si>
  <si>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</si>
  <si>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</si>
  <si>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</si>
  <si>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</si>
  <si>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</si>
  <si>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</si>
  <si>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</si>
  <si>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</si>
  <si>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</si>
  <si>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</si>
  <si>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</si>
  <si>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</si>
  <si>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</si>
  <si>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</si>
  <si>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</si>
  <si>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</si>
  <si>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</si>
  <si>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</si>
  <si>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</si>
  <si>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</si>
  <si>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</si>
  <si>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</si>
  <si>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</si>
  <si>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</si>
  <si>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</si>
  <si>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</si>
  <si>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</si>
  <si>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</si>
  <si>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</si>
  <si>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</si>
  <si>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</si>
  <si>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</si>
  <si>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</si>
  <si>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</si>
  <si>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</si>
  <si>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</si>
  <si>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</si>
  <si>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</si>
  <si>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</si>
  <si>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</si>
  <si>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</si>
  <si>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</si>
  <si>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</si>
  <si>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</si>
  <si>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</si>
  <si>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</si>
  <si>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</si>
  <si>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</si>
  <si>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</si>
  <si>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</si>
  <si>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</si>
  <si>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</si>
  <si>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</si>
  <si>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</si>
  <si>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</si>
  <si>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</si>
  <si>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</si>
  <si>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</si>
  <si>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</si>
  <si>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</si>
  <si>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</si>
  <si>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</si>
  <si>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</si>
  <si>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</si>
  <si>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</si>
  <si>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</si>
  <si>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</si>
  <si>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</si>
  <si>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</si>
  <si>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</si>
  <si>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</si>
  <si>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</si>
  <si>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</si>
  <si>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</si>
  <si>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</si>
  <si>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</si>
  <si>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</si>
  <si>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</si>
  <si>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</si>
  <si>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</si>
  <si>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</si>
  <si>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</si>
  <si>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</si>
  <si>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</si>
  <si>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</si>
  <si>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</si>
  <si>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</si>
  <si>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</si>
  <si>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</si>
  <si>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</si>
  <si>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</si>
  <si>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</si>
  <si>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</si>
  <si>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</si>
  <si>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</si>
  <si>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</si>
  <si>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</si>
  <si>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</si>
  <si>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</si>
  <si>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</si>
  <si>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</si>
  <si>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</si>
  <si>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</si>
  <si>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</si>
  <si>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</si>
  <si>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</si>
  <si>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</si>
  <si>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</si>
  <si>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</si>
  <si>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</si>
  <si>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</si>
  <si>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</si>
  <si>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</si>
  <si>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</si>
  <si>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</si>
  <si>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</si>
  <si>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</si>
  <si>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</si>
  <si>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</si>
  <si>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</si>
  <si>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</si>
  <si>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</si>
  <si>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</si>
  <si>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</si>
  <si>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</si>
  <si>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</si>
  <si>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</si>
  <si>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</si>
  <si>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</si>
  <si>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</si>
  <si>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</si>
  <si>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</si>
  <si>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</si>
  <si>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</si>
  <si>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</si>
  <si>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</si>
  <si>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</si>
  <si>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</si>
  <si>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</si>
  <si>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</si>
  <si>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</si>
  <si>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</si>
  <si>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</si>
  <si>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</si>
  <si>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</si>
  <si>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</si>
  <si>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</si>
  <si>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</si>
  <si>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</si>
  <si>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</si>
  <si>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</si>
  <si>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</si>
  <si>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</si>
  <si>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</si>
  <si>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</si>
  <si>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</si>
  <si>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</si>
  <si>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</si>
  <si>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</si>
  <si>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</si>
  <si>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</si>
  <si>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</si>
  <si>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</si>
  <si>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</si>
  <si>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</si>
  <si>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</si>
  <si>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</si>
  <si>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</si>
  <si>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</si>
  <si>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</si>
  <si>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</si>
  <si>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</si>
  <si>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</si>
  <si>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</si>
  <si>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</si>
  <si>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</si>
  <si>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</si>
  <si>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</si>
  <si>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</si>
  <si>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</si>
  <si>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</si>
  <si>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</si>
  <si>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</si>
  <si>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</si>
  <si>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</si>
  <si>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</si>
  <si>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</si>
  <si>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</si>
  <si>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</si>
  <si>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</si>
  <si>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</si>
  <si>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</si>
  <si>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</si>
  <si>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</si>
  <si>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</si>
  <si>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</si>
  <si>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</si>
  <si>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</si>
  <si>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</si>
  <si>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</si>
  <si>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</si>
  <si>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</si>
  <si>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</si>
  <si>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</si>
  <si>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</si>
  <si>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</si>
  <si>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</si>
  <si>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</si>
  <si>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</si>
  <si>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</si>
  <si>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</si>
  <si>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</si>
  <si>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</si>
  <si>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</si>
  <si>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</si>
  <si>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</si>
  <si>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</si>
  <si>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</si>
  <si>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</si>
  <si>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</si>
  <si>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</si>
  <si>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</si>
  <si>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</si>
  <si>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</si>
  <si>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</si>
  <si>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</si>
  <si>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</si>
  <si>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</si>
  <si>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</si>
  <si>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</si>
  <si>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</si>
  <si>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</si>
  <si>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</si>
  <si>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</si>
  <si>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</si>
  <si>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</si>
  <si>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</si>
  <si>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</si>
  <si>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</si>
  <si>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</si>
  <si>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</si>
  <si>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</si>
  <si>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</si>
  <si>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</si>
  <si>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</si>
  <si>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</si>
  <si>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</si>
  <si>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</si>
  <si>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</si>
  <si>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</si>
  <si>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</si>
  <si>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</si>
  <si>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</si>
  <si>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</si>
  <si>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</si>
  <si>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</si>
  <si>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</si>
  <si>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</si>
  <si>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</si>
  <si>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</si>
  <si>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</si>
  <si>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</si>
  <si>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</si>
  <si>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</si>
  <si>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</si>
  <si>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</si>
  <si>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</si>
  <si>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</si>
  <si>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</si>
  <si>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</si>
  <si>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</si>
  <si>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</si>
  <si>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</si>
  <si>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</si>
  <si>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</si>
  <si>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</si>
  <si>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</si>
  <si>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</si>
  <si>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</si>
  <si>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</si>
  <si>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</si>
  <si>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</si>
  <si>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</si>
  <si>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</si>
  <si>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</si>
  <si>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</si>
  <si>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</si>
  <si>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</si>
  <si>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</si>
  <si>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</si>
  <si>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</si>
  <si>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</si>
  <si>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</si>
  <si>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</si>
  <si>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</si>
  <si>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</si>
  <si>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</si>
  <si>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</si>
  <si>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</si>
  <si>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</si>
  <si>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</si>
  <si>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</si>
  <si>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</si>
  <si>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</si>
  <si>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</si>
  <si>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</si>
  <si>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</si>
  <si>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</si>
  <si>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</si>
  <si>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</si>
  <si>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</si>
  <si>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</si>
  <si>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</si>
  <si>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</si>
  <si>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</si>
  <si>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</si>
  <si>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</si>
  <si>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</si>
  <si>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</si>
  <si>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</si>
  <si>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</si>
  <si>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</si>
  <si>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</si>
  <si>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</si>
  <si>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</si>
  <si>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</si>
  <si>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</si>
  <si>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</si>
  <si>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</si>
  <si>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</si>
  <si>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</si>
  <si>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</si>
  <si>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</si>
  <si>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</si>
  <si>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</si>
  <si>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</si>
  <si>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</si>
  <si>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</si>
  <si>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</si>
  <si>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</si>
  <si>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</si>
  <si>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</si>
  <si>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</si>
  <si>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</si>
  <si>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</si>
  <si>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</si>
  <si>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</si>
  <si>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</si>
  <si>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</si>
  <si>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</si>
  <si>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</si>
  <si>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</si>
  <si>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</si>
  <si>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</si>
  <si>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</si>
  <si>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</si>
  <si>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</si>
  <si>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</si>
  <si>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</si>
  <si>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</si>
  <si>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</si>
  <si>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</si>
  <si>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</si>
  <si>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</si>
  <si>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</si>
  <si>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</si>
  <si>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</si>
  <si>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</si>
  <si>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</si>
  <si>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</si>
  <si>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</si>
  <si>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</si>
  <si>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</si>
  <si>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</si>
  <si>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</si>
  <si>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</si>
  <si>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</si>
  <si>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</si>
  <si>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</si>
  <si>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</si>
  <si>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</si>
  <si>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</si>
  <si>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</si>
  <si>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</si>
  <si>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</si>
  <si>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</si>
  <si>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</si>
  <si>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</si>
  <si>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</si>
  <si>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</si>
  <si>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</si>
  <si>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</si>
  <si>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</si>
  <si>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</si>
  <si>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</si>
  <si>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</si>
  <si>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</si>
  <si>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</si>
  <si>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</si>
  <si>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</si>
  <si>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</si>
  <si>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</si>
  <si>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</si>
  <si>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</si>
  <si>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</si>
  <si>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</si>
  <si>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</si>
  <si>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</si>
  <si>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</si>
  <si>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</si>
  <si>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</si>
  <si>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</si>
  <si>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</si>
  <si>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</si>
  <si>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</si>
  <si>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</si>
  <si>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</si>
  <si>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</si>
  <si>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</si>
  <si>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</si>
  <si>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</si>
  <si>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</si>
  <si>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</si>
  <si>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</si>
  <si>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</si>
  <si>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</si>
  <si>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</si>
  <si>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</si>
  <si>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</si>
  <si>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</si>
  <si>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</si>
  <si>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</si>
  <si>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</si>
  <si>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</si>
  <si>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</si>
  <si>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</si>
  <si>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</si>
  <si>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</si>
  <si>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</si>
  <si>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</si>
  <si>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</si>
  <si>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</si>
  <si>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</si>
  <si>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</si>
  <si>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</si>
  <si>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</si>
  <si>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</si>
  <si>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</si>
  <si>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</si>
  <si>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</si>
  <si>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</si>
  <si>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</si>
  <si>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</si>
  <si>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</si>
  <si>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</si>
  <si>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</si>
  <si>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</si>
  <si>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</si>
  <si>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</si>
  <si>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</si>
  <si>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</si>
  <si>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</si>
  <si>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</si>
  <si>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</si>
  <si>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</si>
  <si>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</si>
  <si>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</si>
  <si>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</si>
  <si>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</si>
  <si>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</si>
  <si>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</si>
  <si>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</si>
  <si>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</si>
  <si>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</si>
  <si>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</si>
  <si>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</si>
  <si>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</si>
  <si>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</si>
  <si>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</si>
  <si>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</si>
  <si>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</si>
  <si>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</si>
  <si>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</si>
  <si>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</si>
  <si>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</si>
  <si>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</si>
  <si>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</si>
  <si>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</si>
  <si>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</si>
  <si>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</si>
  <si>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</si>
  <si>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</si>
  <si>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</si>
  <si>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</si>
  <si>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</si>
  <si>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</si>
  <si>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</si>
  <si>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</si>
  <si>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</si>
  <si>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</si>
  <si>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</si>
  <si>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</si>
  <si>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</si>
  <si>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</si>
  <si>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</si>
  <si>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</si>
  <si>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</si>
  <si>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</si>
  <si>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</si>
  <si>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</si>
  <si>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</si>
  <si>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</si>
  <si>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</si>
  <si>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</si>
  <si>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</si>
  <si>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</si>
  <si>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</si>
  <si>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</si>
  <si>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</si>
  <si>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</si>
  <si>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</si>
  <si>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</si>
  <si>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</si>
  <si>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</si>
  <si>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</si>
  <si>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</si>
  <si>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</si>
  <si>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</si>
  <si>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</si>
  <si>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</si>
  <si>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</si>
  <si>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</si>
  <si>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</si>
  <si>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</si>
  <si>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</si>
  <si>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</si>
  <si>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</si>
  <si>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</si>
  <si>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</si>
  <si>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</si>
  <si>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</si>
  <si>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</si>
  <si>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</si>
  <si>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</si>
  <si>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</si>
  <si>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</si>
  <si>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</si>
  <si>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</si>
  <si>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</si>
  <si>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</si>
  <si>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</si>
  <si>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</si>
  <si>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</si>
  <si>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</si>
  <si>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</si>
  <si>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</si>
  <si>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</si>
  <si>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</si>
  <si>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</si>
  <si>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</si>
  <si>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</si>
  <si>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</si>
  <si>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</si>
  <si>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</si>
  <si>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</si>
  <si>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</si>
  <si>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</si>
  <si>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</si>
  <si>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</si>
  <si>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</si>
  <si>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</si>
  <si>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</si>
  <si>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</si>
  <si>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</si>
  <si>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</si>
  <si>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</si>
  <si>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</si>
  <si>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</si>
  <si>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</si>
  <si>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</si>
  <si>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</si>
  <si>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</si>
  <si>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</si>
  <si>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</si>
  <si>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</si>
  <si>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</si>
  <si>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</si>
  <si>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</si>
  <si>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</si>
  <si>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</si>
  <si>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</si>
  <si>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</si>
  <si>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</si>
  <si>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</si>
  <si>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</si>
  <si>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</si>
  <si>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</si>
  <si>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</si>
  <si>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</si>
  <si>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</si>
  <si>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</si>
  <si>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</si>
  <si>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</si>
  <si>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</si>
  <si>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</si>
  <si>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</si>
  <si>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</si>
  <si>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</si>
  <si>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</si>
  <si>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</si>
  <si>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</si>
  <si>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</si>
  <si>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</si>
  <si>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</si>
  <si>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</si>
  <si>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</si>
  <si>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</si>
  <si>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</si>
  <si>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</si>
  <si>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</si>
  <si>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</si>
  <si>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</si>
  <si>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</si>
  <si>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</si>
  <si>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</si>
  <si>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</si>
  <si>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</si>
  <si>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</si>
  <si>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</si>
  <si>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</si>
  <si>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</si>
  <si>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</si>
  <si>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</si>
  <si>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</si>
  <si>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</si>
  <si>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</si>
  <si>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</si>
  <si>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</si>
  <si>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</si>
  <si>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</si>
  <si>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</si>
  <si>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</si>
  <si>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</si>
  <si>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</si>
  <si>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</si>
  <si>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</si>
  <si>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</si>
  <si>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</si>
  <si>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</si>
  <si>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</si>
  <si>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</si>
  <si>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</si>
  <si>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</si>
  <si>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</si>
  <si>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</si>
  <si>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</si>
  <si>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</si>
  <si>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</si>
  <si>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</si>
  <si>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</si>
  <si>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</si>
  <si>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</si>
  <si>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</si>
  <si>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</si>
  <si>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</si>
  <si>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</si>
  <si>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</si>
  <si>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</si>
  <si>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</si>
  <si>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</si>
  <si>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</si>
  <si>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</si>
  <si>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</si>
  <si>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</si>
  <si>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</si>
  <si>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</si>
  <si>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</si>
  <si>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</si>
  <si>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</si>
  <si>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</si>
  <si>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</si>
  <si>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</si>
  <si>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</si>
  <si>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</si>
  <si>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</si>
  <si>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</si>
  <si>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</si>
  <si>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</si>
  <si>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</si>
  <si>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</si>
  <si>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</si>
  <si>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</si>
  <si>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</si>
  <si>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</si>
  <si>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</si>
  <si>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</si>
  <si>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</si>
  <si>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</si>
  <si>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</si>
  <si>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</si>
  <si>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</si>
  <si>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</si>
  <si>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</si>
  <si>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</si>
  <si>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</si>
  <si>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</si>
  <si>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</si>
  <si>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</si>
  <si>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</si>
  <si>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</si>
  <si>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</si>
  <si>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</si>
  <si>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</si>
  <si>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</si>
  <si>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</si>
  <si>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</si>
  <si>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</si>
  <si>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</si>
  <si>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</si>
  <si>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</si>
  <si>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</si>
  <si>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</si>
  <si>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</si>
  <si>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</si>
  <si>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</si>
  <si>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</si>
  <si>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</si>
  <si>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</si>
  <si>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</si>
  <si>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</si>
  <si>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</si>
  <si>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</si>
  <si>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</si>
  <si>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</si>
  <si>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</si>
  <si>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</si>
  <si>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</si>
  <si>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</si>
  <si>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</si>
  <si>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</si>
  <si>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</si>
  <si>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</si>
  <si>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</si>
  <si>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</si>
  <si>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</si>
  <si>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</si>
  <si>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</si>
  <si>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</si>
  <si>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</si>
  <si>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</si>
  <si>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</si>
  <si>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</si>
  <si>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</si>
  <si>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</si>
  <si>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</si>
  <si>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</si>
  <si>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</si>
  <si>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</si>
  <si>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</si>
  <si>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</si>
  <si>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</si>
  <si>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</si>
  <si>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</si>
  <si>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</si>
  <si>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</si>
  <si>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</si>
  <si>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</si>
  <si>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</si>
  <si>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</si>
  <si>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</si>
  <si>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</si>
  <si>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</si>
  <si>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</si>
  <si>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</si>
  <si>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</si>
  <si>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</si>
  <si>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</si>
  <si>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</si>
  <si>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</si>
  <si>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</si>
  <si>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</si>
  <si>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</si>
  <si>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</si>
  <si>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</si>
  <si>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</si>
  <si>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</si>
  <si>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</si>
  <si>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</si>
  <si>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</si>
  <si>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</si>
  <si>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</si>
  <si>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</si>
  <si>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</si>
  <si>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</si>
  <si>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</si>
  <si>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</si>
  <si>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</si>
  <si>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</si>
  <si>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</si>
  <si>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</si>
  <si>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</si>
  <si>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</si>
  <si>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</si>
  <si>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</si>
  <si>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</si>
  <si>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</si>
  <si>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</si>
  <si>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</si>
  <si>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</si>
  <si>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</si>
  <si>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</si>
  <si>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</si>
  <si>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</si>
  <si>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</si>
  <si>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</si>
  <si>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</si>
  <si>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</si>
  <si>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</si>
  <si>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</si>
  <si>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</si>
  <si>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</si>
  <si>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</si>
  <si>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</si>
  <si>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</si>
  <si>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</si>
  <si>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</si>
  <si>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</si>
  <si>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</si>
  <si>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</si>
  <si>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</si>
  <si>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</si>
  <si>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</si>
  <si>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</si>
  <si>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</si>
  <si>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</si>
  <si>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</si>
  <si>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</si>
  <si>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</si>
  <si>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</si>
  <si>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</si>
  <si>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</si>
  <si>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</si>
  <si>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</si>
  <si>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</si>
  <si>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</si>
  <si>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</si>
  <si>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</si>
  <si>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</si>
  <si>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</si>
  <si>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</si>
  <si>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</si>
  <si>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</si>
  <si>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</si>
  <si>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</si>
  <si>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</si>
  <si>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</si>
  <si>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</si>
  <si>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</si>
  <si>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</si>
  <si>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</si>
  <si>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</si>
  <si>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</si>
  <si>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</si>
  <si>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</si>
  <si>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</si>
  <si>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</si>
  <si>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</si>
  <si>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</si>
  <si>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</si>
  <si>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</si>
  <si>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</si>
  <si>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</si>
  <si>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</si>
  <si>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</si>
  <si>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</si>
  <si>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</si>
  <si>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</si>
  <si>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</si>
  <si>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</si>
  <si>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</si>
  <si>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</si>
  <si>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</si>
  <si>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</si>
  <si>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</si>
  <si>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</si>
  <si>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</si>
  <si>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</si>
  <si>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</si>
  <si>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</si>
  <si>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</si>
  <si>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</si>
  <si>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</si>
  <si>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</si>
  <si>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</si>
  <si>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</si>
  <si>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</si>
  <si>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</si>
  <si>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</si>
  <si>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</si>
  <si>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</si>
  <si>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</si>
  <si>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</si>
  <si>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</si>
  <si>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</si>
  <si>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</si>
  <si>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</si>
  <si>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</si>
  <si>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</si>
  <si>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</si>
  <si>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</si>
  <si>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</si>
  <si>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</si>
  <si>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</si>
  <si>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</si>
  <si>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</si>
  <si>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</si>
  <si>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</si>
  <si>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</si>
  <si>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</si>
  <si>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</si>
  <si>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</si>
  <si>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</si>
  <si>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</si>
  <si>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</si>
  <si>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</si>
  <si>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</si>
  <si>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</si>
  <si>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</si>
  <si>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</si>
  <si>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</si>
  <si>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</si>
  <si>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</si>
  <si>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</si>
  <si>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</si>
  <si>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</si>
  <si>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</si>
  <si>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</si>
  <si>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</si>
  <si>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</si>
  <si>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</si>
  <si>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</si>
  <si>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</si>
  <si>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</si>
  <si>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</si>
  <si>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</si>
  <si>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</si>
  <si>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</si>
  <si>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</si>
  <si>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</si>
  <si>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</si>
  <si>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</si>
  <si>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</si>
  <si>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</si>
  <si>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</si>
  <si>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</si>
  <si>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</si>
  <si>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</si>
  <si>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</si>
  <si>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</si>
  <si>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</si>
  <si>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</si>
  <si>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</si>
  <si>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</si>
  <si>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</si>
  <si>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</si>
  <si>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</si>
  <si>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</si>
  <si>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</si>
  <si>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</si>
  <si>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</si>
  <si>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</si>
  <si>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</si>
  <si>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</si>
  <si>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</si>
  <si>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</si>
  <si>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</si>
  <si>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</si>
  <si>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</si>
  <si>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</si>
  <si>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</si>
  <si>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</si>
  <si>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</si>
  <si>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</si>
  <si>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</si>
  <si>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</si>
  <si>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</si>
  <si>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</si>
  <si>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</si>
  <si>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</si>
  <si>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</si>
  <si>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</si>
  <si>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</si>
  <si>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</si>
  <si>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</si>
  <si>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</si>
  <si>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</si>
  <si>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</si>
  <si>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</si>
  <si>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</si>
  <si>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</si>
  <si>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</si>
  <si>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</si>
  <si>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</si>
  <si>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</si>
  <si>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</si>
  <si>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</si>
  <si>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</si>
  <si>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</si>
  <si>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</si>
  <si>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</si>
  <si>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</si>
  <si>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</si>
  <si>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</si>
  <si>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</si>
  <si>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</si>
  <si>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</si>
  <si>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</si>
  <si>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</si>
  <si>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</si>
  <si>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</si>
  <si>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</si>
  <si>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</si>
  <si>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</si>
  <si>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</si>
  <si>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</si>
  <si>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</si>
  <si>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</si>
  <si>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</si>
  <si>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</si>
  <si>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</si>
  <si>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</si>
  <si>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</si>
  <si>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</si>
  <si>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</si>
  <si>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</si>
  <si>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</si>
  <si>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</si>
  <si>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</si>
  <si>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</si>
  <si>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</si>
  <si>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</si>
  <si>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</si>
  <si>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</si>
  <si>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</si>
  <si>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</si>
  <si>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</si>
  <si>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</si>
  <si>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</si>
  <si>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</si>
  <si>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</si>
  <si>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</si>
  <si>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</si>
  <si>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</si>
  <si>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</si>
  <si>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</si>
  <si>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</si>
  <si>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</si>
  <si>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</si>
  <si>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</si>
  <si>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</si>
  <si>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</si>
  <si>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</si>
  <si>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</si>
  <si>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</si>
  <si>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</si>
  <si>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</si>
  <si>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</si>
  <si>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</si>
  <si>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</si>
  <si>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</si>
  <si>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</si>
  <si>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</si>
  <si>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</si>
  <si>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</si>
  <si>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</si>
  <si>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</si>
  <si>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</si>
  <si>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</si>
  <si>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</si>
  <si>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</si>
  <si>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</si>
  <si>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</si>
  <si>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</si>
  <si>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</si>
  <si>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</si>
  <si>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</si>
  <si>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</si>
  <si>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</si>
  <si>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</si>
  <si>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</si>
  <si>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</si>
  <si>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</si>
  <si>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</si>
  <si>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</si>
  <si>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</si>
  <si>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</si>
  <si>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</si>
  <si>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</si>
  <si>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</si>
  <si>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</si>
  <si>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</si>
  <si>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</si>
  <si>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</si>
  <si>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</si>
  <si>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</si>
  <si>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</si>
  <si>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</si>
  <si>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</si>
  <si>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</si>
  <si>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</si>
  <si>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</si>
  <si>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</si>
  <si>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</si>
  <si>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</si>
  <si>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</si>
  <si>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</si>
  <si>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</si>
  <si>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</si>
  <si>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</si>
  <si>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</si>
  <si>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</si>
  <si>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</si>
  <si>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</si>
  <si>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</si>
  <si>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</si>
  <si>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</si>
  <si>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</si>
  <si>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</si>
  <si>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</si>
  <si>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</si>
  <si>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</si>
  <si>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</si>
  <si>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</si>
  <si>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</si>
  <si>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</si>
  <si>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</si>
  <si>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</si>
  <si>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</si>
  <si>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</si>
  <si>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</si>
  <si>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</si>
  <si>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</si>
  <si>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</si>
  <si>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</si>
  <si>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</si>
  <si>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</si>
  <si>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</si>
  <si>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</si>
  <si>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</si>
  <si>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</si>
  <si>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</si>
  <si>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</si>
  <si>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</si>
  <si>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</si>
  <si>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</si>
  <si>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</si>
  <si>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</si>
  <si>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</si>
  <si>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</si>
  <si>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</si>
  <si>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</si>
  <si>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</si>
  <si>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</si>
  <si>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</si>
  <si>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</si>
  <si>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</si>
  <si>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</si>
  <si>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</si>
  <si>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</si>
  <si>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</si>
  <si>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</si>
  <si>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</si>
  <si>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</si>
  <si>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</si>
  <si>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</si>
  <si>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</si>
  <si>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</si>
  <si>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</si>
  <si>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</si>
  <si>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</si>
  <si>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</si>
  <si>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</si>
  <si>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</si>
  <si>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</si>
  <si>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</si>
  <si>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</si>
  <si>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</si>
  <si>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</si>
  <si>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</si>
  <si>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</si>
  <si>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</si>
  <si>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</si>
  <si>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</si>
  <si>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</si>
  <si>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</si>
  <si>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</si>
  <si>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</si>
  <si>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</si>
  <si>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</si>
  <si>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</si>
  <si>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</si>
  <si>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</si>
  <si>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</si>
  <si>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</si>
  <si>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</si>
  <si>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</si>
  <si>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</si>
  <si>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</si>
  <si>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</si>
  <si>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</si>
  <si>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</si>
  <si>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</si>
  <si>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</si>
  <si>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</si>
  <si>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</si>
  <si>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</si>
  <si>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</si>
  <si>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</si>
  <si>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</si>
  <si>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</si>
  <si>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</si>
  <si>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</si>
  <si>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</si>
  <si>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</si>
  <si>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</si>
  <si>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</si>
  <si>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</si>
  <si>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</si>
  <si>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</si>
  <si>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</si>
  <si>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</si>
  <si>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</si>
  <si>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</si>
  <si>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</si>
  <si>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</si>
  <si>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</si>
  <si>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</si>
  <si>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</si>
  <si>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</si>
  <si>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</si>
  <si>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</si>
  <si>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</si>
  <si>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</si>
  <si>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</si>
  <si>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</si>
  <si>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</si>
  <si>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</si>
  <si>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</si>
  <si>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</si>
  <si>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</si>
  <si>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</si>
  <si>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</si>
  <si>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</si>
  <si>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</si>
  <si>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</si>
  <si>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</si>
  <si>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</si>
  <si>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</si>
  <si>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</si>
  <si>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</si>
  <si>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</si>
  <si>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</si>
  <si>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</si>
  <si>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</si>
  <si>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</si>
  <si>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</si>
  <si>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</si>
  <si>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</si>
  <si>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</si>
  <si>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</si>
  <si>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</si>
  <si>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</si>
  <si>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</si>
  <si>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</si>
  <si>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</si>
  <si>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</si>
  <si>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</si>
  <si>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</si>
  <si>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</si>
  <si>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</si>
  <si>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</si>
  <si>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</si>
  <si>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</si>
  <si>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</si>
  <si>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</si>
  <si>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</si>
  <si>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</si>
  <si>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</si>
  <si>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</si>
  <si>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</si>
  <si>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</si>
  <si>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</si>
  <si>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</si>
  <si>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</si>
  <si>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</si>
  <si>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</si>
  <si>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</si>
  <si>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</si>
  <si>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</si>
  <si>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</si>
  <si>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indie rock</t>
  </si>
  <si>
    <t>electronic music</t>
  </si>
  <si>
    <t>video games</t>
  </si>
  <si>
    <t>mobile games</t>
  </si>
  <si>
    <t>food trucks</t>
  </si>
  <si>
    <t>world music</t>
  </si>
  <si>
    <t>art books</t>
  </si>
  <si>
    <t>tabletop games</t>
  </si>
  <si>
    <t>small batch</t>
  </si>
  <si>
    <t>classical music</t>
  </si>
  <si>
    <t>space exploration</t>
  </si>
  <si>
    <t>children's books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</si>
  <si>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</si>
  <si>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</si>
  <si>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</si>
  <si>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</si>
  <si>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</si>
  <si>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</si>
  <si>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</si>
  <si>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</si>
  <si>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</si>
  <si>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</si>
  <si>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</si>
  <si>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</si>
  <si>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</si>
  <si>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</si>
  <si>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</si>
  <si>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audio</t>
  </si>
  <si>
    <t>photobooks</t>
  </si>
  <si>
    <t>translations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</si>
  <si>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</si>
  <si>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</si>
  <si>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</si>
  <si>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</si>
  <si>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</si>
  <si>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</si>
  <si>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</si>
  <si>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</si>
  <si>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</si>
  <si>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</si>
  <si>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</si>
  <si>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</si>
  <si>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Row Labels</t>
  </si>
  <si>
    <t>Grand Total</t>
  </si>
  <si>
    <t>Column Labels</t>
  </si>
  <si>
    <t>Count of id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</si>
  <si>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</si>
  <si>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</si>
  <si>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</si>
  <si>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</si>
  <si>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</si>
  <si>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</si>
  <si>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</si>
  <si>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</si>
  <si>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</si>
  <si>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</si>
  <si>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</si>
  <si>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</si>
  <si>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</si>
  <si>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</si>
  <si>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</si>
  <si>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</si>
  <si>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</si>
  <si>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</si>
  <si>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</si>
  <si>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</si>
  <si>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</si>
  <si>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</si>
  <si>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</si>
  <si>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</si>
  <si>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</si>
  <si>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</si>
  <si>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</si>
  <si>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</si>
  <si>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</si>
  <si>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</si>
  <si>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</si>
  <si>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</si>
  <si>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</si>
  <si>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</si>
  <si>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</si>
  <si>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</si>
  <si>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</si>
  <si>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Mean backers</t>
  </si>
  <si>
    <t>Median backers</t>
  </si>
  <si>
    <t>Successful campaign Stats</t>
  </si>
  <si>
    <t>Minimum backers</t>
  </si>
  <si>
    <t>Maximum backers</t>
  </si>
  <si>
    <t>Variance of backers</t>
  </si>
  <si>
    <t>Std Deviation of backers</t>
  </si>
  <si>
    <t>Unsuccessful campaign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</si>
</sst>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[StarterBook.xlsx]CampaignByCategory!PivotTable3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6-4803-9C4B-EDF52737E448}"/>
            </c:ext>
          </c:extLst>
        </c:ser>
        <c:ser>
          <c:idx val="1"/>
          <c:order val="1"/>
          <c:tx>
            <c:strRef>
              <c:f>CampaignByCategory!$C$3:$C$4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6-4803-9C4B-EDF52737E448}"/>
            </c:ext>
          </c:extLst>
        </c:ser>
        <c:ser>
          <c:idx val="2"/>
          <c:order val="2"/>
          <c:tx>
            <c:strRef>
              <c:f>CampaignByCategory!$D$3:$D$4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6-4803-9C4B-EDF52737E448}"/>
            </c:ext>
          </c:extLst>
        </c:ser>
        <c:ser>
          <c:idx val="3"/>
          <c:order val="3"/>
          <c:tx>
            <c:strRef>
              <c:f>CampaignByCategory!$E$3:$E$4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6-4803-9C4B-EDF52737E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530896"/>
        <c:axId val="995531728"/>
      </c:barChart>
      <c:catAx>
        <c:axId val="99553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531728"/>
        <c:crosses val="autoZero"/>
        <c:auto val="1"/>
        <c:lblAlgn val="ctr"/>
        <c:lblOffset val="100"/>
        <c:noMultiLvlLbl val="0"/>
      </c:catAx>
      <c:valAx>
        <c:axId val="99553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5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[StarterBook.xlsx]CampaignBySubCategory!PivotTable4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of campaigns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3-4EA3-805C-AE61B7AE5461}"/>
            </c:ext>
          </c:extLst>
        </c:ser>
        <c:ser>
          <c:idx val="1"/>
          <c:order val="1"/>
          <c:tx>
            <c:strRef>
              <c:f>CampaignBySubCategory!$C$4:$C$5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C3-4EA3-805C-AE61B7AE5461}"/>
            </c:ext>
          </c:extLst>
        </c:ser>
        <c:ser>
          <c:idx val="2"/>
          <c:order val="2"/>
          <c:tx>
            <c:strRef>
              <c:f>CampaignBySubCategory!$D$4:$D$5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C3-4EA3-805C-AE61B7AE5461}"/>
            </c:ext>
          </c:extLst>
        </c:ser>
        <c:ser>
          <c:idx val="3"/>
          <c:order val="3"/>
          <c:tx>
            <c:strRef>
              <c:f>CampaignBySubCategory!$E$4:$E$5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C3-4EA3-805C-AE61B7AE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506768"/>
        <c:axId val="995526320"/>
      </c:barChart>
      <c:catAx>
        <c:axId val="99550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526320"/>
        <c:crosses val="autoZero"/>
        <c:auto val="1"/>
        <c:lblAlgn val="ctr"/>
        <c:lblOffset val="100"/>
        <c:noMultiLvlLbl val="0"/>
      </c:catAx>
      <c:valAx>
        <c:axId val="99552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Cound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5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[StarterBook.xlsx]CampaignsByDate!PivotTable5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CampaignsByDate!$B$4:$B$5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CampaignsByDate!$B$6:$B$18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D-49C7-A05A-0962F3A5507F}"/>
            </c:ext>
          </c:extLst>
        </c:ser>
        <c:ser>
          <c:idx val="1"/>
          <c:order val="1"/>
          <c:tx>
            <c:strRef>
              <c:f>CampaignsByDate!$C$4:$C$5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CampaignsByDate!$A$6:$A$18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1D-49C7-A05A-0962F3A5507F}"/>
            </c:ext>
          </c:extLst>
        </c:ser>
        <c:ser>
          <c:idx val="2"/>
          <c:order val="2"/>
          <c:tx>
            <c:strRef>
              <c:f>CampaignsByDate!$D$4:$D$5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CampaignsByDate!$A$6:$A$18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CampaignsByDate!$D$6:$D$18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1D-49C7-A05A-0962F3A5507F}"/>
            </c:ext>
          </c:extLst>
        </c:ser>
        <c:ser>
          <c:idx val="3"/>
          <c:order val="3"/>
          <c:tx>
            <c:strRef>
              <c:f>CampaignsByDate!$E$4:$E$5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CampaignsByDate!$A$6:$A$18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CampaignsByDate!$E$6:$E$18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1D-49C7-A05A-0962F3A55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132688"/>
        <c:axId val="1232135600"/>
      </c:lineChart>
      <c:catAx>
        <c:axId val="123213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35600"/>
        <c:crosses val="autoZero"/>
        <c:auto val="1"/>
        <c:lblAlgn val="ctr"/>
        <c:lblOffset val="100"/>
        <c:noMultiLvlLbl val="0"/>
      </c:catAx>
      <c:valAx>
        <c:axId val="123213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F-4D77-A5AE-FA1FC9731EA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F-4D77-A5AE-FA1FC9731EA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F-4D77-A5AE-FA1FC9731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359599"/>
        <c:axId val="2024360015"/>
      </c:lineChart>
      <c:catAx>
        <c:axId val="202435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60015"/>
        <c:crosses val="autoZero"/>
        <c:auto val="1"/>
        <c:lblAlgn val="ctr"/>
        <c:lblOffset val="100"/>
        <c:noMultiLvlLbl val="0"/>
      </c:catAx>
      <c:valAx>
        <c:axId val="202436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5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100012</xdr:rowOff>
    </xdr:from>
    <xdr:to>
      <xdr:col>13</xdr:col>
      <xdr:colOff>466725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D1E77-D6BF-4CAD-B96A-AF39AD8B1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3</xdr:row>
      <xdr:rowOff>38100</xdr:rowOff>
    </xdr:from>
    <xdr:to>
      <xdr:col>21</xdr:col>
      <xdr:colOff>314325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1FF4E-9AF0-49C0-B9BA-BE235744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61912</xdr:rowOff>
    </xdr:from>
    <xdr:to>
      <xdr:col>14</xdr:col>
      <xdr:colOff>228600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581AA-60EA-42BC-A0F4-6E4E0F2C4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16</xdr:row>
      <xdr:rowOff>71437</xdr:rowOff>
    </xdr:from>
    <xdr:to>
      <xdr:col>5</xdr:col>
      <xdr:colOff>1076325</xdr:colOff>
      <xdr:row>30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56133-E73D-4DAA-A990-F4AA637AE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lly Sullivan" id="{D6414425-9AEF-4427-91FD-7ED98546297B}" userId="466ab0d3bfc7ccf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ullivan" refreshedDate="44198.512974305559" createdVersion="6" refreshedVersion="6" minRefreshableVersion="3" recordCount="4114" xr:uid="{110D021E-93A6-4F50-983E-1ECA33CAA7E9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Sullivan" refreshedDate="44198.513026620371" createdVersion="6" refreshedVersion="6" minRefreshableVersion="3" recordCount="4114" xr:uid="{5ED77C3D-6EA2-4F6F-B667-30D1A2B7551D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F1DF4-6FAC-4083-9440-346C11306BD6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43C6F-6AA3-4EC0-A0D4-40580F543D47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19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929F9-072A-46C7-AF1B-2820244D41D6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0-12-19T19:27:53.89" personId="{D6414425-9AEF-4427-91FD-7ED98546297B}" id="{D534CB54-8816-4944-8D1B-AD93C4666751}">
    <text>Flashfill</text>
  </threadedComment>
  <threadedComment ref="R1" dT="2020-12-19T19:28:03.40" personId="{D6414425-9AEF-4427-91FD-7ED98546297B}" id="{3DAB42E7-27FB-4E88-8D87-3C89D2D7FAEF}">
    <text>Flashfill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70" zoomScaleNormal="7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9.140625" style="6"/>
    <col min="17" max="17" width="18.5703125" bestFit="1" customWidth="1"/>
    <col min="18" max="18" width="24.42578125" bestFit="1" customWidth="1"/>
    <col min="19" max="19" width="35.85546875" bestFit="1" customWidth="1"/>
    <col min="20" max="20" width="30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8400</v>
      </c>
      <c r="T1" s="10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80703127-F5B1-4443-8896-3833D61E8068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E2BD-C50A-43DC-A9CE-0A4EBB133477}">
  <dimension ref="A1:F14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8330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88F8-9990-47F8-84DA-876A3D4F21ED}">
  <dimension ref="A1:F47"/>
  <sheetViews>
    <sheetView workbookViewId="0">
      <selection activeCell="A12" sqref="A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8336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8345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8319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8341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8318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8344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8343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8321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8349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8340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8356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8333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8326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8328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8325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8320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8339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8338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8323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4AA3-3E2E-4473-BA76-F0379AB4EECA}">
  <dimension ref="A1:F18"/>
  <sheetViews>
    <sheetView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8378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00537-7B8C-421E-AB05-5CD78E2129AF}">
  <dimension ref="A1:H13"/>
  <sheetViews>
    <sheetView workbookViewId="0">
      <selection activeCell="F1" activeCellId="1" sqref="A1:A13 F1:H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COUNTIFS(RawData!$F:$F,"successful",RawData!$D:$D,"&lt; 1000")</f>
        <v>322</v>
      </c>
      <c r="C2">
        <f>COUNTIFS(RawData!$F:$F,"failed",RawData!$D:$D,"&lt; 1000")</f>
        <v>113</v>
      </c>
      <c r="D2">
        <f>COUNTIFS(RawData!$F:$F,"canceled",RawData!$D:$D,"&lt; 1000")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25">
      <c r="A3" t="s">
        <v>8389</v>
      </c>
      <c r="B3">
        <f>COUNTIFS(RawData!$F:$F,"successful",RawData!$D:$D,"&gt;= 1000",RawData!$D:$D,"&lt;5000")</f>
        <v>932</v>
      </c>
      <c r="C3">
        <f>COUNTIFS(RawData!$F:$F,"failed",RawData!$D:$D,"&gt;= 1000",RawData!$D:$D,"&lt;5000")</f>
        <v>420</v>
      </c>
      <c r="D3">
        <f>COUNTIFS(RawData!$F:$F,"canceled",RawData!$D:$D,"&gt;= 1000",RawData!$D:$D,"&lt;5000")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25">
      <c r="A4" t="s">
        <v>8390</v>
      </c>
      <c r="B4">
        <f>COUNTIFS(RawData!$F:$F,"successful",RawData!$D:$D,"&gt;= 5000",RawData!$D:$D,"&lt;10000")</f>
        <v>381</v>
      </c>
      <c r="C4">
        <f>COUNTIFS(RawData!$F:$F,"failed",RawData!$D:$D,"&gt;= 5000",RawData!$D:$D,"&lt;10000")</f>
        <v>283</v>
      </c>
      <c r="D4">
        <f>COUNTIFS(RawData!$F:$F,"canceled",RawData!$D:$D,"&gt;= 5000",RawData!$D:$D,"&lt;10000")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x14ac:dyDescent="0.25">
      <c r="A5" t="s">
        <v>8391</v>
      </c>
      <c r="B5">
        <f>COUNTIFS(RawData!$F:$F,"successful",RawData!$D:$D,"&gt;= 10000",RawData!$D:$D,"&lt;15000")</f>
        <v>168</v>
      </c>
      <c r="C5">
        <f>COUNTIFS(RawData!$F:$F,"failed",RawData!$D:$D,"&gt;= 10000",RawData!$D:$D,"&lt;15000")</f>
        <v>144</v>
      </c>
      <c r="D5">
        <f>COUNTIFS(RawData!$F:$F,"canceled",RawData!$D:$D,"&gt;= 10000",RawData!$D:$D,"&lt;15000")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x14ac:dyDescent="0.25">
      <c r="A6" t="s">
        <v>8392</v>
      </c>
      <c r="B6">
        <f>COUNTIFS(RawData!$F:$F,"successful",RawData!$D:$D,"&gt;= 15000",RawData!$D:$D,"&lt;20000")</f>
        <v>94</v>
      </c>
      <c r="C6">
        <f>COUNTIFS(RawData!$F:$F,"failed",RawData!$D:$D,"&gt;= 15000",RawData!$D:$D,"&lt;20000")</f>
        <v>90</v>
      </c>
      <c r="D6">
        <f>COUNTIFS(RawData!$F:$F,"canceled",RawData!$D:$D,"&gt;= 15000",RawData!$D:$D,"&lt;20000")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25">
      <c r="A7" t="s">
        <v>8393</v>
      </c>
      <c r="B7">
        <f>COUNTIFS(RawData!$F:$F,"successful",RawData!$D:$D,"&gt;= 20000",RawData!$D:$D,"&lt;25000")</f>
        <v>62</v>
      </c>
      <c r="C7">
        <f>COUNTIFS(RawData!$F:$F,"failed",RawData!$D:$D,"&gt;= 20000",RawData!$D:$D,"&lt;25000")</f>
        <v>72</v>
      </c>
      <c r="D7">
        <f>COUNTIFS(RawData!$F:$F,"canceled",RawData!$D:$D,"&gt;= 20000",RawData!$D:$D,"&lt;25000")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25">
      <c r="A8" t="s">
        <v>8394</v>
      </c>
      <c r="B8">
        <f>COUNTIFS(RawData!$F:$F,"successful",RawData!$D:$D,"&gt;= 25000",RawData!$D:$D,"&lt;30000")</f>
        <v>55</v>
      </c>
      <c r="C8">
        <f>COUNTIFS(RawData!$F:$F,"failed",RawData!$D:$D,"&gt;= 25000",RawData!$D:$D,"&lt;30000")</f>
        <v>64</v>
      </c>
      <c r="D8">
        <f>COUNTIFS(RawData!$F:$F,"canceled",RawData!$D:$D,"&gt;= 25000",RawData!$D:$D,"&lt;30000")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25">
      <c r="A9" t="s">
        <v>8395</v>
      </c>
      <c r="B9">
        <f>COUNTIFS(RawData!$F:$F,"successful",RawData!$D:$D,"&gt;= 30000",RawData!$D:$D,"&lt;35000")</f>
        <v>32</v>
      </c>
      <c r="C9">
        <f>COUNTIFS(RawData!$F:$F,"failed",RawData!$D:$D,"&gt;= 30000",RawData!$D:$D,"&lt;35000")</f>
        <v>37</v>
      </c>
      <c r="D9">
        <f>COUNTIFS(RawData!$F:$F,"canceled",RawData!$D:$D,"&gt;= 30000",RawData!$D:$D,"&lt;35000")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25">
      <c r="A10" t="s">
        <v>8396</v>
      </c>
      <c r="B10">
        <f>COUNTIFS(RawData!$F:$F,"successful",RawData!$D:$D,"&gt;= 35000",RawData!$D:$D,"&lt;40000")</f>
        <v>26</v>
      </c>
      <c r="C10">
        <f>COUNTIFS(RawData!$F:$F,"failed",RawData!$D:$D,"&gt;= 35000",RawData!$D:$D,"&lt;40000")</f>
        <v>22</v>
      </c>
      <c r="D10">
        <f>COUNTIFS(RawData!$F:$F,"canceled",RawData!$D:$D,"&gt;= 35000",RawData!$D:$D,"&lt;40000")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25">
      <c r="A11" t="s">
        <v>8397</v>
      </c>
      <c r="B11">
        <f>COUNTIFS(RawData!$F:$F,"successful",RawData!$D:$D,"&gt;= 40000",RawData!$D:$D,"&lt;45000")</f>
        <v>21</v>
      </c>
      <c r="C11">
        <f>COUNTIFS(RawData!$F:$F,"failed",RawData!$D:$D,"&gt;= 40000",RawData!$D:$D,"&lt;45000")</f>
        <v>16</v>
      </c>
      <c r="D11">
        <f>COUNTIFS(RawData!$F:$F,"canceled",RawData!$D:$D,"&gt;= 40000",RawData!$D:$D,"&lt;45000")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25">
      <c r="A12" t="s">
        <v>8398</v>
      </c>
      <c r="B12">
        <f>COUNTIFS(RawData!$F:$F,"successful",RawData!$D:$D,"&gt;=45000",RawData!$D:$D,"&lt;50000")</f>
        <v>6</v>
      </c>
      <c r="C12">
        <f>COUNTIFS(RawData!$F:$F,"failed",RawData!$D:$D,"&gt;=45000",RawData!$D:$D,"&lt;50000")</f>
        <v>11</v>
      </c>
      <c r="D12">
        <f>COUNTIFS(RawData!$F:$F,"canceled",RawData!$D:$D,"&gt;=45000",RawData!$D:$D,"&lt;50000")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25">
      <c r="A13" t="s">
        <v>8399</v>
      </c>
      <c r="B13">
        <f>COUNTIFS(RawData!$F:$F,"successful",RawData!$D:$D,"&gt;= 50000")</f>
        <v>86</v>
      </c>
      <c r="C13">
        <f>COUNTIFS(RawData!$F:$F,"failed",RawData!$D:$D,"&gt;= 50000")</f>
        <v>258</v>
      </c>
      <c r="D13">
        <f>COUNTIFS(RawData!$F:$F,"canceled",RawData!$D:$D,"&gt;= 50000")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60AA-E0A6-4BF0-8B5A-0702D326D061}">
  <dimension ref="A1:L2186"/>
  <sheetViews>
    <sheetView workbookViewId="0">
      <selection activeCell="D9" sqref="D9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85546875" customWidth="1"/>
    <col min="4" max="4" width="24.140625" bestFit="1" customWidth="1"/>
    <col min="5" max="6" width="13.85546875" customWidth="1"/>
    <col min="8" max="8" width="11" customWidth="1"/>
    <col min="9" max="9" width="13.85546875" bestFit="1" customWidth="1"/>
  </cols>
  <sheetData>
    <row r="1" spans="1:12" x14ac:dyDescent="0.25">
      <c r="A1" s="1" t="s">
        <v>8218</v>
      </c>
      <c r="B1" s="1" t="s">
        <v>8262</v>
      </c>
      <c r="C1" s="1"/>
      <c r="D1" s="13" t="s">
        <v>8403</v>
      </c>
      <c r="H1" s="1" t="s">
        <v>8218</v>
      </c>
      <c r="I1" s="1" t="s">
        <v>8262</v>
      </c>
      <c r="K1" s="13" t="s">
        <v>8408</v>
      </c>
    </row>
    <row r="2" spans="1:12" x14ac:dyDescent="0.25">
      <c r="A2" t="s">
        <v>8219</v>
      </c>
      <c r="B2">
        <v>182</v>
      </c>
      <c r="D2" s="14" t="s">
        <v>8401</v>
      </c>
      <c r="E2">
        <f>AVERAGE(B:B)</f>
        <v>194.42517162471395</v>
      </c>
      <c r="H2" t="s">
        <v>8221</v>
      </c>
      <c r="I2">
        <v>0</v>
      </c>
      <c r="K2" s="14" t="s">
        <v>8401</v>
      </c>
      <c r="L2">
        <f>AVERAGE(I:I)</f>
        <v>17.709803921568628</v>
      </c>
    </row>
    <row r="3" spans="1:12" x14ac:dyDescent="0.25">
      <c r="A3" t="s">
        <v>8219</v>
      </c>
      <c r="B3">
        <v>79</v>
      </c>
      <c r="D3" s="14" t="s">
        <v>8402</v>
      </c>
      <c r="E3">
        <f>MEDIAN(B:B)</f>
        <v>62</v>
      </c>
      <c r="H3" t="s">
        <v>8221</v>
      </c>
      <c r="I3">
        <v>1</v>
      </c>
      <c r="K3" s="14" t="s">
        <v>8402</v>
      </c>
      <c r="L3">
        <f>MEDIAN(I:I)</f>
        <v>4</v>
      </c>
    </row>
    <row r="4" spans="1:12" x14ac:dyDescent="0.25">
      <c r="A4" t="s">
        <v>8219</v>
      </c>
      <c r="B4">
        <v>35</v>
      </c>
      <c r="D4" s="14" t="s">
        <v>8404</v>
      </c>
      <c r="E4">
        <f>MIN(B:B)</f>
        <v>1</v>
      </c>
      <c r="H4" t="s">
        <v>8221</v>
      </c>
      <c r="I4">
        <v>10</v>
      </c>
      <c r="K4" s="14" t="s">
        <v>8404</v>
      </c>
      <c r="L4">
        <f>MIN(I:I)</f>
        <v>0</v>
      </c>
    </row>
    <row r="5" spans="1:12" x14ac:dyDescent="0.25">
      <c r="A5" t="s">
        <v>8219</v>
      </c>
      <c r="B5">
        <v>150</v>
      </c>
      <c r="D5" s="14" t="s">
        <v>8405</v>
      </c>
      <c r="E5">
        <f>MAX(B:B)</f>
        <v>26457</v>
      </c>
      <c r="H5" t="s">
        <v>8221</v>
      </c>
      <c r="I5">
        <v>0</v>
      </c>
      <c r="K5" s="14" t="s">
        <v>8405</v>
      </c>
      <c r="L5">
        <f>MAX(I:I)</f>
        <v>1293</v>
      </c>
    </row>
    <row r="6" spans="1:12" x14ac:dyDescent="0.25">
      <c r="A6" t="s">
        <v>8219</v>
      </c>
      <c r="B6">
        <v>284</v>
      </c>
      <c r="D6" s="14" t="s">
        <v>8406</v>
      </c>
      <c r="E6">
        <f>_xlfn.VAR.P(B:B)</f>
        <v>712840.9867348104</v>
      </c>
      <c r="H6" t="s">
        <v>8221</v>
      </c>
      <c r="I6">
        <v>7</v>
      </c>
      <c r="K6" s="14" t="s">
        <v>8406</v>
      </c>
      <c r="L6">
        <f>_xlfn.VAR.P(I:I)</f>
        <v>3773.2216685890044</v>
      </c>
    </row>
    <row r="7" spans="1:12" x14ac:dyDescent="0.25">
      <c r="A7" t="s">
        <v>8219</v>
      </c>
      <c r="B7">
        <v>47</v>
      </c>
      <c r="D7" s="14" t="s">
        <v>8407</v>
      </c>
      <c r="E7">
        <f>_xlfn.STDEV.P(B:B)</f>
        <v>844.29910975602149</v>
      </c>
      <c r="H7" t="s">
        <v>8221</v>
      </c>
      <c r="I7">
        <v>0</v>
      </c>
      <c r="K7" s="14" t="s">
        <v>8407</v>
      </c>
      <c r="L7">
        <f>_xlfn.STDEV.P(I:I)</f>
        <v>61.426555076684906</v>
      </c>
    </row>
    <row r="8" spans="1:12" x14ac:dyDescent="0.25">
      <c r="A8" t="s">
        <v>8219</v>
      </c>
      <c r="B8">
        <v>58</v>
      </c>
      <c r="H8" t="s">
        <v>8221</v>
      </c>
      <c r="I8">
        <v>1</v>
      </c>
    </row>
    <row r="9" spans="1:12" x14ac:dyDescent="0.25">
      <c r="A9" t="s">
        <v>8219</v>
      </c>
      <c r="B9">
        <v>57</v>
      </c>
      <c r="H9" t="s">
        <v>8221</v>
      </c>
      <c r="I9">
        <v>2</v>
      </c>
    </row>
    <row r="10" spans="1:12" x14ac:dyDescent="0.25">
      <c r="A10" t="s">
        <v>8219</v>
      </c>
      <c r="B10">
        <v>12</v>
      </c>
      <c r="H10" t="s">
        <v>8221</v>
      </c>
      <c r="I10">
        <v>3</v>
      </c>
    </row>
    <row r="11" spans="1:12" x14ac:dyDescent="0.25">
      <c r="A11" t="s">
        <v>8219</v>
      </c>
      <c r="B11">
        <v>20</v>
      </c>
      <c r="H11" t="s">
        <v>8221</v>
      </c>
      <c r="I11">
        <v>10</v>
      </c>
    </row>
    <row r="12" spans="1:12" x14ac:dyDescent="0.25">
      <c r="A12" t="s">
        <v>8219</v>
      </c>
      <c r="B12">
        <v>19</v>
      </c>
      <c r="H12" t="s">
        <v>8221</v>
      </c>
      <c r="I12">
        <v>10</v>
      </c>
    </row>
    <row r="13" spans="1:12" x14ac:dyDescent="0.25">
      <c r="A13" t="s">
        <v>8219</v>
      </c>
      <c r="B13">
        <v>75</v>
      </c>
      <c r="H13" t="s">
        <v>8221</v>
      </c>
      <c r="I13">
        <v>1</v>
      </c>
    </row>
    <row r="14" spans="1:12" x14ac:dyDescent="0.25">
      <c r="A14" t="s">
        <v>8219</v>
      </c>
      <c r="B14">
        <v>827</v>
      </c>
      <c r="H14" t="s">
        <v>8221</v>
      </c>
      <c r="I14">
        <v>0</v>
      </c>
    </row>
    <row r="15" spans="1:12" x14ac:dyDescent="0.25">
      <c r="A15" t="s">
        <v>8219</v>
      </c>
      <c r="B15">
        <v>51</v>
      </c>
      <c r="H15" t="s">
        <v>8221</v>
      </c>
      <c r="I15">
        <v>0</v>
      </c>
    </row>
    <row r="16" spans="1:12" x14ac:dyDescent="0.25">
      <c r="A16" t="s">
        <v>8219</v>
      </c>
      <c r="B16">
        <v>41</v>
      </c>
      <c r="H16" t="s">
        <v>8221</v>
      </c>
      <c r="I16">
        <v>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H1:H1045992">
    <cfRule type="containsText" dxfId="3" priority="1" operator="containsText" text="live">
      <formula>NOT(ISERROR(SEARCH("live",H1)))</formula>
    </cfRule>
    <cfRule type="containsText" dxfId="2" priority="2" operator="containsText" text="canceled">
      <formula>NOT(ISERROR(SEARCH("canceled",H1)))</formula>
    </cfRule>
    <cfRule type="containsText" dxfId="1" priority="3" operator="containsText" text="failed">
      <formula>NOT(ISERROR(SEARCH("failed",H1)))</formula>
    </cfRule>
    <cfRule type="containsText" dxfId="0" priority="4" operator="containsText" text="successful">
      <formula>NOT(ISERROR(SEARCH("successful",H1)))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CampaignByCategory</vt:lpstr>
      <vt:lpstr>CampaignBySubCategory</vt:lpstr>
      <vt:lpstr>CampaignsByDate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Molly Sullivan</cp:lastModifiedBy>
  <dcterms:created xsi:type="dcterms:W3CDTF">2017-04-20T15:17:24Z</dcterms:created>
  <dcterms:modified xsi:type="dcterms:W3CDTF">2021-01-02T19:38:13Z</dcterms:modified>
</cp:coreProperties>
</file>