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8001_{086A5080-5767-7F4A-B631-48EF0EA4BA8B}" xr6:coauthVersionLast="47" xr6:coauthVersionMax="47" xr10:uidLastSave="{00000000-0000-0000-0000-000000000000}"/>
  <bookViews>
    <workbookView xWindow="-1080" yWindow="-20280" windowWidth="32400" windowHeight="17540" xr2:uid="{00000000-000D-0000-FFFF-FFFF00000000}"/>
  </bookViews>
  <sheets>
    <sheet name="edited" sheetId="6" r:id="rId1"/>
    <sheet name="Recommend offer" sheetId="1" r:id="rId2"/>
    <sheet name="28th March" sheetId="2" state="hidden" r:id="rId3"/>
    <sheet name="1st April" sheetId="3" state="hidden" r:id="rId4"/>
    <sheet name="28th March Interviews" sheetId="4" state="hidden" r:id="rId5"/>
    <sheet name="1st April Interviews" sheetId="5" r:id="rId6"/>
  </sheets>
  <definedNames>
    <definedName name="_xlnm._FilterDatabase" localSheetId="1" hidden="1">'Recommend offer'!$B$1:$W$16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8" i="1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E2" i="6"/>
  <c r="D2" i="6"/>
  <c r="C2" i="6"/>
  <c r="B2" i="6"/>
  <c r="E69" i="1"/>
  <c r="F69" i="1"/>
  <c r="H69" i="1"/>
  <c r="I69" i="1"/>
  <c r="E70" i="1"/>
  <c r="F70" i="1"/>
  <c r="H70" i="1"/>
  <c r="I70" i="1"/>
  <c r="E71" i="1"/>
  <c r="F71" i="1"/>
  <c r="H71" i="1"/>
  <c r="I71" i="1"/>
  <c r="E72" i="1"/>
  <c r="F72" i="1"/>
  <c r="H72" i="1"/>
  <c r="I72" i="1"/>
  <c r="E73" i="1"/>
  <c r="F73" i="1"/>
  <c r="H73" i="1"/>
  <c r="I73" i="1"/>
  <c r="E74" i="1"/>
  <c r="F74" i="1"/>
  <c r="H74" i="1"/>
  <c r="I74" i="1"/>
  <c r="E75" i="1"/>
  <c r="F75" i="1"/>
  <c r="H75" i="1"/>
  <c r="I75" i="1"/>
  <c r="E76" i="1"/>
  <c r="F76" i="1"/>
  <c r="H76" i="1"/>
  <c r="I76" i="1"/>
  <c r="E77" i="1"/>
  <c r="F77" i="1"/>
  <c r="H77" i="1"/>
  <c r="I77" i="1"/>
  <c r="E78" i="1"/>
  <c r="F78" i="1"/>
  <c r="H78" i="1"/>
  <c r="I78" i="1"/>
  <c r="E79" i="1"/>
  <c r="F79" i="1"/>
  <c r="H79" i="1"/>
  <c r="I79" i="1"/>
  <c r="E80" i="1"/>
  <c r="F80" i="1"/>
  <c r="H80" i="1"/>
  <c r="I80" i="1"/>
  <c r="E81" i="1"/>
  <c r="F81" i="1"/>
  <c r="H81" i="1"/>
  <c r="I81" i="1"/>
  <c r="E82" i="1"/>
  <c r="F82" i="1"/>
  <c r="H82" i="1"/>
  <c r="I82" i="1"/>
  <c r="E83" i="1"/>
  <c r="F83" i="1"/>
  <c r="H83" i="1"/>
  <c r="I83" i="1"/>
  <c r="E84" i="1"/>
  <c r="F84" i="1"/>
  <c r="H84" i="1"/>
  <c r="I84" i="1"/>
  <c r="E85" i="1"/>
  <c r="F85" i="1"/>
  <c r="H85" i="1"/>
  <c r="I85" i="1"/>
  <c r="E86" i="1"/>
  <c r="F86" i="1"/>
  <c r="H86" i="1"/>
  <c r="I86" i="1"/>
  <c r="E87" i="1"/>
  <c r="F87" i="1"/>
  <c r="H87" i="1"/>
  <c r="I87" i="1"/>
  <c r="E88" i="1"/>
  <c r="F88" i="1"/>
  <c r="H88" i="1"/>
  <c r="I88" i="1"/>
  <c r="E89" i="1"/>
  <c r="F89" i="1"/>
  <c r="H89" i="1"/>
  <c r="I89" i="1"/>
  <c r="E90" i="1"/>
  <c r="F90" i="1"/>
  <c r="H90" i="1"/>
  <c r="I90" i="1"/>
  <c r="E91" i="1"/>
  <c r="F91" i="1"/>
  <c r="H91" i="1"/>
  <c r="I91" i="1"/>
  <c r="E92" i="1"/>
  <c r="F92" i="1"/>
  <c r="H92" i="1"/>
  <c r="I92" i="1"/>
  <c r="E93" i="1"/>
  <c r="F93" i="1"/>
  <c r="H93" i="1"/>
  <c r="I93" i="1"/>
  <c r="E94" i="1"/>
  <c r="F94" i="1"/>
  <c r="H94" i="1"/>
  <c r="I94" i="1"/>
  <c r="E95" i="1"/>
  <c r="F95" i="1"/>
  <c r="H95" i="1"/>
  <c r="I95" i="1"/>
  <c r="E96" i="1"/>
  <c r="F96" i="1"/>
  <c r="H96" i="1"/>
  <c r="I96" i="1"/>
  <c r="E97" i="1"/>
  <c r="F97" i="1"/>
  <c r="H97" i="1"/>
  <c r="I97" i="1"/>
  <c r="E98" i="1"/>
  <c r="F98" i="1"/>
  <c r="H98" i="1"/>
  <c r="I98" i="1"/>
  <c r="E99" i="1"/>
  <c r="F99" i="1"/>
  <c r="H99" i="1"/>
  <c r="I99" i="1"/>
  <c r="E100" i="1"/>
  <c r="F100" i="1"/>
  <c r="H100" i="1"/>
  <c r="I100" i="1"/>
  <c r="E101" i="1"/>
  <c r="F101" i="1"/>
  <c r="H101" i="1"/>
  <c r="I101" i="1"/>
  <c r="E102" i="1"/>
  <c r="F102" i="1"/>
  <c r="H102" i="1"/>
  <c r="I102" i="1"/>
  <c r="E103" i="1"/>
  <c r="F103" i="1"/>
  <c r="H103" i="1"/>
  <c r="I103" i="1"/>
  <c r="E104" i="1"/>
  <c r="F104" i="1"/>
  <c r="H104" i="1"/>
  <c r="I104" i="1"/>
  <c r="E105" i="1"/>
  <c r="F105" i="1"/>
  <c r="H105" i="1"/>
  <c r="I105" i="1"/>
  <c r="E106" i="1"/>
  <c r="F106" i="1"/>
  <c r="H106" i="1"/>
  <c r="I106" i="1"/>
  <c r="E107" i="1"/>
  <c r="F107" i="1"/>
  <c r="H107" i="1"/>
  <c r="I107" i="1"/>
  <c r="E108" i="1"/>
  <c r="F108" i="1"/>
  <c r="H108" i="1"/>
  <c r="I108" i="1"/>
  <c r="E109" i="1"/>
  <c r="F109" i="1"/>
  <c r="H109" i="1"/>
  <c r="I109" i="1"/>
  <c r="E110" i="1"/>
  <c r="F110" i="1"/>
  <c r="H110" i="1"/>
  <c r="I110" i="1"/>
  <c r="E111" i="1"/>
  <c r="F111" i="1"/>
  <c r="H111" i="1"/>
  <c r="I111" i="1"/>
  <c r="E112" i="1"/>
  <c r="F112" i="1"/>
  <c r="H112" i="1"/>
  <c r="I112" i="1"/>
  <c r="E113" i="1"/>
  <c r="F113" i="1"/>
  <c r="H113" i="1"/>
  <c r="I113" i="1"/>
  <c r="E114" i="1"/>
  <c r="F114" i="1"/>
  <c r="H114" i="1"/>
  <c r="I114" i="1"/>
  <c r="E115" i="1"/>
  <c r="F115" i="1"/>
  <c r="H115" i="1"/>
  <c r="I115" i="1"/>
  <c r="E116" i="1"/>
  <c r="F116" i="1"/>
  <c r="H116" i="1"/>
  <c r="I116" i="1"/>
  <c r="E117" i="1"/>
  <c r="F117" i="1"/>
  <c r="H117" i="1"/>
  <c r="I117" i="1"/>
  <c r="E118" i="1"/>
  <c r="F118" i="1"/>
  <c r="H118" i="1"/>
  <c r="I118" i="1"/>
  <c r="E119" i="1"/>
  <c r="F119" i="1"/>
  <c r="H119" i="1"/>
  <c r="I119" i="1"/>
  <c r="E120" i="1"/>
  <c r="F120" i="1"/>
  <c r="H120" i="1"/>
  <c r="I120" i="1"/>
  <c r="E121" i="1"/>
  <c r="F121" i="1"/>
  <c r="H121" i="1"/>
  <c r="I121" i="1"/>
  <c r="E122" i="1"/>
  <c r="F122" i="1"/>
  <c r="H122" i="1"/>
  <c r="I122" i="1"/>
  <c r="E123" i="1"/>
  <c r="F123" i="1"/>
  <c r="H123" i="1"/>
  <c r="I123" i="1"/>
  <c r="E124" i="1"/>
  <c r="F124" i="1"/>
  <c r="H124" i="1"/>
  <c r="I124" i="1"/>
  <c r="E125" i="1"/>
  <c r="F125" i="1"/>
  <c r="H125" i="1"/>
  <c r="I125" i="1"/>
  <c r="E126" i="1"/>
  <c r="F126" i="1"/>
  <c r="H126" i="1"/>
  <c r="I126" i="1"/>
  <c r="E127" i="1"/>
  <c r="F127" i="1"/>
  <c r="H127" i="1"/>
  <c r="I127" i="1"/>
  <c r="E128" i="1"/>
  <c r="F128" i="1"/>
  <c r="H128" i="1"/>
  <c r="I128" i="1"/>
  <c r="E129" i="1"/>
  <c r="F129" i="1"/>
  <c r="H129" i="1"/>
  <c r="I129" i="1"/>
  <c r="E130" i="1"/>
  <c r="F130" i="1"/>
  <c r="H130" i="1"/>
  <c r="I130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68" i="1"/>
  <c r="I68" i="1"/>
  <c r="H68" i="1"/>
  <c r="E68" i="1"/>
  <c r="F68" i="1"/>
  <c r="K37" i="1"/>
  <c r="K38" i="1"/>
  <c r="K14" i="1"/>
  <c r="K53" i="1"/>
  <c r="K15" i="1"/>
  <c r="K16" i="1"/>
  <c r="K39" i="1"/>
  <c r="K54" i="1"/>
  <c r="K2" i="1"/>
  <c r="K17" i="1"/>
  <c r="K55" i="1"/>
  <c r="K3" i="1"/>
  <c r="K4" i="1"/>
  <c r="K56" i="1"/>
  <c r="K40" i="1"/>
  <c r="K18" i="1"/>
  <c r="K19" i="1"/>
  <c r="K20" i="1"/>
  <c r="K21" i="1"/>
  <c r="K5" i="1"/>
  <c r="K57" i="1"/>
  <c r="K41" i="1"/>
  <c r="K6" i="1"/>
  <c r="K58" i="1"/>
  <c r="K22" i="1"/>
  <c r="K7" i="1"/>
  <c r="K59" i="1"/>
  <c r="K23" i="1"/>
  <c r="K8" i="1"/>
  <c r="K42" i="1"/>
  <c r="K9" i="1"/>
  <c r="K43" i="1"/>
  <c r="K44" i="1"/>
  <c r="K60" i="1"/>
  <c r="K24" i="1"/>
  <c r="K25" i="1"/>
  <c r="K26" i="1"/>
  <c r="K45" i="1"/>
  <c r="K46" i="1"/>
  <c r="K27" i="1"/>
  <c r="K28" i="1"/>
  <c r="K10" i="1"/>
  <c r="K61" i="1"/>
  <c r="K47" i="1"/>
  <c r="K48" i="1"/>
  <c r="K29" i="1"/>
  <c r="K62" i="1"/>
  <c r="K49" i="1"/>
  <c r="K30" i="1"/>
  <c r="K31" i="1"/>
  <c r="K11" i="1"/>
  <c r="K63" i="1"/>
  <c r="K50" i="1"/>
  <c r="K32" i="1"/>
  <c r="K51" i="1"/>
  <c r="K12" i="1"/>
  <c r="K64" i="1"/>
  <c r="K13" i="1"/>
  <c r="K33" i="1"/>
  <c r="K34" i="1"/>
  <c r="K52" i="1"/>
  <c r="K35" i="1"/>
  <c r="K36" i="1"/>
</calcChain>
</file>

<file path=xl/sharedStrings.xml><?xml version="1.0" encoding="utf-8"?>
<sst xmlns="http://schemas.openxmlformats.org/spreadsheetml/2006/main" count="2247" uniqueCount="525">
  <si>
    <t>Reccommend offer?</t>
  </si>
  <si>
    <t>First Name</t>
  </si>
  <si>
    <t>Surname</t>
  </si>
  <si>
    <t>Course applied to</t>
  </si>
  <si>
    <t>Gender</t>
  </si>
  <si>
    <t>In Care?</t>
  </si>
  <si>
    <t>A* GCE Below Nat Av</t>
  </si>
  <si>
    <t>School bottom 40%</t>
  </si>
  <si>
    <t>FSM</t>
  </si>
  <si>
    <t>LPN</t>
  </si>
  <si>
    <t>Maths GCSE result</t>
  </si>
  <si>
    <t>GCSE result: English language (E.),  (EL = Eng Lit)</t>
  </si>
  <si>
    <t>A-Levels / BTEC predictions (See subject key for ref)</t>
  </si>
  <si>
    <t>AWARDS form?</t>
  </si>
  <si>
    <t>Notes (e.g. suitable for direct entry, other apps, mature student)</t>
  </si>
  <si>
    <t>Recommend offer?</t>
  </si>
  <si>
    <t>Drive</t>
  </si>
  <si>
    <t>Communication Style</t>
  </si>
  <si>
    <t>Comments</t>
  </si>
  <si>
    <t>Warwick ID Number</t>
  </si>
  <si>
    <t>UCAS ID Number</t>
  </si>
  <si>
    <t>School</t>
  </si>
  <si>
    <t>Mit.Circ.</t>
  </si>
  <si>
    <t>M</t>
  </si>
  <si>
    <t>B</t>
  </si>
  <si>
    <t>BCD</t>
  </si>
  <si>
    <t>Yes</t>
  </si>
  <si>
    <t>No</t>
  </si>
  <si>
    <t>F</t>
  </si>
  <si>
    <t>London</t>
  </si>
  <si>
    <t>BBC</t>
  </si>
  <si>
    <t>Shah</t>
  </si>
  <si>
    <t>AAC</t>
  </si>
  <si>
    <t>Coventry</t>
  </si>
  <si>
    <t>BBB</t>
  </si>
  <si>
    <t>Birmingham</t>
  </si>
  <si>
    <t>BCC</t>
  </si>
  <si>
    <t>West Midlands</t>
  </si>
  <si>
    <t>CCB</t>
  </si>
  <si>
    <t>ABB</t>
  </si>
  <si>
    <t>A*AC</t>
  </si>
  <si>
    <t>The Westwood Academy</t>
  </si>
  <si>
    <t>Woolwich Polytechnic School</t>
  </si>
  <si>
    <t>AAB</t>
  </si>
  <si>
    <t>Watford Grammar School for Girls</t>
  </si>
  <si>
    <t>Syed</t>
  </si>
  <si>
    <t>Jack</t>
  </si>
  <si>
    <t>Essex</t>
  </si>
  <si>
    <t>Ali</t>
  </si>
  <si>
    <t>Hussain</t>
  </si>
  <si>
    <t>Sheffield</t>
  </si>
  <si>
    <t>Email Address</t>
  </si>
  <si>
    <t>Inductive</t>
  </si>
  <si>
    <t xml:space="preserve">Numerical </t>
  </si>
  <si>
    <t>Written task</t>
  </si>
  <si>
    <t>Interview Comments</t>
  </si>
  <si>
    <t>Contribution</t>
  </si>
  <si>
    <t>Choice Rationale &amp; Argument</t>
  </si>
  <si>
    <t>Leadership</t>
  </si>
  <si>
    <t>Teamwork</t>
  </si>
  <si>
    <t>GE Overall</t>
  </si>
  <si>
    <t>WT Score</t>
  </si>
  <si>
    <t>Student Ambassador Comments</t>
  </si>
  <si>
    <t>Final Decision</t>
  </si>
  <si>
    <t>Management</t>
  </si>
  <si>
    <t>Management (with Foundation Year)</t>
  </si>
  <si>
    <t>Management (with Foundation Year) with Placement</t>
  </si>
  <si>
    <t>Management with Placement Year</t>
  </si>
  <si>
    <t>Accounting and Finance (w/Foundation) &amp; Placement</t>
  </si>
  <si>
    <t>Accounting and Finance (with Foundation Year)</t>
  </si>
  <si>
    <t>Accounting and Finance</t>
  </si>
  <si>
    <t>Location</t>
  </si>
  <si>
    <t>Osei-Dapaa</t>
  </si>
  <si>
    <t>McLean</t>
  </si>
  <si>
    <t>Nana</t>
  </si>
  <si>
    <t>denzelosedapaa@hotmail.com</t>
  </si>
  <si>
    <t>Sacred Heart Roman Catholic School</t>
  </si>
  <si>
    <t>6  5</t>
  </si>
  <si>
    <t>Su</t>
  </si>
  <si>
    <t>Hasas</t>
  </si>
  <si>
    <t>Edden</t>
  </si>
  <si>
    <t>Quin</t>
  </si>
  <si>
    <t>Baldwin</t>
  </si>
  <si>
    <t>Vo</t>
  </si>
  <si>
    <t>Taylor</t>
  </si>
  <si>
    <t>Finlay</t>
  </si>
  <si>
    <t>Sajendran</t>
  </si>
  <si>
    <t>Matharu</t>
  </si>
  <si>
    <t>Ruikang</t>
  </si>
  <si>
    <t>ruiksu123@gmail.com</t>
  </si>
  <si>
    <t>Lancaster Royal Grammar School</t>
  </si>
  <si>
    <t>Lancashire</t>
  </si>
  <si>
    <t>7  5</t>
  </si>
  <si>
    <t>Sijdal</t>
  </si>
  <si>
    <t>siydalhasas4@gmail.com</t>
  </si>
  <si>
    <t>Hendon School</t>
  </si>
  <si>
    <t>3 (retaking, predicted 7)</t>
  </si>
  <si>
    <t>Mature</t>
  </si>
  <si>
    <t>Mature, Realising Opportunities Scheme, been to a few schools and worked, check Evision</t>
  </si>
  <si>
    <t>Mature, check Evision</t>
  </si>
  <si>
    <t>Access to HE Diploma (strong predictions)</t>
  </si>
  <si>
    <t>jackedden123@gmail.com</t>
  </si>
  <si>
    <t>Ernesford Grange Community Academy</t>
  </si>
  <si>
    <t>5  6</t>
  </si>
  <si>
    <r>
      <rPr>
        <b/>
        <sz val="11"/>
        <color theme="1"/>
        <rFont val="Calibri"/>
        <family val="2"/>
        <scheme val="minor"/>
      </rPr>
      <t>D*D</t>
    </r>
    <r>
      <rPr>
        <sz val="11"/>
        <color theme="1"/>
        <rFont val="Calibri"/>
        <family val="2"/>
        <scheme val="minor"/>
      </rPr>
      <t xml:space="preserve"> (BTEC)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(A Level)</t>
    </r>
  </si>
  <si>
    <r>
      <rPr>
        <b/>
        <sz val="11"/>
        <color theme="1"/>
        <rFont val="Calibri"/>
        <family val="2"/>
        <scheme val="minor"/>
      </rPr>
      <t>BCE</t>
    </r>
    <r>
      <rPr>
        <sz val="11"/>
        <color theme="1"/>
        <rFont val="Calibri"/>
        <family val="2"/>
        <scheme val="minor"/>
      </rPr>
      <t xml:space="preserve"> (resitting E in Maths)</t>
    </r>
  </si>
  <si>
    <t>Libby</t>
  </si>
  <si>
    <t>libbyaquin@hotmail.com</t>
  </si>
  <si>
    <t>King Edward VI School</t>
  </si>
  <si>
    <t>Staffordshire</t>
  </si>
  <si>
    <t>Jacob</t>
  </si>
  <si>
    <t>jacobbaldwin27@gmail.com</t>
  </si>
  <si>
    <t>Sir Graham Balfour School</t>
  </si>
  <si>
    <t>6  6</t>
  </si>
  <si>
    <t>Jessie</t>
  </si>
  <si>
    <t>jeopoka@gmail.com</t>
  </si>
  <si>
    <t>Rivers Academy West London</t>
  </si>
  <si>
    <t>Middlesex</t>
  </si>
  <si>
    <t>Amy</t>
  </si>
  <si>
    <t>1500143@holyheadschool.org.uk</t>
  </si>
  <si>
    <t>Holyhead School</t>
  </si>
  <si>
    <t>7  8</t>
  </si>
  <si>
    <t>AAA</t>
  </si>
  <si>
    <t>jackcallum67@icloud.com</t>
  </si>
  <si>
    <t>Runshaw College</t>
  </si>
  <si>
    <t>Tegan</t>
  </si>
  <si>
    <t>teganmclean12@outlook.com</t>
  </si>
  <si>
    <t>Fourways High School</t>
  </si>
  <si>
    <t>Cornwall</t>
  </si>
  <si>
    <t>Billy</t>
  </si>
  <si>
    <t>finlaybilly9@gmail.com</t>
  </si>
  <si>
    <t>Sidney Stringer Academy</t>
  </si>
  <si>
    <r>
      <t xml:space="preserve">665533 South African Certificate (equivalent to roughly </t>
    </r>
    <r>
      <rPr>
        <b/>
        <sz val="11"/>
        <color theme="1"/>
        <rFont val="Calibri"/>
        <family val="2"/>
        <scheme val="minor"/>
      </rPr>
      <t>DDD</t>
    </r>
    <r>
      <rPr>
        <sz val="11"/>
        <color theme="1"/>
        <rFont val="Calibri"/>
        <family val="2"/>
        <scheme val="minor"/>
      </rPr>
      <t>) (Combined with GCSE)</t>
    </r>
  </si>
  <si>
    <t>4  7</t>
  </si>
  <si>
    <r>
      <t xml:space="preserve">DDM </t>
    </r>
    <r>
      <rPr>
        <sz val="11"/>
        <color theme="1"/>
        <rFont val="Calibri"/>
        <family val="2"/>
        <scheme val="minor"/>
      </rPr>
      <t>(BTEC)</t>
    </r>
  </si>
  <si>
    <t>Sabetha</t>
  </si>
  <si>
    <t>sabethasajendran@gmail.com</t>
  </si>
  <si>
    <t>St Dominics Sixth Form College</t>
  </si>
  <si>
    <t>Arjun</t>
  </si>
  <si>
    <t>arjunmatharu1303@gmail.com</t>
  </si>
  <si>
    <t>Tudor Grange School</t>
  </si>
  <si>
    <t>7  7</t>
  </si>
  <si>
    <t>BEE</t>
  </si>
  <si>
    <t>sarahamohammed@outlook.com</t>
  </si>
  <si>
    <t>The UCL Academy</t>
  </si>
  <si>
    <t>Abualgasim</t>
  </si>
  <si>
    <t>Sarah</t>
  </si>
  <si>
    <t>Mariyah</t>
  </si>
  <si>
    <t>mariyahgnshah@gmail.com</t>
  </si>
  <si>
    <t>Tudor Hall School</t>
  </si>
  <si>
    <t>Oxfordshire</t>
  </si>
  <si>
    <t>8  8</t>
  </si>
  <si>
    <t>Doing EPQ</t>
  </si>
  <si>
    <t>Erin</t>
  </si>
  <si>
    <t>Hughes</t>
  </si>
  <si>
    <t>erinlouisehughes2003@gmail.com</t>
  </si>
  <si>
    <t>Fulston Manor School</t>
  </si>
  <si>
    <t>Kent</t>
  </si>
  <si>
    <t>7  6</t>
  </si>
  <si>
    <t>Applicant is predicted B, A in the LIBF Diploma and Distinction a certificate in Applied Business</t>
  </si>
  <si>
    <t>Gotera</t>
  </si>
  <si>
    <t>Jami</t>
  </si>
  <si>
    <t>Patel</t>
  </si>
  <si>
    <t>Shekinah</t>
  </si>
  <si>
    <t>shekgotera@yahoo.co.uk</t>
  </si>
  <si>
    <t>Hertfordshire</t>
  </si>
  <si>
    <t>9  9</t>
  </si>
  <si>
    <t>Solyman</t>
  </si>
  <si>
    <t>s.jami@harriswestminstersixthform.org.uk</t>
  </si>
  <si>
    <t>Harris Westminster Academy Sixth Form</t>
  </si>
  <si>
    <t>ACC</t>
  </si>
  <si>
    <t>Vivek</t>
  </si>
  <si>
    <t>vivekpatel1918@outlook.com</t>
  </si>
  <si>
    <t>The High Arcal School</t>
  </si>
  <si>
    <t>5  4</t>
  </si>
  <si>
    <r>
      <t xml:space="preserve">D*D*D </t>
    </r>
    <r>
      <rPr>
        <sz val="11"/>
        <color theme="1"/>
        <rFont val="Calibri"/>
        <family val="2"/>
        <scheme val="minor"/>
      </rPr>
      <t>(BTEC)</t>
    </r>
  </si>
  <si>
    <t>Mit.Circs explaining low GCSEs</t>
  </si>
  <si>
    <t>Hasnain</t>
  </si>
  <si>
    <t>syedhasnain520@gmail.com</t>
  </si>
  <si>
    <t xml:space="preserve">South and City College </t>
  </si>
  <si>
    <r>
      <rPr>
        <b/>
        <sz val="11"/>
        <color theme="1"/>
        <rFont val="Calibri"/>
        <family val="2"/>
        <scheme val="minor"/>
      </rPr>
      <t xml:space="preserve">D*DD </t>
    </r>
    <r>
      <rPr>
        <sz val="11"/>
        <color theme="1"/>
        <rFont val="Calibri"/>
        <family val="2"/>
        <scheme val="minor"/>
      </rPr>
      <t>(BTEC)</t>
    </r>
  </si>
  <si>
    <t>Low GCSEs due to arriving in UK as a refugee in 2019</t>
  </si>
  <si>
    <t>Ognonnaya</t>
  </si>
  <si>
    <t>Enoch</t>
  </si>
  <si>
    <t>eoguonnaya@woolwichpoly.co.uk</t>
  </si>
  <si>
    <r>
      <t xml:space="preserve">D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 xml:space="preserve">(BTEC) </t>
    </r>
    <r>
      <rPr>
        <b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(LIBF Diploma)</t>
    </r>
  </si>
  <si>
    <t>Nwachukwu</t>
  </si>
  <si>
    <t>Quinn</t>
  </si>
  <si>
    <t>Wang</t>
  </si>
  <si>
    <t>Donnelly</t>
  </si>
  <si>
    <t>Imtiaz</t>
  </si>
  <si>
    <t>Nahal</t>
  </si>
  <si>
    <t>Mbugua</t>
  </si>
  <si>
    <t>Kyla</t>
  </si>
  <si>
    <t>skyla04@outlook.com</t>
  </si>
  <si>
    <t>Enfield County School for Girls</t>
  </si>
  <si>
    <r>
      <t xml:space="preserve">AB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>(BTEC)</t>
    </r>
  </si>
  <si>
    <t>Only consider for MN</t>
  </si>
  <si>
    <t>Callum</t>
  </si>
  <si>
    <t>15cquinn@jhncc.org</t>
  </si>
  <si>
    <t>John Henry Newman Catholic College</t>
  </si>
  <si>
    <r>
      <t xml:space="preserve">BD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(BTEC</t>
    </r>
  </si>
  <si>
    <t>15wangz@whsb.essex.sch.uk</t>
  </si>
  <si>
    <t>Tyson</t>
  </si>
  <si>
    <t>Westcliff High School for Boys</t>
  </si>
  <si>
    <t>Chelsie</t>
  </si>
  <si>
    <t>015cdonnelly@gmail.com</t>
  </si>
  <si>
    <t>Shahroz</t>
  </si>
  <si>
    <t>shahrozimtiaz1@gmail.com</t>
  </si>
  <si>
    <t>Moseley Park School</t>
  </si>
  <si>
    <t>Guaran</t>
  </si>
  <si>
    <t>arannahal2004@gmail.com</t>
  </si>
  <si>
    <t>Yarm School</t>
  </si>
  <si>
    <t>Durham</t>
  </si>
  <si>
    <t>Galoria</t>
  </si>
  <si>
    <t>Griffiths</t>
  </si>
  <si>
    <t>Trindade</t>
  </si>
  <si>
    <t>Pandiyammakal</t>
  </si>
  <si>
    <t>Quincy</t>
  </si>
  <si>
    <t>quincymbugua04@gmail.com</t>
  </si>
  <si>
    <t>Bluecoat Academies Trust</t>
  </si>
  <si>
    <t>Nottinghamshire</t>
  </si>
  <si>
    <t>Priyal</t>
  </si>
  <si>
    <t>pgaloria2003@gmail.com</t>
  </si>
  <si>
    <t>Shenley Brook End School</t>
  </si>
  <si>
    <t>Buckinghamshire</t>
  </si>
  <si>
    <t>Ellen</t>
  </si>
  <si>
    <t>griffiths.ellen15@snacademy.org.uk</t>
  </si>
  <si>
    <t>South Nottinghamshire Academy</t>
  </si>
  <si>
    <t>Predicted B in Maths</t>
  </si>
  <si>
    <t>Bradley</t>
  </si>
  <si>
    <t>trindadeb00@gmail.com</t>
  </si>
  <si>
    <t>Wallington County Grammar School</t>
  </si>
  <si>
    <t>Tessa</t>
  </si>
  <si>
    <t>tessarex2003@gmail.com</t>
  </si>
  <si>
    <t>All Saints Catholic High School</t>
  </si>
  <si>
    <t>Faizan</t>
  </si>
  <si>
    <t>faizan.hussain@holly-lodge.org</t>
  </si>
  <si>
    <t>Holly Lodge High School</t>
  </si>
  <si>
    <r>
      <t xml:space="preserve">B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DD </t>
    </r>
    <r>
      <rPr>
        <sz val="11"/>
        <color theme="1"/>
        <rFont val="Calibri"/>
        <family val="2"/>
        <scheme val="minor"/>
      </rPr>
      <t>(BTEC)</t>
    </r>
  </si>
  <si>
    <t>Adham</t>
  </si>
  <si>
    <t>Ahmed</t>
  </si>
  <si>
    <t>adhma01@gmail.com</t>
  </si>
  <si>
    <t>The Cherwell School</t>
  </si>
  <si>
    <t xml:space="preserve">Mature, retakes, check Evision </t>
  </si>
  <si>
    <t>Rizvi</t>
  </si>
  <si>
    <t>Hire</t>
  </si>
  <si>
    <t>Mumtaz</t>
  </si>
  <si>
    <t>Ahaidi</t>
  </si>
  <si>
    <t>Aaliyan</t>
  </si>
  <si>
    <t>officialaaliyan@icloud.com</t>
  </si>
  <si>
    <t>Onslow St Audreys</t>
  </si>
  <si>
    <t>6  7</t>
  </si>
  <si>
    <t>Jabir</t>
  </si>
  <si>
    <t>jabirali5642@gmail.com</t>
  </si>
  <si>
    <t>Bishop Gore School</t>
  </si>
  <si>
    <t>Swansea</t>
  </si>
  <si>
    <t>B  B</t>
  </si>
  <si>
    <r>
      <t xml:space="preserve">D </t>
    </r>
    <r>
      <rPr>
        <sz val="11"/>
        <color theme="1"/>
        <rFont val="Calibri"/>
        <family val="2"/>
        <scheme val="minor"/>
      </rPr>
      <t xml:space="preserve">(Welsh Bacc) </t>
    </r>
    <r>
      <rPr>
        <b/>
        <sz val="11"/>
        <color theme="1"/>
        <rFont val="Calibri"/>
        <family val="2"/>
        <scheme val="minor"/>
      </rPr>
      <t xml:space="preserve">MM </t>
    </r>
    <r>
      <rPr>
        <sz val="11"/>
        <color theme="1"/>
        <rFont val="Calibri"/>
        <family val="2"/>
        <scheme val="minor"/>
      </rPr>
      <t>(BTEC)</t>
    </r>
  </si>
  <si>
    <t>Equivalent to CCD</t>
  </si>
  <si>
    <t>nicolehire3@gmail.com</t>
  </si>
  <si>
    <t>Royal Wolverhampton School</t>
  </si>
  <si>
    <t>ACD</t>
  </si>
  <si>
    <t>Studying 4th A Level independently, Have no qual subjects</t>
  </si>
  <si>
    <t>Nicole</t>
  </si>
  <si>
    <t>Azan</t>
  </si>
  <si>
    <t>azan4916@icloud.com</t>
  </si>
  <si>
    <r>
      <t xml:space="preserve">BE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(WJEC)</t>
    </r>
  </si>
  <si>
    <t>Predicted E in A Level Maths - consider for MN?</t>
  </si>
  <si>
    <t>Abdul</t>
  </si>
  <si>
    <t>kaharahaidi@gmail.com</t>
  </si>
  <si>
    <t xml:space="preserve">Westminster Kingsway College </t>
  </si>
  <si>
    <t>C</t>
  </si>
  <si>
    <t>Meezan</t>
  </si>
  <si>
    <t>Mur</t>
  </si>
  <si>
    <t>meezannur6@gmail.com</t>
  </si>
  <si>
    <t>Wanstead High School</t>
  </si>
  <si>
    <t>Hanad</t>
  </si>
  <si>
    <t>hanad03@icloud.com</t>
  </si>
  <si>
    <t>Petchey Academy</t>
  </si>
  <si>
    <t>hussain10th@gmail.com</t>
  </si>
  <si>
    <t>Al Moussawi</t>
  </si>
  <si>
    <t>9  7</t>
  </si>
  <si>
    <t>CCE</t>
  </si>
  <si>
    <t>Samuel</t>
  </si>
  <si>
    <t>John</t>
  </si>
  <si>
    <t>samjohn2003@icloud.com</t>
  </si>
  <si>
    <t>St Cenydd Comprehensive School</t>
  </si>
  <si>
    <t>Caerphilly</t>
  </si>
  <si>
    <t>A  B</t>
  </si>
  <si>
    <t>15rphipps@thelangton.org.uk</t>
  </si>
  <si>
    <t>Ryan</t>
  </si>
  <si>
    <t>Phipps</t>
  </si>
  <si>
    <t>Simon Langton School for Boys</t>
  </si>
  <si>
    <t>Sufyan</t>
  </si>
  <si>
    <t>Ishtiaq</t>
  </si>
  <si>
    <t>sufyanishtiaq@icloud.com</t>
  </si>
  <si>
    <t>St Augustine's Catholic High School</t>
  </si>
  <si>
    <t>Worcestershire</t>
  </si>
  <si>
    <t>BDD</t>
  </si>
  <si>
    <t>Low Maths, MN?</t>
  </si>
  <si>
    <t>Danush</t>
  </si>
  <si>
    <t>Lesley</t>
  </si>
  <si>
    <t>lesleydanush@gmail.com</t>
  </si>
  <si>
    <t>Cardinal Wiseman Catholic School</t>
  </si>
  <si>
    <t>AS Level D in Further Maths</t>
  </si>
  <si>
    <t>Valmir</t>
  </si>
  <si>
    <t>Bytyqi</t>
  </si>
  <si>
    <t>Difficult home circumstances + entered UK 2017 with little English. Pandemic study hampered by home circumstances.</t>
  </si>
  <si>
    <t>valmirbytyqi03@hotmail.com</t>
  </si>
  <si>
    <t>Usaed</t>
  </si>
  <si>
    <t>us5ah15@keaston.bham.sch.uk</t>
  </si>
  <si>
    <t>5  5</t>
  </si>
  <si>
    <t xml:space="preserve">Mohammed </t>
  </si>
  <si>
    <t>Amaan</t>
  </si>
  <si>
    <t>mo8am15@keaston.bham.sch.uk</t>
  </si>
  <si>
    <t>Chisom</t>
  </si>
  <si>
    <t>Cemte</t>
  </si>
  <si>
    <t>No A Level Maths</t>
  </si>
  <si>
    <t>divinecemte@gmail.com</t>
  </si>
  <si>
    <t>Townley Grammar School</t>
  </si>
  <si>
    <t>ABC</t>
  </si>
  <si>
    <t>Personal Statement says he wants to do an Economics degree</t>
  </si>
  <si>
    <t>opollock81@icloud.com</t>
  </si>
  <si>
    <t>Manchester</t>
  </si>
  <si>
    <t>Parrs Wood High School</t>
  </si>
  <si>
    <t>Moin</t>
  </si>
  <si>
    <t>Choudhary</t>
  </si>
  <si>
    <t>moinhussainchoudhary1@gmail.com</t>
  </si>
  <si>
    <t>Windsor High School and Sixth Form</t>
  </si>
  <si>
    <t>Edirin</t>
  </si>
  <si>
    <t>Oboba</t>
  </si>
  <si>
    <t>edirinoboba1@gmail.com</t>
  </si>
  <si>
    <t>Eltham Hill School</t>
  </si>
  <si>
    <t>CDD</t>
  </si>
  <si>
    <t>Akram</t>
  </si>
  <si>
    <t>ak5al15@keaston.bham.sch.uk</t>
  </si>
  <si>
    <t>CCC</t>
  </si>
  <si>
    <t>Rithika</t>
  </si>
  <si>
    <t>Segarajasingham</t>
  </si>
  <si>
    <t>rithisegar19@gmail.com</t>
  </si>
  <si>
    <t>Surrey</t>
  </si>
  <si>
    <t>Wallington High School for Girls</t>
  </si>
  <si>
    <t>A*AA</t>
  </si>
  <si>
    <t>Direct Entry?</t>
  </si>
  <si>
    <t>Nair</t>
  </si>
  <si>
    <t>arjunnair0308@gmail.com</t>
  </si>
  <si>
    <t>Queen Marys Grammar School for Boys</t>
  </si>
  <si>
    <t>8  9</t>
  </si>
  <si>
    <t>Maria</t>
  </si>
  <si>
    <t>Lupu</t>
  </si>
  <si>
    <t>Wellesbourne</t>
  </si>
  <si>
    <t>Stratford Upon Avon School</t>
  </si>
  <si>
    <t>Yadav</t>
  </si>
  <si>
    <t>Sharma</t>
  </si>
  <si>
    <t>yadavsharma3903@gmail.com</t>
  </si>
  <si>
    <t>Oak Wood School</t>
  </si>
  <si>
    <t>A*A*A*</t>
  </si>
  <si>
    <t>Ibrahim</t>
  </si>
  <si>
    <t>Malik</t>
  </si>
  <si>
    <t>iby.a.malik@gmail.com</t>
  </si>
  <si>
    <t>Yorkshire</t>
  </si>
  <si>
    <t>North Halifax Grammar School</t>
  </si>
  <si>
    <t>6  8</t>
  </si>
  <si>
    <t>Alam</t>
  </si>
  <si>
    <t>15011@sydneyrussellschool.com</t>
  </si>
  <si>
    <t>Sydney Russell School</t>
  </si>
  <si>
    <t>Renee</t>
  </si>
  <si>
    <t>John-Ventour</t>
  </si>
  <si>
    <t>renee2003@hotmail.co.uk</t>
  </si>
  <si>
    <t>Gumley House School</t>
  </si>
  <si>
    <t>4  8</t>
  </si>
  <si>
    <t>Kinza</t>
  </si>
  <si>
    <t>Nadeem</t>
  </si>
  <si>
    <t>15nadeemk@pks.coventry.sch.uk</t>
  </si>
  <si>
    <t>President Kennedy School</t>
  </si>
  <si>
    <r>
      <t xml:space="preserve">BC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(BTEC)</t>
    </r>
  </si>
  <si>
    <t>Riyaan</t>
  </si>
  <si>
    <t>Haroon</t>
  </si>
  <si>
    <t>rayraymay38@gmail.com</t>
  </si>
  <si>
    <t>King Edward VI Five Ways School</t>
  </si>
  <si>
    <t>Confirmed?</t>
  </si>
  <si>
    <t>No longer wishes to be considered</t>
  </si>
  <si>
    <t>Oliver</t>
  </si>
  <si>
    <t>Pollock</t>
  </si>
  <si>
    <t>Opoka</t>
  </si>
  <si>
    <t>marialupu862@gmail.com</t>
  </si>
  <si>
    <t>Claire &amp; Liam</t>
  </si>
  <si>
    <t>Laura &amp; Damien</t>
  </si>
  <si>
    <t>Danielle &amp; Danni</t>
  </si>
  <si>
    <t>Libby Quinn</t>
  </si>
  <si>
    <t>Jessie Opoka</t>
  </si>
  <si>
    <t>Tegan McLean</t>
  </si>
  <si>
    <t>Sabetha Sajendran</t>
  </si>
  <si>
    <t>Mariyah Shah</t>
  </si>
  <si>
    <t>Kyla Nwachukwu</t>
  </si>
  <si>
    <t>Nana Osei-Dapaa</t>
  </si>
  <si>
    <t>Sijdal Hasas</t>
  </si>
  <si>
    <t>Jack Edden</t>
  </si>
  <si>
    <t>Jack Taylor</t>
  </si>
  <si>
    <t>Billy Finlay</t>
  </si>
  <si>
    <t>Arjun Matharu</t>
  </si>
  <si>
    <t>Solyman Jami</t>
  </si>
  <si>
    <t>Syed Hasnain</t>
  </si>
  <si>
    <t>Enoch Ognonnaya</t>
  </si>
  <si>
    <t>Callum Quinn</t>
  </si>
  <si>
    <t>Quincy Mbugua</t>
  </si>
  <si>
    <t>Bradley Trindade</t>
  </si>
  <si>
    <t>Adham Ahmed</t>
  </si>
  <si>
    <t>Aaliyan Rizvi</t>
  </si>
  <si>
    <t>Vivek Patel</t>
  </si>
  <si>
    <t>Sarah Abulgasim</t>
  </si>
  <si>
    <t>Shekinah Gotera</t>
  </si>
  <si>
    <t>Tyson Wang</t>
  </si>
  <si>
    <t>https://teams.microsoft.com/l/meetup-join/19%3ameeting_NTAzMGYwYTEtNmEyZi00M2I3LWI1ZTktM2NhNTg1YmIyYmZk%40thread.v2/0?context=%7b%22Tid%22%3a%2209bacfbd-47ef-4465-9265-3546f2eaf6bc%22%2c%22Oid%22%3a%22343e9f31-e74a-45c8-803c-ad886774765f%22%7d</t>
  </si>
  <si>
    <t>https://teams.microsoft.com/l/meetup-join/19%3ameeting_N2IxYjg3YzktMjE5NS00ZGE4LThlNjEtZmY1M2ExZGE4YTE1%40thread.v2/0?context=%7b%22Tid%22%3a%2209bacfbd-47ef-4465-9265-3546f2eaf6bc%22%2c%22Oid%22%3a%22343e9f31-e74a-45c8-803c-ad886774765f%22%7d</t>
  </si>
  <si>
    <t>https://teams.microsoft.com/l/meetup-join/19%3ameeting_MTEwYzM3ODQtM2E4OS00Mjk4LWFkYWYtMDFmOTY2MzY3NjY5%40thread.v2/0?context=%7b%22Tid%22%3a%2209bacfbd-47ef-4465-9265-3546f2eaf6bc%22%2c%22Oid%22%3a%22343e9f31-e74a-45c8-803c-ad886774765f%22%7d</t>
  </si>
  <si>
    <t>Teams Link</t>
  </si>
  <si>
    <t>https://teams.microsoft.com/l/meetup-join/19%3ameeting_MWQ5ODMyN2EtYjVkNC00ZGJmLWJlYTMtYjM4YWY2MzJmMWY1%40thread.v2/0?context=%7b%22Tid%22%3a%2209bacfbd-47ef-4465-9265-3546f2eaf6bc%22%2c%22Oid%22%3a%22343e9f31-e74a-45c8-803c-ad886774765f%22%7d</t>
  </si>
  <si>
    <t>Email</t>
  </si>
  <si>
    <t>Breakout Room</t>
  </si>
  <si>
    <t>Assessor</t>
  </si>
  <si>
    <t>SA</t>
  </si>
  <si>
    <t>Attendance</t>
  </si>
  <si>
    <t>Yes (Late)</t>
  </si>
  <si>
    <t>Danielle &amp; Ross</t>
  </si>
  <si>
    <t>Nicole &amp; Liam</t>
  </si>
  <si>
    <t>Sarah Abualgasim</t>
  </si>
  <si>
    <t>Chelsie Donnelly</t>
  </si>
  <si>
    <t>Priyal Gloria</t>
  </si>
  <si>
    <t>Nicole Hire</t>
  </si>
  <si>
    <t>Chisom Cemte</t>
  </si>
  <si>
    <t>Edirin Oboba</t>
  </si>
  <si>
    <t>Maria Lupu</t>
  </si>
  <si>
    <t>Renee John-Ventour</t>
  </si>
  <si>
    <t>Azan Mumtaz</t>
  </si>
  <si>
    <t>Abdul Ahaidi</t>
  </si>
  <si>
    <t>Samuel John</t>
  </si>
  <si>
    <t>Hanad Ali</t>
  </si>
  <si>
    <t>Ryan Phipps</t>
  </si>
  <si>
    <t>Sufyan Ishtiaq</t>
  </si>
  <si>
    <t>Valmir Bytyqi</t>
  </si>
  <si>
    <t>Usaed Ahmed</t>
  </si>
  <si>
    <t>Mohammed Amaan</t>
  </si>
  <si>
    <t>Moin Choudhary</t>
  </si>
  <si>
    <t>Akram Ali</t>
  </si>
  <si>
    <t>Yadav Sharma</t>
  </si>
  <si>
    <t>Ibrahim Malik</t>
  </si>
  <si>
    <t>Abdul Alam</t>
  </si>
  <si>
    <t>Riyaan Haroon</t>
  </si>
  <si>
    <t>Column1</t>
  </si>
  <si>
    <t>Danni &amp; Joanna</t>
  </si>
  <si>
    <t>Time</t>
  </si>
  <si>
    <t>https://teams.microsoft.com/l/meetup-join/19%3ameeting_ODQ3MmU5NjEtYWZjMi00YzFjLTkwZTItMjNmOGZjYjA1ZWQ5%40thread.v2/0?context=%7b%22Tid%22%3a%2209bacfbd-47ef-4465-9265-3546f2eaf6bc%22%2c%22Oid%22%3a%22343e9f31-e74a-45c8-803c-ad886774765f%22%7d</t>
  </si>
  <si>
    <t>https://teams.microsoft.com/l/meetup-join/19%3ameeting_NDc4NDdlMjgtNGVlYi00ZGY1LTk3YjItOGMxMzUwNWNiZDM2%40thread.v2/0?context=%7b%22Tid%22%3a%2209bacfbd-47ef-4465-9265-3546f2eaf6bc%22%2c%22Oid%22%3a%22343e9f31-e74a-45c8-803c-ad886774765f%22%7d</t>
  </si>
  <si>
    <t>https://teams.microsoft.com/l/meetup-join/19%3ameeting_M2RiMWY0NDgtMDdjZi00YWQ1LTgwNTItODRiYWUyNjRkOTBl%40thread.v2/0?context=%7b%22Tid%22%3a%2209bacfbd-47ef-4465-9265-3546f2eaf6bc%22%2c%22Oid%22%3a%22343e9f31-e74a-45c8-803c-ad886774765f%22%7d</t>
  </si>
  <si>
    <t>https://teams.microsoft.com/l/meetup-join/19%3ameeting_Mzg1NmIwNTItZjQxZC00NGJmLWEwODAtOWMzMmNiYjBlYWQy%40thread.v2/0?context=%7b%22Tid%22%3a%2209bacfbd-47ef-4465-9265-3546f2eaf6bc%22%2c%22Oid%22%3a%22343e9f31-e74a-45c8-803c-ad886774765f%22%7d</t>
  </si>
  <si>
    <t>Yes (late)</t>
  </si>
  <si>
    <t>Riyan Haroon?</t>
  </si>
  <si>
    <t>Abdul Alam?</t>
  </si>
  <si>
    <t>Ibrahim Malik?</t>
  </si>
  <si>
    <t>Yadav Sharma?</t>
  </si>
  <si>
    <t>Akram Ali?</t>
  </si>
  <si>
    <t>Jabir Ali?</t>
  </si>
  <si>
    <t>-</t>
  </si>
  <si>
    <t>Maybe</t>
  </si>
  <si>
    <r>
      <t xml:space="preserve">BE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(WJEC)</t>
    </r>
  </si>
  <si>
    <r>
      <t xml:space="preserve">DDM </t>
    </r>
    <r>
      <rPr>
        <sz val="11"/>
        <color theme="1"/>
        <rFont val="Calibri"/>
        <family val="2"/>
        <scheme val="minor"/>
      </rPr>
      <t>(BTEC)</t>
    </r>
  </si>
  <si>
    <r>
      <t xml:space="preserve">BD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(BTEC</t>
    </r>
  </si>
  <si>
    <r>
      <t xml:space="preserve">D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 xml:space="preserve">(BTEC) </t>
    </r>
    <r>
      <rPr>
        <b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(LIBF Diploma)</t>
    </r>
  </si>
  <si>
    <r>
      <t xml:space="preserve">B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DD </t>
    </r>
    <r>
      <rPr>
        <sz val="11"/>
        <color theme="1"/>
        <rFont val="Calibri"/>
        <family val="2"/>
        <scheme val="minor"/>
      </rPr>
      <t>(BTEC)</t>
    </r>
  </si>
  <si>
    <r>
      <rPr>
        <b/>
        <sz val="11"/>
        <color theme="1"/>
        <rFont val="Calibri"/>
        <family val="2"/>
        <scheme val="minor"/>
      </rPr>
      <t>D*D</t>
    </r>
    <r>
      <rPr>
        <sz val="11"/>
        <color theme="1"/>
        <rFont val="Calibri"/>
        <family val="2"/>
        <scheme val="minor"/>
      </rPr>
      <t xml:space="preserve"> (BTEC)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(A Level)</t>
    </r>
  </si>
  <si>
    <r>
      <t xml:space="preserve">BC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(BTEC)</t>
    </r>
  </si>
  <si>
    <r>
      <t xml:space="preserve">AB </t>
    </r>
    <r>
      <rPr>
        <sz val="11"/>
        <color theme="1"/>
        <rFont val="Calibri"/>
        <family val="2"/>
        <scheme val="minor"/>
      </rPr>
      <t xml:space="preserve">(A Level) </t>
    </r>
    <r>
      <rPr>
        <b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>(BTEC)</t>
    </r>
  </si>
  <si>
    <r>
      <rPr>
        <b/>
        <sz val="11"/>
        <color theme="1"/>
        <rFont val="Calibri"/>
        <family val="2"/>
        <scheme val="minor"/>
      </rPr>
      <t>BCE</t>
    </r>
    <r>
      <rPr>
        <sz val="11"/>
        <color theme="1"/>
        <rFont val="Calibri"/>
        <family val="2"/>
        <scheme val="minor"/>
      </rPr>
      <t xml:space="preserve"> (resitting E in Maths)</t>
    </r>
  </si>
  <si>
    <r>
      <rPr>
        <b/>
        <sz val="11"/>
        <color theme="1"/>
        <rFont val="Calibri"/>
        <family val="2"/>
        <scheme val="minor"/>
      </rPr>
      <t xml:space="preserve">D*DD </t>
    </r>
    <r>
      <rPr>
        <sz val="11"/>
        <color theme="1"/>
        <rFont val="Calibri"/>
        <family val="2"/>
        <scheme val="minor"/>
      </rPr>
      <t>(BTEC)</t>
    </r>
  </si>
  <si>
    <r>
      <t xml:space="preserve">665533 South African Certificate (equivalent to roughly </t>
    </r>
    <r>
      <rPr>
        <b/>
        <sz val="11"/>
        <color theme="1"/>
        <rFont val="Calibri"/>
        <family val="2"/>
        <scheme val="minor"/>
      </rPr>
      <t>DDD</t>
    </r>
    <r>
      <rPr>
        <sz val="11"/>
        <color theme="1"/>
        <rFont val="Calibri"/>
        <family val="2"/>
        <scheme val="minor"/>
      </rPr>
      <t>) (Combined with GCSE)</t>
    </r>
  </si>
  <si>
    <r>
      <t xml:space="preserve">D*D*D </t>
    </r>
    <r>
      <rPr>
        <sz val="11"/>
        <color theme="1"/>
        <rFont val="Calibri"/>
        <family val="2"/>
        <scheme val="minor"/>
      </rPr>
      <t>(BTEC)</t>
    </r>
  </si>
  <si>
    <t>A-Levels / BTEC predictions</t>
  </si>
  <si>
    <t>A Level Subjects</t>
  </si>
  <si>
    <t>Maths, Economics, Politics</t>
  </si>
  <si>
    <t>Maths, Economics, Geography</t>
  </si>
  <si>
    <t>Economics, Maths, Physics</t>
  </si>
  <si>
    <t>Maths, Economics, Philosophy</t>
  </si>
  <si>
    <t>Business Studies, Physics, Chemistry</t>
  </si>
  <si>
    <t>DT, Maths, Criminology</t>
  </si>
  <si>
    <t>Business, Applied Science</t>
  </si>
  <si>
    <t>Chemistry, Maths, Biology</t>
  </si>
  <si>
    <t>English Literature, Economics, Physics</t>
  </si>
  <si>
    <t>Maths, English Literature, Sociology</t>
  </si>
  <si>
    <t>Maths, Sport &amp; Physical Activity, Financial Studies</t>
  </si>
  <si>
    <t>Maths, Politics, Economics</t>
  </si>
  <si>
    <t>Advanced Skills Challenge, Public Services, Business</t>
  </si>
  <si>
    <t>IT, Business, Media Studies</t>
  </si>
  <si>
    <t>Business Studies, Geography, Economics</t>
  </si>
  <si>
    <t>Psychology, Business Studies, Applied Science</t>
  </si>
  <si>
    <t>Business Studies, Economics, Accounting</t>
  </si>
  <si>
    <t>Maths, Business Studies, Media Studies</t>
  </si>
  <si>
    <t>Maths, Bilogy, Economics</t>
  </si>
  <si>
    <t>Maths, Physics, Biology</t>
  </si>
  <si>
    <t>Business Studies, Economics, Sociology</t>
  </si>
  <si>
    <t>Business, Biology, Chemistry</t>
  </si>
  <si>
    <t>Maths, Sociology, Chemistry</t>
  </si>
  <si>
    <t>Maths, Chemistry. PE</t>
  </si>
  <si>
    <t>Business, Biology, Maths</t>
  </si>
  <si>
    <t>History, Geography, Maths</t>
  </si>
  <si>
    <t>Sociology, Politics, Economics</t>
  </si>
  <si>
    <t>Maths, Further Maths, Economics</t>
  </si>
  <si>
    <t>Economics, Accounting, Geography</t>
  </si>
  <si>
    <t>Business</t>
  </si>
  <si>
    <t>English, Afrikaans, Maths, Life Orientation, Business, History, Life Sciences</t>
  </si>
  <si>
    <t>Maths, Further Maths, Physics</t>
  </si>
  <si>
    <t>Politics, Economics, Maths</t>
  </si>
  <si>
    <t>Maths, Chemistry, Physics</t>
  </si>
  <si>
    <t>Enterprise &amp; Entrepreneurship</t>
  </si>
  <si>
    <t>Maths, Further Maths, Biology</t>
  </si>
  <si>
    <t>number of criteria</t>
  </si>
  <si>
    <t>ID_anonym</t>
  </si>
  <si>
    <t>AWARDSform_n</t>
  </si>
  <si>
    <t>WP1_InCare_n</t>
  </si>
  <si>
    <t xml:space="preserve">WP2_GCSE_both_n </t>
  </si>
  <si>
    <t>WP3_FSM_n</t>
  </si>
  <si>
    <t>WP4_LPN_n</t>
  </si>
  <si>
    <t>WP5_1stGen_n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</si>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</sst>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20386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2E00"/>
        <bgColor theme="0" tint="-0.14999847407452621"/>
      </patternFill>
    </fill>
    <fill>
      <patternFill patternType="solid">
        <fgColor rgb="FFF22E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NumberFormat="1" applyFill="1" applyBorder="1"/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3" fillId="0" borderId="0" xfId="0" applyFont="1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1" fontId="1" fillId="0" borderId="0" xfId="0" applyNumberFormat="1" applyFont="1" applyBorder="1" applyAlignment="1">
      <alignment wrapText="1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Fill="1" applyAlignment="1">
      <alignment horizontal="center"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1" fontId="0" fillId="3" borderId="0" xfId="0" applyNumberFormat="1" applyFont="1" applyFill="1" applyBorder="1"/>
    <xf numFmtId="14" fontId="3" fillId="3" borderId="0" xfId="0" applyNumberFormat="1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4" fontId="3" fillId="0" borderId="0" xfId="0" applyNumberFormat="1" applyFont="1" applyBorder="1"/>
    <xf numFmtId="0" fontId="0" fillId="3" borderId="0" xfId="0" applyFont="1" applyFill="1" applyBorder="1"/>
    <xf numFmtId="0" fontId="0" fillId="0" borderId="0" xfId="0" applyFont="1" applyBorder="1" applyAlignment="1">
      <alignment wrapText="1"/>
    </xf>
    <xf numFmtId="0" fontId="3" fillId="3" borderId="0" xfId="0" applyFont="1" applyFill="1"/>
    <xf numFmtId="0" fontId="0" fillId="0" borderId="0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1" fontId="0" fillId="3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0" borderId="0" xfId="0" applyFont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/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wrapText="1"/>
    </xf>
    <xf numFmtId="0" fontId="2" fillId="3" borderId="0" xfId="0" applyFont="1" applyFill="1" applyBorder="1" applyAlignment="1"/>
    <xf numFmtId="0" fontId="3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" fontId="0" fillId="3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0" fontId="4" fillId="2" borderId="0" xfId="0" applyFont="1" applyFill="1" applyBorder="1"/>
    <xf numFmtId="0" fontId="4" fillId="0" borderId="1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/>
    <xf numFmtId="0" fontId="7" fillId="0" borderId="2" xfId="0" applyFont="1" applyBorder="1" applyAlignment="1">
      <alignment wrapText="1"/>
    </xf>
    <xf numFmtId="0" fontId="0" fillId="5" borderId="0" xfId="0" applyFill="1"/>
    <xf numFmtId="1" fontId="0" fillId="3" borderId="2" xfId="0" applyNumberFormat="1" applyFont="1" applyFill="1" applyBorder="1"/>
    <xf numFmtId="1" fontId="0" fillId="5" borderId="0" xfId="0" applyNumberFormat="1" applyFill="1" applyBorder="1"/>
    <xf numFmtId="1" fontId="0" fillId="5" borderId="0" xfId="0" applyNumberFormat="1" applyFill="1" applyBorder="1" applyAlignment="1">
      <alignment wrapText="1"/>
    </xf>
    <xf numFmtId="14" fontId="3" fillId="5" borderId="0" xfId="0" applyNumberFormat="1" applyFont="1" applyFill="1" applyBorder="1"/>
    <xf numFmtId="0" fontId="3" fillId="5" borderId="0" xfId="0" applyFon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5" borderId="0" xfId="0" applyFont="1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 applyAlignment="1"/>
    <xf numFmtId="0" fontId="0" fillId="5" borderId="0" xfId="0" applyFont="1" applyFill="1" applyAlignment="1">
      <alignment wrapText="1"/>
    </xf>
    <xf numFmtId="14" fontId="3" fillId="5" borderId="0" xfId="0" applyNumberFormat="1" applyFont="1" applyFill="1" applyBorder="1" applyAlignment="1">
      <alignment wrapText="1"/>
    </xf>
    <xf numFmtId="0" fontId="0" fillId="4" borderId="0" xfId="0" applyFont="1" applyFill="1" applyBorder="1"/>
    <xf numFmtId="14" fontId="3" fillId="4" borderId="0" xfId="0" applyNumberFormat="1" applyFont="1" applyFill="1" applyBorder="1"/>
    <xf numFmtId="1" fontId="0" fillId="4" borderId="0" xfId="0" applyNumberFormat="1" applyFont="1" applyFill="1" applyBorder="1"/>
    <xf numFmtId="1" fontId="0" fillId="4" borderId="0" xfId="0" applyNumberFormat="1" applyFont="1" applyFill="1" applyBorder="1" applyAlignment="1">
      <alignment wrapText="1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0" fillId="4" borderId="0" xfId="0" applyFont="1" applyFill="1" applyAlignment="1">
      <alignment vertical="center" wrapText="1"/>
    </xf>
    <xf numFmtId="20" fontId="0" fillId="0" borderId="0" xfId="0" applyNumberFormat="1"/>
    <xf numFmtId="1" fontId="0" fillId="0" borderId="0" xfId="0" applyNumberFormat="1" applyFont="1" applyFill="1" applyBorder="1"/>
    <xf numFmtId="1" fontId="8" fillId="0" borderId="0" xfId="1" applyNumberFormat="1" applyBorder="1"/>
    <xf numFmtId="1" fontId="9" fillId="0" borderId="0" xfId="0" applyNumberFormat="1" applyFont="1"/>
    <xf numFmtId="0" fontId="0" fillId="6" borderId="0" xfId="0" applyFill="1"/>
    <xf numFmtId="0" fontId="0" fillId="0" borderId="0" xfId="0" applyFont="1" applyFill="1"/>
    <xf numFmtId="0" fontId="0" fillId="0" borderId="0" xfId="0" applyFont="1" applyFill="1" applyAlignment="1"/>
    <xf numFmtId="1" fontId="0" fillId="0" borderId="0" xfId="0" applyNumberFormat="1" applyFont="1" applyFill="1" applyBorder="1" applyAlignment="1">
      <alignment wrapText="1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wrapText="1"/>
    </xf>
    <xf numFmtId="1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 wrapText="1"/>
    </xf>
    <xf numFmtId="1" fontId="3" fillId="0" borderId="0" xfId="0" applyNumberFormat="1" applyFont="1" applyFill="1"/>
    <xf numFmtId="1" fontId="3" fillId="0" borderId="0" xfId="0" applyNumberFormat="1" applyFont="1"/>
    <xf numFmtId="1" fontId="0" fillId="0" borderId="0" xfId="0" applyNumberFormat="1" applyFill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0" fillId="0" borderId="0" xfId="0" applyFont="1"/>
    <xf numFmtId="0" fontId="13" fillId="0" borderId="0" xfId="0" applyFont="1"/>
    <xf numFmtId="0" fontId="11" fillId="0" borderId="0" xfId="0" applyFont="1" applyAlignment="1"/>
    <xf numFmtId="1" fontId="3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70"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fill>
        <patternFill>
          <bgColor theme="9"/>
        </patternFill>
      </fill>
    </dxf>
    <dxf>
      <fill>
        <patternFill>
          <bgColor rgb="FFF22E00"/>
        </patternFill>
      </fill>
    </dxf>
    <dxf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383838"/>
        <name val="Lato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22E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W64" totalsRowShown="0" headerRowDxfId="69" dataDxfId="68">
  <autoFilter ref="B1:W64" xr:uid="{00000000-0009-0000-0100-000001000000}"/>
  <sortState xmlns:xlrd2="http://schemas.microsoft.com/office/spreadsheetml/2017/richdata2" ref="B2:W64">
    <sortCondition descending="1" ref="K1:K64"/>
  </sortState>
  <tableColumns count="22">
    <tableColumn id="4" xr3:uid="{00000000-0010-0000-0000-000004000000}" name="UCAS ID Number" dataDxfId="67"/>
    <tableColumn id="7" xr3:uid="{00000000-0010-0000-0000-000007000000}" name="Course applied to" dataDxfId="66"/>
    <tableColumn id="8" xr3:uid="{00000000-0010-0000-0000-000008000000}" name="Gender" dataDxfId="65"/>
    <tableColumn id="11" xr3:uid="{00000000-0010-0000-0000-00000B000000}" name="In Care?" dataDxfId="64"/>
    <tableColumn id="12" xr3:uid="{00000000-0010-0000-0000-00000C000000}" name="A* GCE Below Nat Av" dataDxfId="63"/>
    <tableColumn id="13" xr3:uid="{00000000-0010-0000-0000-00000D000000}" name="School bottom 40%" dataDxfId="62"/>
    <tableColumn id="14" xr3:uid="{00000000-0010-0000-0000-00000E000000}" name="FSM" dataDxfId="61"/>
    <tableColumn id="15" xr3:uid="{00000000-0010-0000-0000-00000F000000}" name="LPN" dataDxfId="60"/>
    <tableColumn id="17" xr3:uid="{00000000-0010-0000-0000-000011000000}" name="Mit.Circ." dataDxfId="59"/>
    <tableColumn id="16" xr3:uid="{7486AA78-58AF-8042-A0E5-FAB50CFC90DF}" name="number of criteria" dataDxfId="58">
      <calculatedColumnFormula>COUNTIF(Table1[[#This Row],[In Care?]:[Mit.Circ.]], "=yes")</calculatedColumnFormula>
    </tableColumn>
    <tableColumn id="18" xr3:uid="{00000000-0010-0000-0000-000012000000}" name="Maths GCSE result" dataDxfId="57"/>
    <tableColumn id="19" xr3:uid="{00000000-0010-0000-0000-000013000000}" name="GCSE result: English language (E.),  (EL = Eng Lit)" dataDxfId="56"/>
    <tableColumn id="20" xr3:uid="{00000000-0010-0000-0000-000014000000}" name="A-Levels / BTEC predictions" dataDxfId="55"/>
    <tableColumn id="26" xr3:uid="{00000000-0010-0000-0000-00001A000000}" name="A Level Subjects" dataDxfId="54"/>
    <tableColumn id="21" xr3:uid="{00000000-0010-0000-0000-000015000000}" name="AWARDS form?" dataDxfId="53"/>
    <tableColumn id="23" xr3:uid="{00000000-0010-0000-0000-000017000000}" name="Recommend offer?" dataDxfId="52"/>
    <tableColumn id="27" xr3:uid="{00000000-0010-0000-0000-00001B000000}" name="Drive" dataDxfId="51"/>
    <tableColumn id="28" xr3:uid="{00000000-0010-0000-0000-00001C000000}" name="Communication Style" dataDxfId="50"/>
    <tableColumn id="29" xr3:uid="{00000000-0010-0000-0000-00001D000000}" name="Inductive" dataDxfId="49"/>
    <tableColumn id="30" xr3:uid="{00000000-0010-0000-0000-00001E000000}" name="Numerical " dataDxfId="48"/>
    <tableColumn id="32" xr3:uid="{00000000-0010-0000-0000-000020000000}" name="Written task" dataDxfId="47"/>
    <tableColumn id="38" xr3:uid="{00000000-0010-0000-0000-000026000000}" name="WT Score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L32" totalsRowShown="0" headerRowDxfId="45" headerRowBorderDxfId="44" tableBorderDxfId="43">
  <autoFilter ref="A1:AL32" xr:uid="{00000000-0009-0000-0100-000003000000}">
    <filterColumn colId="1">
      <filters blank="1">
        <filter val="Yes"/>
      </filters>
    </filterColumn>
  </autoFilter>
  <tableColumns count="38">
    <tableColumn id="1" xr3:uid="{00000000-0010-0000-0100-000001000000}" name="Reccommend offer?"/>
    <tableColumn id="2" xr3:uid="{00000000-0010-0000-0100-000002000000}" name="Confirmed?" dataDxfId="42"/>
    <tableColumn id="3" xr3:uid="{00000000-0010-0000-0100-000003000000}" name="Warwick ID Number"/>
    <tableColumn id="4" xr3:uid="{00000000-0010-0000-0100-000004000000}" name="UCAS ID Number"/>
    <tableColumn id="5" xr3:uid="{00000000-0010-0000-0100-000005000000}" name="First Name"/>
    <tableColumn id="6" xr3:uid="{00000000-0010-0000-0100-000006000000}" name="Surname"/>
    <tableColumn id="7" xr3:uid="{00000000-0010-0000-0100-000007000000}" name="Email Address"/>
    <tableColumn id="8" xr3:uid="{00000000-0010-0000-0100-000008000000}" name="Course applied to"/>
    <tableColumn id="9" xr3:uid="{00000000-0010-0000-0100-000009000000}" name="Gender"/>
    <tableColumn id="10" xr3:uid="{00000000-0010-0000-0100-00000A000000}" name="School"/>
    <tableColumn id="11" xr3:uid="{00000000-0010-0000-0100-00000B000000}" name="Location"/>
    <tableColumn id="12" xr3:uid="{00000000-0010-0000-0100-00000C000000}" name="In Care?"/>
    <tableColumn id="13" xr3:uid="{00000000-0010-0000-0100-00000D000000}" name="A* GCE Below Nat Av"/>
    <tableColumn id="14" xr3:uid="{00000000-0010-0000-0100-00000E000000}" name="School bottom 40%"/>
    <tableColumn id="15" xr3:uid="{00000000-0010-0000-0100-00000F000000}" name="FSM"/>
    <tableColumn id="16" xr3:uid="{00000000-0010-0000-0100-000010000000}" name="LPN"/>
    <tableColumn id="17" xr3:uid="{00000000-0010-0000-0100-000011000000}" name="Mit.Circ."/>
    <tableColumn id="18" xr3:uid="{00000000-0010-0000-0100-000012000000}" name="Maths GCSE result"/>
    <tableColumn id="19" xr3:uid="{00000000-0010-0000-0100-000013000000}" name="GCSE result: English language (E.),  (EL = Eng Lit)"/>
    <tableColumn id="20" xr3:uid="{00000000-0010-0000-0100-000014000000}" name="A-Levels / BTEC predictions (See subject key for ref)"/>
    <tableColumn id="21" xr3:uid="{00000000-0010-0000-0100-000015000000}" name="AWARDS form?"/>
    <tableColumn id="22" xr3:uid="{00000000-0010-0000-0100-000016000000}" name="Notes (e.g. suitable for direct entry, other apps, mature student)"/>
    <tableColumn id="23" xr3:uid="{00000000-0010-0000-0100-000017000000}" name="Contribution"/>
    <tableColumn id="24" xr3:uid="{00000000-0010-0000-0100-000018000000}" name="Choice Rationale &amp; Argument"/>
    <tableColumn id="25" xr3:uid="{00000000-0010-0000-0100-000019000000}" name="Leadership"/>
    <tableColumn id="26" xr3:uid="{00000000-0010-0000-0100-00001A000000}" name="Teamwork"/>
    <tableColumn id="27" xr3:uid="{00000000-0010-0000-0100-00001B000000}" name="GE Overall"/>
    <tableColumn id="28" xr3:uid="{00000000-0010-0000-0100-00001C000000}" name="Recommend offer?"/>
    <tableColumn id="29" xr3:uid="{00000000-0010-0000-0100-00001D000000}" name="Drive"/>
    <tableColumn id="30" xr3:uid="{00000000-0010-0000-0100-00001E000000}" name="Communication Style"/>
    <tableColumn id="31" xr3:uid="{00000000-0010-0000-0100-00001F000000}" name="Inductive"/>
    <tableColumn id="32" xr3:uid="{00000000-0010-0000-0100-000020000000}" name="Numerical "/>
    <tableColumn id="33" xr3:uid="{00000000-0010-0000-0100-000021000000}" name="Written task"/>
    <tableColumn id="34" xr3:uid="{00000000-0010-0000-0100-000022000000}" name="WT Score"/>
    <tableColumn id="35" xr3:uid="{00000000-0010-0000-0100-000023000000}" name="Comments"/>
    <tableColumn id="36" xr3:uid="{00000000-0010-0000-0100-000024000000}" name="Interview Comments"/>
    <tableColumn id="37" xr3:uid="{00000000-0010-0000-0100-000025000000}" name="Student Ambassador Comments"/>
    <tableColumn id="38" xr3:uid="{00000000-0010-0000-0100-000026000000}" name="Final Deci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L33" totalsRowShown="0" headerRowDxfId="41" headerRowBorderDxfId="40" tableBorderDxfId="39">
  <autoFilter ref="A1:AL33" xr:uid="{00000000-0009-0000-0100-000002000000}">
    <filterColumn colId="1">
      <filters>
        <filter val="Yes"/>
      </filters>
    </filterColumn>
  </autoFilter>
  <sortState xmlns:xlrd2="http://schemas.microsoft.com/office/spreadsheetml/2017/richdata2" ref="A2:AL33">
    <sortCondition ref="E1:E33"/>
  </sortState>
  <tableColumns count="38">
    <tableColumn id="1" xr3:uid="{00000000-0010-0000-0200-000001000000}" name="Reccommend offer?"/>
    <tableColumn id="2" xr3:uid="{00000000-0010-0000-0200-000002000000}" name="Confirmed?" dataDxfId="38"/>
    <tableColumn id="3" xr3:uid="{00000000-0010-0000-0200-000003000000}" name="Warwick ID Number"/>
    <tableColumn id="4" xr3:uid="{00000000-0010-0000-0200-000004000000}" name="UCAS ID Number"/>
    <tableColumn id="5" xr3:uid="{00000000-0010-0000-0200-000005000000}" name="First Name"/>
    <tableColumn id="6" xr3:uid="{00000000-0010-0000-0200-000006000000}" name="Surname"/>
    <tableColumn id="7" xr3:uid="{00000000-0010-0000-0200-000007000000}" name="Email Address"/>
    <tableColumn id="8" xr3:uid="{00000000-0010-0000-0200-000008000000}" name="Course applied to"/>
    <tableColumn id="9" xr3:uid="{00000000-0010-0000-0200-000009000000}" name="Gender"/>
    <tableColumn id="10" xr3:uid="{00000000-0010-0000-0200-00000A000000}" name="School"/>
    <tableColumn id="11" xr3:uid="{00000000-0010-0000-0200-00000B000000}" name="Location"/>
    <tableColumn id="12" xr3:uid="{00000000-0010-0000-0200-00000C000000}" name="In Care?"/>
    <tableColumn id="13" xr3:uid="{00000000-0010-0000-0200-00000D000000}" name="A* GCE Below Nat Av"/>
    <tableColumn id="14" xr3:uid="{00000000-0010-0000-0200-00000E000000}" name="School bottom 40%"/>
    <tableColumn id="15" xr3:uid="{00000000-0010-0000-0200-00000F000000}" name="FSM"/>
    <tableColumn id="16" xr3:uid="{00000000-0010-0000-0200-000010000000}" name="LPN"/>
    <tableColumn id="17" xr3:uid="{00000000-0010-0000-0200-000011000000}" name="Mit.Circ."/>
    <tableColumn id="18" xr3:uid="{00000000-0010-0000-0200-000012000000}" name="Maths GCSE result"/>
    <tableColumn id="19" xr3:uid="{00000000-0010-0000-0200-000013000000}" name="GCSE result: English language (E.),  (EL = Eng Lit)"/>
    <tableColumn id="20" xr3:uid="{00000000-0010-0000-0200-000014000000}" name="A-Levels / BTEC predictions (See subject key for ref)"/>
    <tableColumn id="21" xr3:uid="{00000000-0010-0000-0200-000015000000}" name="AWARDS form?"/>
    <tableColumn id="22" xr3:uid="{00000000-0010-0000-0200-000016000000}" name="Notes (e.g. suitable for direct entry, other apps, mature student)"/>
    <tableColumn id="23" xr3:uid="{00000000-0010-0000-0200-000017000000}" name="Contribution"/>
    <tableColumn id="24" xr3:uid="{00000000-0010-0000-0200-000018000000}" name="Choice Rationale &amp; Argument"/>
    <tableColumn id="25" xr3:uid="{00000000-0010-0000-0200-000019000000}" name="Leadership"/>
    <tableColumn id="26" xr3:uid="{00000000-0010-0000-0200-00001A000000}" name="Teamwork"/>
    <tableColumn id="27" xr3:uid="{00000000-0010-0000-0200-00001B000000}" name="GE Overall"/>
    <tableColumn id="28" xr3:uid="{00000000-0010-0000-0200-00001C000000}" name="Recommend offer?"/>
    <tableColumn id="29" xr3:uid="{00000000-0010-0000-0200-00001D000000}" name="Drive"/>
    <tableColumn id="30" xr3:uid="{00000000-0010-0000-0200-00001E000000}" name="Communication Style"/>
    <tableColumn id="31" xr3:uid="{00000000-0010-0000-0200-00001F000000}" name="Inductive"/>
    <tableColumn id="32" xr3:uid="{00000000-0010-0000-0200-000020000000}" name="Numerical "/>
    <tableColumn id="33" xr3:uid="{00000000-0010-0000-0200-000021000000}" name="Written task"/>
    <tableColumn id="34" xr3:uid="{00000000-0010-0000-0200-000022000000}" name="WT Score"/>
    <tableColumn id="35" xr3:uid="{00000000-0010-0000-0200-000023000000}" name="Comments"/>
    <tableColumn id="36" xr3:uid="{00000000-0010-0000-0200-000024000000}" name="Interview Comments"/>
    <tableColumn id="37" xr3:uid="{00000000-0010-0000-0200-000025000000}" name="Student Ambassador Comments"/>
    <tableColumn id="38" xr3:uid="{00000000-0010-0000-0200-000026000000}" name="Final Decis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2:H26" totalsRowShown="0">
  <autoFilter ref="B2:H26" xr:uid="{00000000-0009-0000-0100-000004000000}">
    <filterColumn colId="6">
      <customFilters>
        <customFilter operator="notEqual" val=" "/>
      </customFilters>
    </filterColumn>
  </autoFilter>
  <sortState xmlns:xlrd2="http://schemas.microsoft.com/office/spreadsheetml/2017/richdata2" ref="B3:H24">
    <sortCondition ref="B2:B26"/>
  </sortState>
  <tableColumns count="7">
    <tableColumn id="1" xr3:uid="{00000000-0010-0000-0300-000001000000}" name="First Name" dataDxfId="37"/>
    <tableColumn id="2" xr3:uid="{00000000-0010-0000-0300-000002000000}" name="Surname" dataDxfId="36"/>
    <tableColumn id="3" xr3:uid="{00000000-0010-0000-0300-000003000000}" name="Email" dataDxfId="35"/>
    <tableColumn id="4" xr3:uid="{00000000-0010-0000-0300-000004000000}" name="Breakout Room"/>
    <tableColumn id="5" xr3:uid="{00000000-0010-0000-0300-000005000000}" name="Assessor"/>
    <tableColumn id="6" xr3:uid="{00000000-0010-0000-0300-000006000000}" name="SA"/>
    <tableColumn id="7" xr3:uid="{00000000-0010-0000-0300-000007000000}" name="Attenda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B2:H32" totalsRowShown="0" dataDxfId="34" tableBorderDxfId="33">
  <autoFilter ref="B2:H32" xr:uid="{00000000-0009-0000-0100-000007000000}">
    <filterColumn colId="6">
      <customFilters>
        <customFilter operator="notEqual" val=" "/>
      </customFilters>
    </filterColumn>
  </autoFilter>
  <sortState xmlns:xlrd2="http://schemas.microsoft.com/office/spreadsheetml/2017/richdata2" ref="B3:H32">
    <sortCondition ref="B2:B32"/>
  </sortState>
  <tableColumns count="7">
    <tableColumn id="1" xr3:uid="{00000000-0010-0000-0400-000001000000}" name="First Name" dataDxfId="32"/>
    <tableColumn id="2" xr3:uid="{00000000-0010-0000-0400-000002000000}" name="Surname" dataDxfId="31"/>
    <tableColumn id="3" xr3:uid="{00000000-0010-0000-0400-000003000000}" name="Email" dataDxfId="30"/>
    <tableColumn id="4" xr3:uid="{00000000-0010-0000-0400-000004000000}" name="Breakout Room" dataDxfId="29"/>
    <tableColumn id="5" xr3:uid="{00000000-0010-0000-0400-000005000000}" name="Assessor" dataDxfId="28"/>
    <tableColumn id="6" xr3:uid="{00000000-0010-0000-0400-000006000000}" name="SA" dataDxfId="27"/>
    <tableColumn id="7" xr3:uid="{00000000-0010-0000-0400-000007000000}" name="Attendance" dataDxfId="2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10" displayName="Table10" ref="J2:N32" totalsRowShown="0">
  <autoFilter ref="J2:N32" xr:uid="{00000000-0009-0000-0100-00000A000000}"/>
  <tableColumns count="5">
    <tableColumn id="1" xr3:uid="{00000000-0010-0000-0500-000001000000}" name="Time" dataDxfId="25"/>
    <tableColumn id="2" xr3:uid="{00000000-0010-0000-0500-000002000000}" name="Danielle &amp; Ross"/>
    <tableColumn id="3" xr3:uid="{00000000-0010-0000-0500-000003000000}" name="Danni &amp; Joanna"/>
    <tableColumn id="4" xr3:uid="{00000000-0010-0000-0500-000004000000}" name="Nicole &amp; Liam"/>
    <tableColumn id="5" xr3:uid="{00000000-0010-0000-0500-000005000000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mo8am15@keaston.bham.sch.u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5cquinn@jhncc.or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hyperlink" Target="mailto:mo8am15@keaston.bham.sch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8405-3D0C-474E-879C-BF0B482FBF9E}">
  <dimension ref="A1:I30"/>
  <sheetViews>
    <sheetView tabSelected="1" workbookViewId="0">
      <selection activeCell="K11" sqref="K11"/>
    </sheetView>
  </sheetViews>
  <sheetFormatPr baseColWidth="10" defaultRowHeight="15" x14ac:dyDescent="0.2"/>
  <sheetData>
    <row r="1" spans="1:9" x14ac:dyDescent="0.2">
      <c r="A1" t="s">
        <v>517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518</v>
      </c>
      <c r="H1" t="s">
        <v>4</v>
      </c>
    </row>
    <row r="2" spans="1:9" x14ac:dyDescent="0.2">
      <c r="A2" s="141">
        <v>45091551</v>
      </c>
      <c r="B2">
        <f>VLOOKUP($A2,'Recommend offer'!$D$68:$J$130,2, FALSE)</f>
        <v>0</v>
      </c>
      <c r="C2">
        <f>VLOOKUP($A2,'Recommend offer'!$D$68:$J$130,3, FALSE)</f>
        <v>0</v>
      </c>
      <c r="D2">
        <f>VLOOKUP($A2,'Recommend offer'!$D$68:$J$130,5, FALSE)</f>
        <v>0</v>
      </c>
      <c r="E2">
        <f>VLOOKUP($A2,'Recommend offer'!$D$68:$J$130,6, FALSE)</f>
        <v>1</v>
      </c>
      <c r="H2" t="str">
        <f>VLOOKUP($A2,'Recommend offer'!$D$68:$J$130,4, FALSE)</f>
        <v>M</v>
      </c>
      <c r="I2" s="141"/>
    </row>
    <row r="3" spans="1:9" x14ac:dyDescent="0.2">
      <c r="A3" s="141">
        <v>44936862</v>
      </c>
      <c r="B3">
        <f>VLOOKUP($A3,'Recommend offer'!$D$68:$J$130,2, FALSE)</f>
        <v>0</v>
      </c>
      <c r="C3">
        <f>VLOOKUP($A3,'Recommend offer'!$D$68:$J$130,3, FALSE)</f>
        <v>1</v>
      </c>
      <c r="D3">
        <f>VLOOKUP($A3,'Recommend offer'!$D$68:$J$130,5, FALSE)</f>
        <v>1</v>
      </c>
      <c r="E3">
        <f>VLOOKUP($A3,'Recommend offer'!$D$68:$J$130,6, FALSE)</f>
        <v>0</v>
      </c>
      <c r="H3" t="str">
        <f>VLOOKUP($A3,'Recommend offer'!$D$68:$J$130,4, FALSE)</f>
        <v>M</v>
      </c>
      <c r="I3" s="141"/>
    </row>
    <row r="4" spans="1:9" x14ac:dyDescent="0.2">
      <c r="A4" s="141">
        <v>45049617</v>
      </c>
      <c r="B4" t="e">
        <f>VLOOKUP($A4,'Recommend offer'!$D$68:$J$130,2, FALSE)</f>
        <v>#N/A</v>
      </c>
      <c r="C4" t="e">
        <f>VLOOKUP($A4,'Recommend offer'!$D$68:$J$130,3, FALSE)</f>
        <v>#N/A</v>
      </c>
      <c r="D4" t="e">
        <f>VLOOKUP($A4,'Recommend offer'!$D$68:$J$130,5, FALSE)</f>
        <v>#N/A</v>
      </c>
      <c r="E4" t="e">
        <f>VLOOKUP($A4,'Recommend offer'!$D$68:$J$130,6, FALSE)</f>
        <v>#N/A</v>
      </c>
      <c r="H4" t="e">
        <f>VLOOKUP($A4,'Recommend offer'!$D$68:$J$130,4, FALSE)</f>
        <v>#N/A</v>
      </c>
      <c r="I4" s="141"/>
    </row>
    <row r="5" spans="1:9" x14ac:dyDescent="0.2">
      <c r="A5" s="141">
        <v>44936262</v>
      </c>
      <c r="B5">
        <f>VLOOKUP($A5,'Recommend offer'!$D$68:$J$130,2, FALSE)</f>
        <v>0</v>
      </c>
      <c r="C5">
        <f>VLOOKUP($A5,'Recommend offer'!$D$68:$J$130,3, FALSE)</f>
        <v>1</v>
      </c>
      <c r="D5">
        <f>VLOOKUP($A5,'Recommend offer'!$D$68:$J$130,5, FALSE)</f>
        <v>0</v>
      </c>
      <c r="E5">
        <f>VLOOKUP($A5,'Recommend offer'!$D$68:$J$130,6, FALSE)</f>
        <v>1</v>
      </c>
      <c r="H5" t="str">
        <f>VLOOKUP($A5,'Recommend offer'!$D$68:$J$130,4, FALSE)</f>
        <v>F</v>
      </c>
      <c r="I5" s="141"/>
    </row>
    <row r="6" spans="1:9" x14ac:dyDescent="0.2">
      <c r="A6" s="141">
        <v>45049211</v>
      </c>
      <c r="B6" t="e">
        <f>VLOOKUP($A6,'Recommend offer'!$D$68:$J$130,2, FALSE)</f>
        <v>#N/A</v>
      </c>
      <c r="C6" t="e">
        <f>VLOOKUP($A6,'Recommend offer'!$D$68:$J$130,3, FALSE)</f>
        <v>#N/A</v>
      </c>
      <c r="D6" t="e">
        <f>VLOOKUP($A6,'Recommend offer'!$D$68:$J$130,5, FALSE)</f>
        <v>#N/A</v>
      </c>
      <c r="E6" t="e">
        <f>VLOOKUP($A6,'Recommend offer'!$D$68:$J$130,6, FALSE)</f>
        <v>#N/A</v>
      </c>
      <c r="H6" t="e">
        <f>VLOOKUP($A6,'Recommend offer'!$D$68:$J$130,4, FALSE)</f>
        <v>#N/A</v>
      </c>
      <c r="I6" s="141"/>
    </row>
    <row r="7" spans="1:9" x14ac:dyDescent="0.2">
      <c r="A7" s="141">
        <v>44917393</v>
      </c>
      <c r="B7">
        <f>VLOOKUP($A7,'Recommend offer'!$D$68:$J$130,2, FALSE)</f>
        <v>0</v>
      </c>
      <c r="C7">
        <f>VLOOKUP($A7,'Recommend offer'!$D$68:$J$130,3, FALSE)</f>
        <v>1</v>
      </c>
      <c r="D7">
        <f>VLOOKUP($A7,'Recommend offer'!$D$68:$J$130,5, FALSE)</f>
        <v>0</v>
      </c>
      <c r="E7">
        <f>VLOOKUP($A7,'Recommend offer'!$D$68:$J$130,6, FALSE)</f>
        <v>1</v>
      </c>
      <c r="H7" t="str">
        <f>VLOOKUP($A7,'Recommend offer'!$D$68:$J$130,4, FALSE)</f>
        <v>M</v>
      </c>
      <c r="I7" s="141"/>
    </row>
    <row r="8" spans="1:9" x14ac:dyDescent="0.2">
      <c r="A8" s="141">
        <v>44957311</v>
      </c>
      <c r="B8">
        <f>VLOOKUP($A8,'Recommend offer'!$D$68:$J$130,2, FALSE)</f>
        <v>0</v>
      </c>
      <c r="C8">
        <f>VLOOKUP($A8,'Recommend offer'!$D$68:$J$130,3, FALSE)</f>
        <v>0</v>
      </c>
      <c r="D8">
        <f>VLOOKUP($A8,'Recommend offer'!$D$68:$J$130,5, FALSE)</f>
        <v>0</v>
      </c>
      <c r="E8">
        <f>VLOOKUP($A8,'Recommend offer'!$D$68:$J$130,6, FALSE)</f>
        <v>1</v>
      </c>
      <c r="H8" t="str">
        <f>VLOOKUP($A8,'Recommend offer'!$D$68:$J$130,4, FALSE)</f>
        <v>F</v>
      </c>
      <c r="I8" s="141"/>
    </row>
    <row r="9" spans="1:9" x14ac:dyDescent="0.2">
      <c r="A9" s="141">
        <v>44956551</v>
      </c>
      <c r="B9">
        <f>VLOOKUP($A9,'Recommend offer'!$D$68:$J$130,2, FALSE)</f>
        <v>0</v>
      </c>
      <c r="C9">
        <f>VLOOKUP($A9,'Recommend offer'!$D$68:$J$130,3, FALSE)</f>
        <v>0</v>
      </c>
      <c r="D9">
        <f>VLOOKUP($A9,'Recommend offer'!$D$68:$J$130,5, FALSE)</f>
        <v>1</v>
      </c>
      <c r="E9">
        <f>VLOOKUP($A9,'Recommend offer'!$D$68:$J$130,6, FALSE)</f>
        <v>1</v>
      </c>
      <c r="H9" t="str">
        <f>VLOOKUP($A9,'Recommend offer'!$D$68:$J$130,4, FALSE)</f>
        <v>M</v>
      </c>
      <c r="I9" s="141"/>
    </row>
    <row r="10" spans="1:9" x14ac:dyDescent="0.2">
      <c r="A10" s="141">
        <v>44950704</v>
      </c>
      <c r="B10">
        <f>VLOOKUP($A10,'Recommend offer'!$D$68:$J$130,2, FALSE)</f>
        <v>0</v>
      </c>
      <c r="C10">
        <f>VLOOKUP($A10,'Recommend offer'!$D$68:$J$130,3, FALSE)</f>
        <v>1</v>
      </c>
      <c r="D10">
        <f>VLOOKUP($A10,'Recommend offer'!$D$68:$J$130,5, FALSE)</f>
        <v>0</v>
      </c>
      <c r="E10">
        <f>VLOOKUP($A10,'Recommend offer'!$D$68:$J$130,6, FALSE)</f>
        <v>1</v>
      </c>
      <c r="H10" t="str">
        <f>VLOOKUP($A10,'Recommend offer'!$D$68:$J$130,4, FALSE)</f>
        <v>M</v>
      </c>
      <c r="I10" s="141"/>
    </row>
    <row r="11" spans="1:9" x14ac:dyDescent="0.2">
      <c r="A11" s="141">
        <v>44951246</v>
      </c>
      <c r="B11">
        <f>VLOOKUP($A11,'Recommend offer'!$D$68:$J$130,2, FALSE)</f>
        <v>0</v>
      </c>
      <c r="C11">
        <f>VLOOKUP($A11,'Recommend offer'!$D$68:$J$130,3, FALSE)</f>
        <v>0</v>
      </c>
      <c r="D11">
        <f>VLOOKUP($A11,'Recommend offer'!$D$68:$J$130,5, FALSE)</f>
        <v>0</v>
      </c>
      <c r="E11">
        <f>VLOOKUP($A11,'Recommend offer'!$D$68:$J$130,6, FALSE)</f>
        <v>1</v>
      </c>
      <c r="H11" t="str">
        <f>VLOOKUP($A11,'Recommend offer'!$D$68:$J$130,4, FALSE)</f>
        <v>F</v>
      </c>
      <c r="I11" s="141"/>
    </row>
    <row r="12" spans="1:9" x14ac:dyDescent="0.2">
      <c r="A12" s="141">
        <v>44951664</v>
      </c>
      <c r="B12">
        <f>VLOOKUP($A12,'Recommend offer'!$D$68:$J$130,2, FALSE)</f>
        <v>0</v>
      </c>
      <c r="C12">
        <f>VLOOKUP($A12,'Recommend offer'!$D$68:$J$130,3, FALSE)</f>
        <v>1</v>
      </c>
      <c r="D12">
        <f>VLOOKUP($A12,'Recommend offer'!$D$68:$J$130,5, FALSE)</f>
        <v>1</v>
      </c>
      <c r="E12">
        <f>VLOOKUP($A12,'Recommend offer'!$D$68:$J$130,6, FALSE)</f>
        <v>0</v>
      </c>
      <c r="H12" t="str">
        <f>VLOOKUP($A12,'Recommend offer'!$D$68:$J$130,4, FALSE)</f>
        <v>F</v>
      </c>
      <c r="I12" s="141"/>
    </row>
    <row r="13" spans="1:9" x14ac:dyDescent="0.2">
      <c r="A13" s="141">
        <v>44943452</v>
      </c>
      <c r="B13">
        <f>VLOOKUP($A13,'Recommend offer'!$D$68:$J$130,2, FALSE)</f>
        <v>0</v>
      </c>
      <c r="C13">
        <f>VLOOKUP($A13,'Recommend offer'!$D$68:$J$130,3, FALSE)</f>
        <v>1</v>
      </c>
      <c r="D13">
        <f>VLOOKUP($A13,'Recommend offer'!$D$68:$J$130,5, FALSE)</f>
        <v>1</v>
      </c>
      <c r="E13">
        <f>VLOOKUP($A13,'Recommend offer'!$D$68:$J$130,6, FALSE)</f>
        <v>1</v>
      </c>
      <c r="H13" t="str">
        <f>VLOOKUP($A13,'Recommend offer'!$D$68:$J$130,4, FALSE)</f>
        <v>M</v>
      </c>
      <c r="I13" s="141"/>
    </row>
    <row r="14" spans="1:9" x14ac:dyDescent="0.2">
      <c r="A14" s="141">
        <v>44971209</v>
      </c>
      <c r="B14">
        <f>VLOOKUP($A14,'Recommend offer'!$D$68:$J$130,2, FALSE)</f>
        <v>0</v>
      </c>
      <c r="C14">
        <f>VLOOKUP($A14,'Recommend offer'!$D$68:$J$130,3, FALSE)</f>
        <v>0</v>
      </c>
      <c r="D14">
        <f>VLOOKUP($A14,'Recommend offer'!$D$68:$J$130,5, FALSE)</f>
        <v>0</v>
      </c>
      <c r="E14">
        <f>VLOOKUP($A14,'Recommend offer'!$D$68:$J$130,6, FALSE)</f>
        <v>1</v>
      </c>
      <c r="H14" t="str">
        <f>VLOOKUP($A14,'Recommend offer'!$D$68:$J$130,4, FALSE)</f>
        <v>M</v>
      </c>
      <c r="I14" s="141"/>
    </row>
    <row r="15" spans="1:9" x14ac:dyDescent="0.2">
      <c r="A15" s="141">
        <v>44944277</v>
      </c>
      <c r="B15">
        <f>VLOOKUP($A15,'Recommend offer'!$D$68:$J$130,2, FALSE)</f>
        <v>0</v>
      </c>
      <c r="C15">
        <f>VLOOKUP($A15,'Recommend offer'!$D$68:$J$130,3, FALSE)</f>
        <v>1</v>
      </c>
      <c r="D15">
        <f>VLOOKUP($A15,'Recommend offer'!$D$68:$J$130,5, FALSE)</f>
        <v>1</v>
      </c>
      <c r="E15">
        <f>VLOOKUP($A15,'Recommend offer'!$D$68:$J$130,6, FALSE)</f>
        <v>1</v>
      </c>
      <c r="H15" t="str">
        <f>VLOOKUP($A15,'Recommend offer'!$D$68:$J$130,4, FALSE)</f>
        <v>M</v>
      </c>
      <c r="I15" s="141"/>
    </row>
    <row r="16" spans="1:9" x14ac:dyDescent="0.2">
      <c r="A16" s="141">
        <v>44964057</v>
      </c>
      <c r="B16">
        <f>VLOOKUP($A16,'Recommend offer'!$D$68:$J$130,2, FALSE)</f>
        <v>0</v>
      </c>
      <c r="C16">
        <f>VLOOKUP($A16,'Recommend offer'!$D$68:$J$130,3, FALSE)</f>
        <v>1</v>
      </c>
      <c r="D16">
        <f>VLOOKUP($A16,'Recommend offer'!$D$68:$J$130,5, FALSE)</f>
        <v>1</v>
      </c>
      <c r="E16">
        <f>VLOOKUP($A16,'Recommend offer'!$D$68:$J$130,6, FALSE)</f>
        <v>0</v>
      </c>
      <c r="H16" t="str">
        <f>VLOOKUP($A16,'Recommend offer'!$D$68:$J$130,4, FALSE)</f>
        <v>F</v>
      </c>
      <c r="I16" s="141"/>
    </row>
    <row r="17" spans="1:9" x14ac:dyDescent="0.2">
      <c r="A17" s="141">
        <v>44932591</v>
      </c>
      <c r="B17">
        <f>VLOOKUP($A17,'Recommend offer'!$D$68:$J$130,2, FALSE)</f>
        <v>0</v>
      </c>
      <c r="C17">
        <f>VLOOKUP($A17,'Recommend offer'!$D$68:$J$130,3, FALSE)</f>
        <v>1</v>
      </c>
      <c r="D17">
        <f>VLOOKUP($A17,'Recommend offer'!$D$68:$J$130,5, FALSE)</f>
        <v>1</v>
      </c>
      <c r="E17">
        <f>VLOOKUP($A17,'Recommend offer'!$D$68:$J$130,6, FALSE)</f>
        <v>1</v>
      </c>
      <c r="H17" t="str">
        <f>VLOOKUP($A17,'Recommend offer'!$D$68:$J$130,4, FALSE)</f>
        <v>F</v>
      </c>
      <c r="I17" s="141"/>
    </row>
    <row r="18" spans="1:9" x14ac:dyDescent="0.2">
      <c r="A18" s="141">
        <v>44939272</v>
      </c>
      <c r="B18">
        <f>VLOOKUP($A18,'Recommend offer'!$D$68:$J$130,2, FALSE)</f>
        <v>0</v>
      </c>
      <c r="C18">
        <f>VLOOKUP($A18,'Recommend offer'!$D$68:$J$130,3, FALSE)</f>
        <v>1</v>
      </c>
      <c r="D18">
        <f>VLOOKUP($A18,'Recommend offer'!$D$68:$J$130,5, FALSE)</f>
        <v>1</v>
      </c>
      <c r="E18">
        <f>VLOOKUP($A18,'Recommend offer'!$D$68:$J$130,6, FALSE)</f>
        <v>1</v>
      </c>
      <c r="H18" t="str">
        <f>VLOOKUP($A18,'Recommend offer'!$D$68:$J$130,4, FALSE)</f>
        <v>M</v>
      </c>
      <c r="I18" s="141"/>
    </row>
    <row r="19" spans="1:9" x14ac:dyDescent="0.2">
      <c r="A19" s="141">
        <v>44937139</v>
      </c>
      <c r="B19">
        <f>VLOOKUP($A19,'Recommend offer'!$D$68:$J$130,2, FALSE)</f>
        <v>0</v>
      </c>
      <c r="C19">
        <f>VLOOKUP($A19,'Recommend offer'!$D$68:$J$130,3, FALSE)</f>
        <v>1</v>
      </c>
      <c r="D19">
        <f>VLOOKUP($A19,'Recommend offer'!$D$68:$J$130,5, FALSE)</f>
        <v>1</v>
      </c>
      <c r="E19">
        <f>VLOOKUP($A19,'Recommend offer'!$D$68:$J$130,6, FALSE)</f>
        <v>1</v>
      </c>
      <c r="H19" t="str">
        <f>VLOOKUP($A19,'Recommend offer'!$D$68:$J$130,4, FALSE)</f>
        <v>M</v>
      </c>
      <c r="I19" s="141"/>
    </row>
    <row r="20" spans="1:9" x14ac:dyDescent="0.2">
      <c r="A20" s="141">
        <v>44931412</v>
      </c>
      <c r="B20">
        <f>VLOOKUP($A20,'Recommend offer'!$D$68:$J$130,2, FALSE)</f>
        <v>0</v>
      </c>
      <c r="C20">
        <f>VLOOKUP($A20,'Recommend offer'!$D$68:$J$130,3, FALSE)</f>
        <v>1</v>
      </c>
      <c r="D20">
        <f>VLOOKUP($A20,'Recommend offer'!$D$68:$J$130,5, FALSE)</f>
        <v>1</v>
      </c>
      <c r="E20">
        <f>VLOOKUP($A20,'Recommend offer'!$D$68:$J$130,6, FALSE)</f>
        <v>1</v>
      </c>
      <c r="H20" t="str">
        <f>VLOOKUP($A20,'Recommend offer'!$D$68:$J$130,4, FALSE)</f>
        <v>F</v>
      </c>
      <c r="I20" s="141"/>
    </row>
    <row r="21" spans="1:9" x14ac:dyDescent="0.2">
      <c r="A21" s="141">
        <v>44937449</v>
      </c>
      <c r="B21">
        <f>VLOOKUP($A21,'Recommend offer'!$D$68:$J$130,2, FALSE)</f>
        <v>0</v>
      </c>
      <c r="C21">
        <f>VLOOKUP($A21,'Recommend offer'!$D$68:$J$130,3, FALSE)</f>
        <v>1</v>
      </c>
      <c r="D21">
        <f>VLOOKUP($A21,'Recommend offer'!$D$68:$J$130,5, FALSE)</f>
        <v>1</v>
      </c>
      <c r="E21">
        <f>VLOOKUP($A21,'Recommend offer'!$D$68:$J$130,6, FALSE)</f>
        <v>1</v>
      </c>
      <c r="H21" t="str">
        <f>VLOOKUP($A21,'Recommend offer'!$D$68:$J$130,4, FALSE)</f>
        <v>F</v>
      </c>
      <c r="I21" s="141"/>
    </row>
    <row r="22" spans="1:9" x14ac:dyDescent="0.2">
      <c r="A22" s="141">
        <v>44934560</v>
      </c>
      <c r="B22">
        <f>VLOOKUP($A22,'Recommend offer'!$D$68:$J$130,2, FALSE)</f>
        <v>0</v>
      </c>
      <c r="C22">
        <f>VLOOKUP($A22,'Recommend offer'!$D$68:$J$130,3, FALSE)</f>
        <v>1</v>
      </c>
      <c r="D22">
        <f>VLOOKUP($A22,'Recommend offer'!$D$68:$J$130,5, FALSE)</f>
        <v>1</v>
      </c>
      <c r="E22">
        <f>VLOOKUP($A22,'Recommend offer'!$D$68:$J$130,6, FALSE)</f>
        <v>0</v>
      </c>
      <c r="H22" t="str">
        <f>VLOOKUP($A22,'Recommend offer'!$D$68:$J$130,4, FALSE)</f>
        <v>M</v>
      </c>
      <c r="I22" s="141"/>
    </row>
    <row r="23" spans="1:9" x14ac:dyDescent="0.2">
      <c r="A23" s="141">
        <v>44940599</v>
      </c>
      <c r="B23">
        <f>VLOOKUP($A23,'Recommend offer'!$D$68:$J$130,2, FALSE)</f>
        <v>0</v>
      </c>
      <c r="C23">
        <f>VLOOKUP($A23,'Recommend offer'!$D$68:$J$130,3, FALSE)</f>
        <v>1</v>
      </c>
      <c r="D23">
        <f>VLOOKUP($A23,'Recommend offer'!$D$68:$J$130,5, FALSE)</f>
        <v>1</v>
      </c>
      <c r="E23">
        <f>VLOOKUP($A23,'Recommend offer'!$D$68:$J$130,6, FALSE)</f>
        <v>0</v>
      </c>
      <c r="H23" t="str">
        <f>VLOOKUP($A23,'Recommend offer'!$D$68:$J$130,4, FALSE)</f>
        <v>F</v>
      </c>
      <c r="I23" s="141"/>
    </row>
    <row r="24" spans="1:9" x14ac:dyDescent="0.2">
      <c r="A24" s="141">
        <v>44936175</v>
      </c>
      <c r="B24">
        <f>VLOOKUP($A24,'Recommend offer'!$D$68:$J$130,2, FALSE)</f>
        <v>0</v>
      </c>
      <c r="C24">
        <f>VLOOKUP($A24,'Recommend offer'!$D$68:$J$130,3, FALSE)</f>
        <v>1</v>
      </c>
      <c r="D24">
        <f>VLOOKUP($A24,'Recommend offer'!$D$68:$J$130,5, FALSE)</f>
        <v>1</v>
      </c>
      <c r="E24">
        <f>VLOOKUP($A24,'Recommend offer'!$D$68:$J$130,6, FALSE)</f>
        <v>1</v>
      </c>
      <c r="H24" t="str">
        <f>VLOOKUP($A24,'Recommend offer'!$D$68:$J$130,4, FALSE)</f>
        <v>M</v>
      </c>
      <c r="I24" s="141"/>
    </row>
    <row r="25" spans="1:9" x14ac:dyDescent="0.2">
      <c r="A25" s="141">
        <v>44951519</v>
      </c>
      <c r="B25">
        <f>VLOOKUP($A25,'Recommend offer'!$D$68:$J$130,2, FALSE)</f>
        <v>0</v>
      </c>
      <c r="C25">
        <f>VLOOKUP($A25,'Recommend offer'!$D$68:$J$130,3, FALSE)</f>
        <v>1</v>
      </c>
      <c r="D25">
        <f>VLOOKUP($A25,'Recommend offer'!$D$68:$J$130,5, FALSE)</f>
        <v>0</v>
      </c>
      <c r="E25">
        <f>VLOOKUP($A25,'Recommend offer'!$D$68:$J$130,6, FALSE)</f>
        <v>1</v>
      </c>
      <c r="H25" t="str">
        <f>VLOOKUP($A25,'Recommend offer'!$D$68:$J$130,4, FALSE)</f>
        <v>M</v>
      </c>
      <c r="I25" s="141"/>
    </row>
    <row r="26" spans="1:9" x14ac:dyDescent="0.2">
      <c r="A26" s="141">
        <v>44953152</v>
      </c>
      <c r="B26">
        <f>VLOOKUP($A26,'Recommend offer'!$D$68:$J$130,2, FALSE)</f>
        <v>0</v>
      </c>
      <c r="C26">
        <f>VLOOKUP($A26,'Recommend offer'!$D$68:$J$130,3, FALSE)</f>
        <v>0</v>
      </c>
      <c r="D26">
        <f>VLOOKUP($A26,'Recommend offer'!$D$68:$J$130,5, FALSE)</f>
        <v>0</v>
      </c>
      <c r="E26">
        <f>VLOOKUP($A26,'Recommend offer'!$D$68:$J$130,6, FALSE)</f>
        <v>1</v>
      </c>
      <c r="H26" t="str">
        <f>VLOOKUP($A26,'Recommend offer'!$D$68:$J$130,4, FALSE)</f>
        <v>M</v>
      </c>
      <c r="I26" s="141"/>
    </row>
    <row r="27" spans="1:9" x14ac:dyDescent="0.2">
      <c r="A27" s="141">
        <v>44930944</v>
      </c>
      <c r="B27">
        <f>VLOOKUP($A27,'Recommend offer'!$D$68:$J$130,2, FALSE)</f>
        <v>0</v>
      </c>
      <c r="C27">
        <f>VLOOKUP($A27,'Recommend offer'!$D$68:$J$130,3, FALSE)</f>
        <v>1</v>
      </c>
      <c r="D27">
        <f>VLOOKUP($A27,'Recommend offer'!$D$68:$J$130,5, FALSE)</f>
        <v>0</v>
      </c>
      <c r="E27">
        <f>VLOOKUP($A27,'Recommend offer'!$D$68:$J$130,6, FALSE)</f>
        <v>1</v>
      </c>
      <c r="H27" t="str">
        <f>VLOOKUP($A27,'Recommend offer'!$D$68:$J$130,4, FALSE)</f>
        <v>M</v>
      </c>
      <c r="I27" s="141"/>
    </row>
    <row r="28" spans="1:9" x14ac:dyDescent="0.2">
      <c r="A28" s="141">
        <v>44932079</v>
      </c>
      <c r="B28">
        <f>VLOOKUP($A28,'Recommend offer'!$D$68:$J$130,2, FALSE)</f>
        <v>0</v>
      </c>
      <c r="C28">
        <f>VLOOKUP($A28,'Recommend offer'!$D$68:$J$130,3, FALSE)</f>
        <v>1</v>
      </c>
      <c r="D28">
        <f>VLOOKUP($A28,'Recommend offer'!$D$68:$J$130,5, FALSE)</f>
        <v>1</v>
      </c>
      <c r="E28">
        <f>VLOOKUP($A28,'Recommend offer'!$D$68:$J$130,6, FALSE)</f>
        <v>1</v>
      </c>
      <c r="H28" t="str">
        <f>VLOOKUP($A28,'Recommend offer'!$D$68:$J$130,4, FALSE)</f>
        <v>M</v>
      </c>
      <c r="I28" s="141"/>
    </row>
    <row r="29" spans="1:9" x14ac:dyDescent="0.2">
      <c r="A29" s="141">
        <v>44938896</v>
      </c>
      <c r="B29">
        <f>VLOOKUP($A29,'Recommend offer'!$D$68:$J$130,2, FALSE)</f>
        <v>0</v>
      </c>
      <c r="C29">
        <f>VLOOKUP($A29,'Recommend offer'!$D$68:$J$130,3, FALSE)</f>
        <v>1</v>
      </c>
      <c r="D29">
        <f>VLOOKUP($A29,'Recommend offer'!$D$68:$J$130,5, FALSE)</f>
        <v>1</v>
      </c>
      <c r="E29">
        <f>VLOOKUP($A29,'Recommend offer'!$D$68:$J$130,6, FALSE)</f>
        <v>1</v>
      </c>
      <c r="H29" t="str">
        <f>VLOOKUP($A29,'Recommend offer'!$D$68:$J$130,4, FALSE)</f>
        <v>M</v>
      </c>
      <c r="I29" s="141"/>
    </row>
    <row r="30" spans="1:9" x14ac:dyDescent="0.2">
      <c r="A30" s="1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zoomScaleNormal="92" workbookViewId="0">
      <pane ySplit="1" topLeftCell="A58" activePane="bottomLeft" state="frozen"/>
      <selection pane="bottomLeft" activeCell="G75" sqref="G75"/>
    </sheetView>
  </sheetViews>
  <sheetFormatPr baseColWidth="10" defaultColWidth="8.83203125" defaultRowHeight="15" x14ac:dyDescent="0.2"/>
  <cols>
    <col min="1" max="1" width="26.1640625" customWidth="1"/>
    <col min="2" max="2" width="24.5" style="35" bestFit="1" customWidth="1"/>
    <col min="3" max="3" width="32.5" style="3" customWidth="1"/>
    <col min="4" max="4" width="13.5" customWidth="1"/>
    <col min="5" max="5" width="14.83203125" style="16" customWidth="1"/>
    <col min="6" max="6" width="30.1640625" style="16" customWidth="1"/>
    <col min="7" max="7" width="27.33203125" style="16" customWidth="1"/>
    <col min="8" max="8" width="10.83203125" style="16" customWidth="1"/>
    <col min="9" max="9" width="10.1640625" style="16" customWidth="1"/>
    <col min="10" max="10" width="15.5" style="16" customWidth="1"/>
    <col min="11" max="11" width="15.5" style="135" customWidth="1"/>
    <col min="12" max="12" width="26.83203125" style="4" customWidth="1"/>
    <col min="13" max="13" width="62.33203125" style="33" customWidth="1"/>
    <col min="14" max="15" width="35.5" customWidth="1"/>
    <col min="16" max="16" width="23.5" customWidth="1"/>
    <col min="17" max="17" width="26.5" bestFit="1" customWidth="1"/>
    <col min="18" max="18" width="11.5" bestFit="1" customWidth="1"/>
    <col min="19" max="19" width="28.6640625" bestFit="1" customWidth="1"/>
    <col min="20" max="20" width="16.83203125" bestFit="1" customWidth="1"/>
    <col min="21" max="21" width="16.33203125" bestFit="1" customWidth="1"/>
    <col min="22" max="22" width="19.1640625" bestFit="1" customWidth="1"/>
    <col min="23" max="23" width="16.33203125" bestFit="1" customWidth="1"/>
  </cols>
  <sheetData>
    <row r="1" spans="1:23" x14ac:dyDescent="0.2">
      <c r="A1" t="s">
        <v>517</v>
      </c>
      <c r="B1" s="27" t="s">
        <v>20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22</v>
      </c>
      <c r="K1" s="27" t="s">
        <v>516</v>
      </c>
      <c r="L1" s="2" t="s">
        <v>10</v>
      </c>
      <c r="M1" s="27" t="s">
        <v>11</v>
      </c>
      <c r="N1" s="1" t="s">
        <v>478</v>
      </c>
      <c r="O1" s="1" t="s">
        <v>479</v>
      </c>
      <c r="P1" s="1" t="s">
        <v>13</v>
      </c>
      <c r="Q1" s="1" t="s">
        <v>15</v>
      </c>
      <c r="R1" s="1" t="s">
        <v>16</v>
      </c>
      <c r="S1" s="1" t="s">
        <v>17</v>
      </c>
      <c r="T1" t="s">
        <v>52</v>
      </c>
      <c r="U1" s="21" t="s">
        <v>53</v>
      </c>
      <c r="V1" s="21" t="s">
        <v>54</v>
      </c>
      <c r="W1" s="21" t="s">
        <v>61</v>
      </c>
    </row>
    <row r="2" spans="1:23" s="7" customFormat="1" ht="32" x14ac:dyDescent="0.2">
      <c r="A2" s="136">
        <v>44934524</v>
      </c>
      <c r="B2" s="113">
        <v>1634895967</v>
      </c>
      <c r="C2" s="119" t="s">
        <v>69</v>
      </c>
      <c r="D2" s="113" t="s">
        <v>23</v>
      </c>
      <c r="E2" s="17" t="s">
        <v>27</v>
      </c>
      <c r="F2" s="17" t="s">
        <v>26</v>
      </c>
      <c r="G2" s="17" t="s">
        <v>26</v>
      </c>
      <c r="H2" s="17" t="s">
        <v>26</v>
      </c>
      <c r="I2" s="17" t="s">
        <v>26</v>
      </c>
      <c r="J2" s="17" t="s">
        <v>27</v>
      </c>
      <c r="K2" s="131">
        <f>COUNTIF(Table1[[#This Row],[In Care?]:[Mit.Circ.]], "=yes")</f>
        <v>4</v>
      </c>
      <c r="L2" s="120">
        <v>6</v>
      </c>
      <c r="M2" s="121" t="s">
        <v>113</v>
      </c>
      <c r="N2" s="39" t="s">
        <v>466</v>
      </c>
      <c r="O2" s="39" t="s">
        <v>485</v>
      </c>
      <c r="P2" s="117"/>
      <c r="Q2" s="117" t="s">
        <v>27</v>
      </c>
      <c r="R2" s="117">
        <v>1</v>
      </c>
      <c r="S2" s="117">
        <v>1</v>
      </c>
      <c r="T2" s="120">
        <v>84</v>
      </c>
      <c r="U2" s="120">
        <v>30</v>
      </c>
      <c r="V2" s="117" t="s">
        <v>26</v>
      </c>
      <c r="W2" s="117"/>
    </row>
    <row r="3" spans="1:23" s="7" customFormat="1" ht="32" x14ac:dyDescent="0.2">
      <c r="A3" s="136">
        <v>44932600</v>
      </c>
      <c r="B3" s="113">
        <v>1603733667</v>
      </c>
      <c r="C3" s="119" t="s">
        <v>68</v>
      </c>
      <c r="D3" s="113" t="s">
        <v>23</v>
      </c>
      <c r="E3" s="17" t="s">
        <v>27</v>
      </c>
      <c r="F3" s="17" t="s">
        <v>26</v>
      </c>
      <c r="G3" s="20" t="s">
        <v>26</v>
      </c>
      <c r="H3" s="20" t="s">
        <v>26</v>
      </c>
      <c r="I3" s="17" t="s">
        <v>26</v>
      </c>
      <c r="J3" s="17" t="s">
        <v>27</v>
      </c>
      <c r="K3" s="131">
        <f>COUNTIF(Table1[[#This Row],[In Care?]:[Mit.Circ.]], "=yes")</f>
        <v>4</v>
      </c>
      <c r="L3" s="120">
        <v>6</v>
      </c>
      <c r="M3" s="121" t="s">
        <v>113</v>
      </c>
      <c r="N3" s="39" t="s">
        <v>468</v>
      </c>
      <c r="O3" s="39"/>
      <c r="P3" s="117"/>
      <c r="Q3" s="117"/>
      <c r="R3" s="117"/>
      <c r="S3" s="117"/>
      <c r="T3" s="120"/>
      <c r="U3" s="120"/>
      <c r="V3" s="117"/>
      <c r="W3" s="117"/>
    </row>
    <row r="4" spans="1:23" s="7" customFormat="1" ht="32" x14ac:dyDescent="0.2">
      <c r="A4" s="136">
        <v>44932591</v>
      </c>
      <c r="B4" s="113">
        <v>1606885660</v>
      </c>
      <c r="C4" s="119" t="s">
        <v>68</v>
      </c>
      <c r="D4" s="113" t="s">
        <v>28</v>
      </c>
      <c r="E4" s="17" t="s">
        <v>27</v>
      </c>
      <c r="F4" s="17" t="s">
        <v>26</v>
      </c>
      <c r="G4" s="17" t="s">
        <v>26</v>
      </c>
      <c r="H4" s="17" t="s">
        <v>26</v>
      </c>
      <c r="I4" s="17" t="s">
        <v>26</v>
      </c>
      <c r="J4" s="17" t="s">
        <v>27</v>
      </c>
      <c r="K4" s="131">
        <f>COUNTIF(Table1[[#This Row],[In Care?]:[Mit.Circ.]], "=yes")</f>
        <v>4</v>
      </c>
      <c r="L4" s="123">
        <v>9</v>
      </c>
      <c r="M4" s="124" t="s">
        <v>113</v>
      </c>
      <c r="N4" s="125" t="s">
        <v>170</v>
      </c>
      <c r="O4" s="125"/>
      <c r="P4" s="126"/>
      <c r="Q4" s="5" t="s">
        <v>465</v>
      </c>
      <c r="R4" s="6">
        <v>2</v>
      </c>
      <c r="S4" s="6">
        <v>2</v>
      </c>
      <c r="T4" s="14">
        <v>80</v>
      </c>
      <c r="U4" s="14">
        <v>91</v>
      </c>
      <c r="V4" s="5" t="s">
        <v>27</v>
      </c>
      <c r="W4" s="5"/>
    </row>
    <row r="5" spans="1:23" s="7" customFormat="1" ht="32" x14ac:dyDescent="0.2">
      <c r="A5" s="136">
        <v>44934409</v>
      </c>
      <c r="B5" s="113">
        <v>1613710465</v>
      </c>
      <c r="C5" s="119" t="s">
        <v>69</v>
      </c>
      <c r="D5" s="113" t="s">
        <v>23</v>
      </c>
      <c r="E5" s="17" t="s">
        <v>27</v>
      </c>
      <c r="F5" s="17" t="s">
        <v>26</v>
      </c>
      <c r="G5" s="17" t="s">
        <v>26</v>
      </c>
      <c r="H5" s="17" t="s">
        <v>26</v>
      </c>
      <c r="I5" s="17" t="s">
        <v>26</v>
      </c>
      <c r="J5" s="17" t="s">
        <v>27</v>
      </c>
      <c r="K5" s="131">
        <f>COUNTIF(Table1[[#This Row],[In Care?]:[Mit.Circ.]], "=yes")</f>
        <v>4</v>
      </c>
      <c r="L5" s="120">
        <v>6</v>
      </c>
      <c r="M5" s="121" t="s">
        <v>77</v>
      </c>
      <c r="N5" s="38" t="s">
        <v>470</v>
      </c>
      <c r="O5" s="38"/>
      <c r="P5" s="117"/>
      <c r="Q5" s="117"/>
      <c r="R5" s="117"/>
      <c r="S5" s="117"/>
      <c r="T5" s="120"/>
      <c r="U5" s="120"/>
      <c r="V5" s="117"/>
      <c r="W5" s="117"/>
    </row>
    <row r="6" spans="1:23" s="7" customFormat="1" ht="32" x14ac:dyDescent="0.2">
      <c r="A6" s="136">
        <v>44917305</v>
      </c>
      <c r="B6" s="113">
        <v>1599984265</v>
      </c>
      <c r="C6" s="119" t="s">
        <v>69</v>
      </c>
      <c r="D6" s="113" t="s">
        <v>23</v>
      </c>
      <c r="E6" s="17" t="s">
        <v>27</v>
      </c>
      <c r="F6" s="17" t="s">
        <v>26</v>
      </c>
      <c r="G6" s="17" t="s">
        <v>26</v>
      </c>
      <c r="H6" s="17" t="s">
        <v>26</v>
      </c>
      <c r="I6" s="17" t="s">
        <v>26</v>
      </c>
      <c r="J6" s="17" t="s">
        <v>27</v>
      </c>
      <c r="K6" s="131">
        <f>COUNTIF(Table1[[#This Row],[In Care?]:[Mit.Circ.]], "=yes")</f>
        <v>4</v>
      </c>
      <c r="L6" s="15">
        <v>6</v>
      </c>
      <c r="M6" s="32" t="s">
        <v>282</v>
      </c>
      <c r="N6" s="39" t="s">
        <v>283</v>
      </c>
      <c r="O6" s="39"/>
      <c r="P6" s="6"/>
      <c r="Q6" s="6"/>
      <c r="R6" s="6"/>
      <c r="S6" s="6"/>
      <c r="T6" s="15"/>
      <c r="U6" s="15"/>
      <c r="V6" s="6"/>
      <c r="W6" s="6"/>
    </row>
    <row r="7" spans="1:23" s="7" customFormat="1" ht="16" x14ac:dyDescent="0.2">
      <c r="A7" s="136">
        <v>44944606</v>
      </c>
      <c r="B7" s="113">
        <v>1603596367</v>
      </c>
      <c r="C7" s="119" t="s">
        <v>65</v>
      </c>
      <c r="D7" s="113" t="s">
        <v>23</v>
      </c>
      <c r="E7" s="17" t="s">
        <v>27</v>
      </c>
      <c r="F7" s="17" t="s">
        <v>26</v>
      </c>
      <c r="G7" s="17" t="s">
        <v>26</v>
      </c>
      <c r="H7" s="17" t="s">
        <v>26</v>
      </c>
      <c r="I7" s="17" t="s">
        <v>26</v>
      </c>
      <c r="J7" s="17" t="s">
        <v>27</v>
      </c>
      <c r="K7" s="131">
        <f>COUNTIF(Table1[[#This Row],[In Care?]:[Mit.Circ.]], "=yes")</f>
        <v>4</v>
      </c>
      <c r="L7" s="14">
        <v>6</v>
      </c>
      <c r="M7" s="29" t="s">
        <v>103</v>
      </c>
      <c r="N7" s="6" t="s">
        <v>471</v>
      </c>
      <c r="O7" s="6" t="s">
        <v>493</v>
      </c>
      <c r="P7" s="5"/>
      <c r="Q7" s="5" t="s">
        <v>465</v>
      </c>
      <c r="R7" s="5">
        <v>2</v>
      </c>
      <c r="S7" s="5">
        <v>2</v>
      </c>
      <c r="T7" s="14">
        <v>31</v>
      </c>
      <c r="U7" s="14">
        <v>42</v>
      </c>
      <c r="V7" s="5" t="s">
        <v>26</v>
      </c>
      <c r="W7" s="5"/>
    </row>
    <row r="8" spans="1:23" s="7" customFormat="1" ht="16" x14ac:dyDescent="0.2">
      <c r="A8" s="136">
        <v>44941277</v>
      </c>
      <c r="B8" s="113">
        <v>1578430064</v>
      </c>
      <c r="C8" s="119" t="s">
        <v>65</v>
      </c>
      <c r="D8" s="113" t="s">
        <v>28</v>
      </c>
      <c r="E8" s="17" t="s">
        <v>27</v>
      </c>
      <c r="F8" s="17" t="s">
        <v>26</v>
      </c>
      <c r="G8" s="17" t="s">
        <v>26</v>
      </c>
      <c r="H8" s="17" t="s">
        <v>26</v>
      </c>
      <c r="I8" s="17" t="s">
        <v>26</v>
      </c>
      <c r="J8" s="17" t="s">
        <v>27</v>
      </c>
      <c r="K8" s="131">
        <f>COUNTIF(Table1[[#This Row],[In Care?]:[Mit.Circ.]], "=yes")</f>
        <v>4</v>
      </c>
      <c r="L8" s="120">
        <v>6</v>
      </c>
      <c r="M8" s="121" t="s">
        <v>103</v>
      </c>
      <c r="N8" s="38" t="s">
        <v>43</v>
      </c>
      <c r="O8" s="38"/>
      <c r="P8" s="117"/>
      <c r="Q8" s="117"/>
      <c r="R8" s="117"/>
      <c r="S8" s="117"/>
      <c r="T8" s="120"/>
      <c r="U8" s="120"/>
      <c r="V8" s="117"/>
      <c r="W8" s="117"/>
    </row>
    <row r="9" spans="1:23" s="7" customFormat="1" ht="32" x14ac:dyDescent="0.2">
      <c r="A9" s="136">
        <v>44931412</v>
      </c>
      <c r="B9" s="113">
        <v>1619240962</v>
      </c>
      <c r="C9" s="119" t="s">
        <v>68</v>
      </c>
      <c r="D9" s="113" t="s">
        <v>28</v>
      </c>
      <c r="E9" s="17" t="s">
        <v>27</v>
      </c>
      <c r="F9" s="17" t="s">
        <v>26</v>
      </c>
      <c r="G9" s="17" t="s">
        <v>26</v>
      </c>
      <c r="H9" s="17" t="s">
        <v>26</v>
      </c>
      <c r="I9" s="17" t="s">
        <v>26</v>
      </c>
      <c r="J9" s="17" t="s">
        <v>27</v>
      </c>
      <c r="K9" s="131">
        <f>COUNTIF(Table1[[#This Row],[In Care?]:[Mit.Circ.]], "=yes")</f>
        <v>4</v>
      </c>
      <c r="L9" s="14">
        <v>6</v>
      </c>
      <c r="M9" s="29" t="s">
        <v>113</v>
      </c>
      <c r="N9" s="39" t="s">
        <v>473</v>
      </c>
      <c r="O9" s="39" t="s">
        <v>495</v>
      </c>
      <c r="P9" s="5"/>
      <c r="Q9" s="6" t="s">
        <v>465</v>
      </c>
      <c r="R9" s="6">
        <v>2.5</v>
      </c>
      <c r="S9" s="6">
        <v>3</v>
      </c>
      <c r="T9" s="14">
        <v>77</v>
      </c>
      <c r="U9" s="14">
        <v>59</v>
      </c>
      <c r="V9" s="5" t="s">
        <v>26</v>
      </c>
      <c r="W9" s="5"/>
    </row>
    <row r="10" spans="1:23" s="7" customFormat="1" ht="32" x14ac:dyDescent="0.2">
      <c r="A10" s="136">
        <v>44955770</v>
      </c>
      <c r="B10" s="113">
        <v>1602229763</v>
      </c>
      <c r="C10" s="119" t="s">
        <v>68</v>
      </c>
      <c r="D10" s="113" t="s">
        <v>23</v>
      </c>
      <c r="E10" s="17" t="s">
        <v>27</v>
      </c>
      <c r="F10" s="17" t="s">
        <v>26</v>
      </c>
      <c r="G10" s="17" t="s">
        <v>26</v>
      </c>
      <c r="H10" s="17" t="s">
        <v>26</v>
      </c>
      <c r="I10" s="17" t="s">
        <v>26</v>
      </c>
      <c r="J10" s="17" t="s">
        <v>27</v>
      </c>
      <c r="K10" s="131">
        <f>COUNTIF(Table1[[#This Row],[In Care?]:[Mit.Circ.]], "=yes")</f>
        <v>4</v>
      </c>
      <c r="L10" s="120">
        <v>7</v>
      </c>
      <c r="M10" s="121" t="s">
        <v>103</v>
      </c>
      <c r="N10" s="38" t="s">
        <v>39</v>
      </c>
      <c r="O10" s="38"/>
      <c r="P10" s="117"/>
      <c r="Q10" s="117" t="s">
        <v>26</v>
      </c>
      <c r="R10" s="117">
        <v>4</v>
      </c>
      <c r="S10" s="117">
        <v>3.5</v>
      </c>
      <c r="T10" s="120">
        <v>53</v>
      </c>
      <c r="U10" s="120">
        <v>65</v>
      </c>
      <c r="V10" s="117" t="s">
        <v>27</v>
      </c>
      <c r="W10" s="117"/>
    </row>
    <row r="11" spans="1:23" s="7" customFormat="1" ht="32" x14ac:dyDescent="0.2">
      <c r="A11" s="136">
        <v>44936245</v>
      </c>
      <c r="B11" s="113">
        <v>1582871967</v>
      </c>
      <c r="C11" s="119" t="s">
        <v>68</v>
      </c>
      <c r="D11" s="113" t="s">
        <v>23</v>
      </c>
      <c r="E11" s="17" t="s">
        <v>27</v>
      </c>
      <c r="F11" s="17" t="s">
        <v>26</v>
      </c>
      <c r="G11" s="17" t="s">
        <v>26</v>
      </c>
      <c r="H11" s="17" t="s">
        <v>26</v>
      </c>
      <c r="I11" s="17" t="s">
        <v>26</v>
      </c>
      <c r="J11" s="17" t="s">
        <v>27</v>
      </c>
      <c r="K11" s="131">
        <f>COUNTIF(Table1[[#This Row],[In Care?]:[Mit.Circ.]], "=yes")</f>
        <v>4</v>
      </c>
      <c r="L11" s="14">
        <v>8</v>
      </c>
      <c r="M11" s="29" t="s">
        <v>151</v>
      </c>
      <c r="N11" s="39" t="s">
        <v>30</v>
      </c>
      <c r="O11" s="39"/>
      <c r="P11" s="5"/>
      <c r="Q11" s="5"/>
      <c r="R11" s="6"/>
      <c r="S11" s="6"/>
      <c r="T11" s="15"/>
      <c r="U11" s="15"/>
      <c r="V11" s="6"/>
      <c r="W11" s="6"/>
    </row>
    <row r="12" spans="1:23" s="7" customFormat="1" ht="32" x14ac:dyDescent="0.2">
      <c r="A12" s="136">
        <v>44951519</v>
      </c>
      <c r="B12" s="113">
        <v>1627719267</v>
      </c>
      <c r="C12" s="119" t="s">
        <v>68</v>
      </c>
      <c r="D12" s="113" t="s">
        <v>23</v>
      </c>
      <c r="E12" s="17" t="s">
        <v>26</v>
      </c>
      <c r="F12" s="17" t="s">
        <v>27</v>
      </c>
      <c r="G12" s="17" t="s">
        <v>26</v>
      </c>
      <c r="H12" s="17" t="s">
        <v>27</v>
      </c>
      <c r="I12" s="17" t="s">
        <v>26</v>
      </c>
      <c r="J12" s="17" t="s">
        <v>26</v>
      </c>
      <c r="K12" s="131">
        <f>COUNTIF(Table1[[#This Row],[In Care?]:[Mit.Circ.]], "=yes")</f>
        <v>4</v>
      </c>
      <c r="L12" s="120">
        <v>5</v>
      </c>
      <c r="M12" s="121">
        <v>4</v>
      </c>
      <c r="N12" s="6" t="s">
        <v>475</v>
      </c>
      <c r="O12" s="6" t="s">
        <v>509</v>
      </c>
      <c r="P12" s="117"/>
      <c r="Q12" s="117" t="s">
        <v>26</v>
      </c>
      <c r="R12" s="117">
        <v>3</v>
      </c>
      <c r="S12" s="117">
        <v>3</v>
      </c>
      <c r="T12" s="15">
        <v>8</v>
      </c>
      <c r="U12" s="15">
        <v>67</v>
      </c>
      <c r="V12" s="6" t="s">
        <v>26</v>
      </c>
      <c r="W12" s="6"/>
    </row>
    <row r="13" spans="1:23" s="7" customFormat="1" ht="32" x14ac:dyDescent="0.2">
      <c r="A13" s="136">
        <v>44947685</v>
      </c>
      <c r="B13" s="113">
        <v>1588475363</v>
      </c>
      <c r="C13" s="119" t="s">
        <v>68</v>
      </c>
      <c r="D13" s="113" t="s">
        <v>28</v>
      </c>
      <c r="E13" s="17" t="s">
        <v>27</v>
      </c>
      <c r="F13" s="17" t="s">
        <v>26</v>
      </c>
      <c r="G13" s="17" t="s">
        <v>26</v>
      </c>
      <c r="H13" s="17" t="s">
        <v>26</v>
      </c>
      <c r="I13" s="17" t="s">
        <v>26</v>
      </c>
      <c r="J13" s="17" t="s">
        <v>27</v>
      </c>
      <c r="K13" s="131">
        <f>COUNTIF(Table1[[#This Row],[In Care?]:[Mit.Circ.]], "=yes")</f>
        <v>4</v>
      </c>
      <c r="L13" s="120">
        <v>6</v>
      </c>
      <c r="M13" s="121" t="s">
        <v>77</v>
      </c>
      <c r="N13" s="38" t="s">
        <v>170</v>
      </c>
      <c r="O13" s="38"/>
      <c r="P13" s="117"/>
      <c r="Q13" s="117"/>
      <c r="R13" s="117"/>
      <c r="S13" s="117"/>
      <c r="T13" s="120"/>
      <c r="U13" s="120"/>
      <c r="V13" s="117"/>
      <c r="W13" s="117"/>
    </row>
    <row r="14" spans="1:23" s="7" customFormat="1" ht="16" x14ac:dyDescent="0.2">
      <c r="A14" s="136">
        <v>44944277</v>
      </c>
      <c r="B14" s="113">
        <v>1602711464</v>
      </c>
      <c r="C14" s="119" t="s">
        <v>70</v>
      </c>
      <c r="D14" s="113" t="s">
        <v>23</v>
      </c>
      <c r="E14" s="17" t="s">
        <v>27</v>
      </c>
      <c r="F14" s="17" t="s">
        <v>26</v>
      </c>
      <c r="G14" s="17" t="s">
        <v>27</v>
      </c>
      <c r="H14" s="17" t="s">
        <v>26</v>
      </c>
      <c r="I14" s="17" t="s">
        <v>26</v>
      </c>
      <c r="J14" s="17" t="s">
        <v>27</v>
      </c>
      <c r="K14" s="131">
        <f>COUNTIF(Table1[[#This Row],[In Care?]:[Mit.Circ.]], "=yes")</f>
        <v>3</v>
      </c>
      <c r="L14" s="120">
        <v>8</v>
      </c>
      <c r="M14" s="121" t="s">
        <v>77</v>
      </c>
      <c r="N14" s="39" t="s">
        <v>34</v>
      </c>
      <c r="O14" s="39" t="s">
        <v>481</v>
      </c>
      <c r="P14" s="117"/>
      <c r="Q14" s="117" t="s">
        <v>465</v>
      </c>
      <c r="R14" s="117">
        <v>2</v>
      </c>
      <c r="S14" s="117">
        <v>2</v>
      </c>
      <c r="T14" s="14">
        <v>81</v>
      </c>
      <c r="U14" s="14">
        <v>90</v>
      </c>
      <c r="V14" s="5" t="s">
        <v>26</v>
      </c>
      <c r="W14" s="5"/>
    </row>
    <row r="15" spans="1:23" s="7" customFormat="1" ht="32" x14ac:dyDescent="0.2">
      <c r="A15" s="136">
        <v>44951992</v>
      </c>
      <c r="B15" s="113">
        <v>1599255062</v>
      </c>
      <c r="C15" s="119" t="s">
        <v>69</v>
      </c>
      <c r="D15" s="113" t="s">
        <v>23</v>
      </c>
      <c r="E15" s="17" t="s">
        <v>27</v>
      </c>
      <c r="F15" s="17" t="s">
        <v>26</v>
      </c>
      <c r="G15" s="17" t="s">
        <v>27</v>
      </c>
      <c r="H15" s="17" t="s">
        <v>26</v>
      </c>
      <c r="I15" s="17" t="s">
        <v>26</v>
      </c>
      <c r="J15" s="17" t="s">
        <v>27</v>
      </c>
      <c r="K15" s="131">
        <f>COUNTIF(Table1[[#This Row],[In Care?]:[Mit.Circ.]], "=yes")</f>
        <v>3</v>
      </c>
      <c r="L15" s="120">
        <v>8</v>
      </c>
      <c r="M15" s="121" t="s">
        <v>141</v>
      </c>
      <c r="N15" s="38" t="s">
        <v>337</v>
      </c>
      <c r="O15" s="38" t="s">
        <v>483</v>
      </c>
      <c r="P15" s="117"/>
      <c r="Q15" s="117" t="s">
        <v>26</v>
      </c>
      <c r="R15" s="117">
        <v>3</v>
      </c>
      <c r="S15" s="117">
        <v>3</v>
      </c>
      <c r="T15" s="120">
        <v>99</v>
      </c>
      <c r="U15" s="120">
        <v>71</v>
      </c>
      <c r="V15" s="117" t="s">
        <v>26</v>
      </c>
      <c r="W15" s="117"/>
    </row>
    <row r="16" spans="1:23" s="7" customFormat="1" ht="16" x14ac:dyDescent="0.2">
      <c r="A16" s="136">
        <v>44939226</v>
      </c>
      <c r="B16" s="113">
        <v>1617840863</v>
      </c>
      <c r="C16" s="119" t="s">
        <v>65</v>
      </c>
      <c r="D16" s="113" t="s">
        <v>28</v>
      </c>
      <c r="E16" s="17" t="s">
        <v>27</v>
      </c>
      <c r="F16" s="17" t="s">
        <v>26</v>
      </c>
      <c r="G16" s="17" t="s">
        <v>27</v>
      </c>
      <c r="H16" s="17" t="s">
        <v>26</v>
      </c>
      <c r="I16" s="17" t="s">
        <v>26</v>
      </c>
      <c r="J16" s="17" t="s">
        <v>27</v>
      </c>
      <c r="K16" s="131">
        <f>COUNTIF(Table1[[#This Row],[In Care?]:[Mit.Circ.]], "=yes")</f>
        <v>3</v>
      </c>
      <c r="L16" s="120">
        <v>6</v>
      </c>
      <c r="M16" s="121" t="s">
        <v>121</v>
      </c>
      <c r="N16" s="38" t="s">
        <v>122</v>
      </c>
      <c r="O16" s="38"/>
      <c r="P16" s="117"/>
      <c r="Q16" s="117"/>
      <c r="R16" s="117"/>
      <c r="S16" s="117"/>
      <c r="T16" s="120"/>
      <c r="U16" s="120"/>
      <c r="V16" s="117"/>
      <c r="W16" s="117"/>
    </row>
    <row r="17" spans="1:23" s="6" customFormat="1" ht="32" x14ac:dyDescent="0.2">
      <c r="A17" s="136">
        <v>44937139</v>
      </c>
      <c r="B17" s="113">
        <v>1615780961</v>
      </c>
      <c r="C17" s="119" t="s">
        <v>66</v>
      </c>
      <c r="D17" s="113" t="s">
        <v>23</v>
      </c>
      <c r="E17" s="17" t="s">
        <v>27</v>
      </c>
      <c r="F17" s="17" t="s">
        <v>26</v>
      </c>
      <c r="G17" s="17" t="s">
        <v>27</v>
      </c>
      <c r="H17" s="17" t="s">
        <v>26</v>
      </c>
      <c r="I17" s="17" t="s">
        <v>26</v>
      </c>
      <c r="J17" s="17" t="s">
        <v>27</v>
      </c>
      <c r="K17" s="131">
        <f>COUNTIF(Table1[[#This Row],[In Care?]:[Mit.Circ.]], "=yes")</f>
        <v>3</v>
      </c>
      <c r="L17" s="120">
        <v>6</v>
      </c>
      <c r="M17" s="121" t="s">
        <v>133</v>
      </c>
      <c r="N17" s="38" t="s">
        <v>467</v>
      </c>
      <c r="O17" s="38" t="s">
        <v>486</v>
      </c>
      <c r="P17" s="117"/>
      <c r="Q17" s="117" t="s">
        <v>26</v>
      </c>
      <c r="R17" s="117">
        <v>2</v>
      </c>
      <c r="S17" s="117">
        <v>2</v>
      </c>
      <c r="T17" s="120">
        <v>52</v>
      </c>
      <c r="U17" s="120">
        <v>70</v>
      </c>
      <c r="V17" s="117" t="s">
        <v>26</v>
      </c>
      <c r="W17" s="117"/>
    </row>
    <row r="18" spans="1:23" s="5" customFormat="1" ht="32" x14ac:dyDescent="0.2">
      <c r="A18" s="136">
        <v>44954486</v>
      </c>
      <c r="B18" s="113">
        <v>1616531962</v>
      </c>
      <c r="C18" s="119" t="s">
        <v>69</v>
      </c>
      <c r="D18" s="113" t="s">
        <v>28</v>
      </c>
      <c r="E18" s="17" t="s">
        <v>27</v>
      </c>
      <c r="F18" s="17" t="s">
        <v>26</v>
      </c>
      <c r="G18" s="20" t="s">
        <v>26</v>
      </c>
      <c r="H18" s="17" t="s">
        <v>26</v>
      </c>
      <c r="I18" s="17" t="s">
        <v>27</v>
      </c>
      <c r="J18" s="17" t="s">
        <v>27</v>
      </c>
      <c r="K18" s="131">
        <f>COUNTIF(Table1[[#This Row],[In Care?]:[Mit.Circ.]], "=yes")</f>
        <v>3</v>
      </c>
      <c r="L18" s="120">
        <v>6</v>
      </c>
      <c r="M18" s="121" t="s">
        <v>103</v>
      </c>
      <c r="N18" s="39" t="s">
        <v>334</v>
      </c>
      <c r="O18" s="39" t="s">
        <v>489</v>
      </c>
      <c r="P18" s="117"/>
      <c r="Q18" s="117" t="s">
        <v>27</v>
      </c>
      <c r="R18" s="117">
        <v>2</v>
      </c>
      <c r="S18" s="117">
        <v>1.5</v>
      </c>
      <c r="T18" s="120">
        <v>2</v>
      </c>
      <c r="U18" s="120">
        <v>10</v>
      </c>
      <c r="V18" s="117" t="s">
        <v>26</v>
      </c>
      <c r="W18" s="117"/>
    </row>
    <row r="19" spans="1:23" s="5" customFormat="1" ht="32" x14ac:dyDescent="0.2">
      <c r="A19" s="136">
        <v>44949934</v>
      </c>
      <c r="B19" s="113">
        <v>1578870866</v>
      </c>
      <c r="C19" s="119" t="s">
        <v>68</v>
      </c>
      <c r="D19" s="113" t="s">
        <v>28</v>
      </c>
      <c r="E19" s="17" t="s">
        <v>27</v>
      </c>
      <c r="F19" s="17" t="s">
        <v>26</v>
      </c>
      <c r="G19" s="20" t="s">
        <v>26</v>
      </c>
      <c r="H19" s="17" t="s">
        <v>26</v>
      </c>
      <c r="I19" s="17" t="s">
        <v>27</v>
      </c>
      <c r="J19" s="17" t="s">
        <v>27</v>
      </c>
      <c r="K19" s="131">
        <f>COUNTIF(Table1[[#This Row],[In Care?]:[Mit.Circ.]], "=yes")</f>
        <v>3</v>
      </c>
      <c r="L19" s="120">
        <v>7</v>
      </c>
      <c r="M19" s="121" t="s">
        <v>113</v>
      </c>
      <c r="N19" s="39" t="s">
        <v>25</v>
      </c>
      <c r="O19" s="39"/>
      <c r="P19" s="117"/>
      <c r="Q19" s="117"/>
      <c r="R19" s="117"/>
      <c r="S19" s="117"/>
      <c r="T19" s="120"/>
      <c r="U19" s="120"/>
      <c r="V19" s="117"/>
      <c r="W19" s="117"/>
    </row>
    <row r="20" spans="1:23" s="5" customFormat="1" ht="32" x14ac:dyDescent="0.2">
      <c r="A20" s="136">
        <v>44932079</v>
      </c>
      <c r="B20" s="113">
        <v>1658575562</v>
      </c>
      <c r="C20" s="119" t="s">
        <v>68</v>
      </c>
      <c r="D20" s="113" t="s">
        <v>23</v>
      </c>
      <c r="E20" s="17" t="s">
        <v>27</v>
      </c>
      <c r="F20" s="17" t="s">
        <v>26</v>
      </c>
      <c r="G20" s="17" t="s">
        <v>27</v>
      </c>
      <c r="H20" s="17" t="s">
        <v>26</v>
      </c>
      <c r="I20" s="17" t="s">
        <v>26</v>
      </c>
      <c r="J20" s="17" t="s">
        <v>27</v>
      </c>
      <c r="K20" s="131">
        <f>COUNTIF(Table1[[#This Row],[In Care?]:[Mit.Circ.]], "=yes")</f>
        <v>3</v>
      </c>
      <c r="L20" s="120">
        <v>7</v>
      </c>
      <c r="M20" s="121" t="s">
        <v>113</v>
      </c>
      <c r="N20" s="38" t="s">
        <v>469</v>
      </c>
      <c r="O20" s="38" t="s">
        <v>490</v>
      </c>
      <c r="P20" s="117"/>
      <c r="Q20" s="117" t="s">
        <v>27</v>
      </c>
      <c r="R20" s="117">
        <v>2</v>
      </c>
      <c r="S20" s="117">
        <v>2</v>
      </c>
      <c r="T20" s="120">
        <v>46</v>
      </c>
      <c r="U20" s="120">
        <v>36</v>
      </c>
      <c r="V20" s="117" t="s">
        <v>26</v>
      </c>
      <c r="W20" s="117"/>
    </row>
    <row r="21" spans="1:23" s="5" customFormat="1" ht="16" x14ac:dyDescent="0.2">
      <c r="A21" s="136">
        <v>44949767</v>
      </c>
      <c r="B21" s="113">
        <v>1603109367</v>
      </c>
      <c r="C21" s="119" t="s">
        <v>67</v>
      </c>
      <c r="D21" s="113" t="s">
        <v>28</v>
      </c>
      <c r="E21" s="17" t="s">
        <v>27</v>
      </c>
      <c r="F21" s="17" t="s">
        <v>26</v>
      </c>
      <c r="G21" s="18" t="s">
        <v>26</v>
      </c>
      <c r="H21" s="18" t="s">
        <v>27</v>
      </c>
      <c r="I21" s="18" t="s">
        <v>26</v>
      </c>
      <c r="J21" s="18" t="s">
        <v>27</v>
      </c>
      <c r="K21" s="133">
        <f>COUNTIF(Table1[[#This Row],[In Care?]:[Mit.Circ.]], "=yes")</f>
        <v>3</v>
      </c>
      <c r="L21" s="13">
        <v>6</v>
      </c>
      <c r="M21" s="31" t="s">
        <v>158</v>
      </c>
      <c r="N21" s="39" t="s">
        <v>39</v>
      </c>
      <c r="O21" s="39"/>
      <c r="P21" s="6"/>
      <c r="Q21" s="6"/>
      <c r="R21" s="6"/>
      <c r="S21" s="6"/>
      <c r="T21" s="120"/>
      <c r="U21" s="120"/>
      <c r="V21" s="117"/>
      <c r="W21" s="117"/>
    </row>
    <row r="22" spans="1:23" s="5" customFormat="1" ht="32" x14ac:dyDescent="0.2">
      <c r="A22" s="136">
        <v>44950383</v>
      </c>
      <c r="B22" s="113">
        <v>1632011864</v>
      </c>
      <c r="C22" s="119" t="s">
        <v>69</v>
      </c>
      <c r="D22" s="113" t="s">
        <v>23</v>
      </c>
      <c r="E22" s="17" t="s">
        <v>27</v>
      </c>
      <c r="F22" s="17" t="s">
        <v>27</v>
      </c>
      <c r="G22" s="17" t="s">
        <v>26</v>
      </c>
      <c r="H22" s="17" t="s">
        <v>26</v>
      </c>
      <c r="I22" s="17" t="s">
        <v>26</v>
      </c>
      <c r="J22" s="17" t="s">
        <v>27</v>
      </c>
      <c r="K22" s="131">
        <f>COUNTIF(Table1[[#This Row],[In Care?]:[Mit.Circ.]], "=yes")</f>
        <v>3</v>
      </c>
      <c r="L22" s="120" t="s">
        <v>24</v>
      </c>
      <c r="M22" s="121" t="s">
        <v>257</v>
      </c>
      <c r="N22" s="38" t="s">
        <v>258</v>
      </c>
      <c r="O22" s="38" t="s">
        <v>492</v>
      </c>
      <c r="P22" s="117"/>
      <c r="Q22" s="117" t="s">
        <v>27</v>
      </c>
      <c r="R22" s="117">
        <v>2</v>
      </c>
      <c r="S22" s="117">
        <v>1.5</v>
      </c>
      <c r="T22" s="120">
        <v>88</v>
      </c>
      <c r="U22" s="120">
        <v>85</v>
      </c>
      <c r="V22" s="117" t="s">
        <v>26</v>
      </c>
      <c r="W22" s="117"/>
    </row>
    <row r="23" spans="1:23" s="5" customFormat="1" ht="16" x14ac:dyDescent="0.2">
      <c r="A23" s="136">
        <v>44937126</v>
      </c>
      <c r="B23" s="113">
        <v>1617871069</v>
      </c>
      <c r="C23" s="119" t="s">
        <v>65</v>
      </c>
      <c r="D23" s="113" t="s">
        <v>23</v>
      </c>
      <c r="E23" s="17" t="s">
        <v>27</v>
      </c>
      <c r="F23" s="17" t="s">
        <v>26</v>
      </c>
      <c r="G23" s="17" t="s">
        <v>26</v>
      </c>
      <c r="H23" s="17" t="s">
        <v>27</v>
      </c>
      <c r="I23" s="17" t="s">
        <v>26</v>
      </c>
      <c r="J23" s="17" t="s">
        <v>27</v>
      </c>
      <c r="K23" s="131">
        <f>COUNTIF(Table1[[#This Row],[In Care?]:[Mit.Circ.]], "=yes")</f>
        <v>3</v>
      </c>
      <c r="L23" s="120">
        <v>8</v>
      </c>
      <c r="M23" s="121" t="s">
        <v>113</v>
      </c>
      <c r="N23" s="39" t="s">
        <v>34</v>
      </c>
      <c r="O23" s="39"/>
      <c r="P23" s="117"/>
      <c r="Q23" s="117"/>
      <c r="R23" s="117"/>
      <c r="S23" s="117"/>
      <c r="T23" s="120"/>
      <c r="U23" s="120"/>
      <c r="V23" s="117"/>
      <c r="W23" s="117"/>
    </row>
    <row r="24" spans="1:23" s="5" customFormat="1" ht="32" x14ac:dyDescent="0.2">
      <c r="A24" s="136">
        <v>44939958</v>
      </c>
      <c r="B24" s="113">
        <v>1602308462</v>
      </c>
      <c r="C24" s="119" t="s">
        <v>69</v>
      </c>
      <c r="D24" s="113" t="s">
        <v>23</v>
      </c>
      <c r="E24" s="17" t="s">
        <v>27</v>
      </c>
      <c r="F24" s="17" t="s">
        <v>26</v>
      </c>
      <c r="G24" s="20" t="s">
        <v>27</v>
      </c>
      <c r="H24" s="17" t="s">
        <v>26</v>
      </c>
      <c r="I24" s="17" t="s">
        <v>26</v>
      </c>
      <c r="J24" s="17" t="s">
        <v>27</v>
      </c>
      <c r="K24" s="131">
        <f>COUNTIF(Table1[[#This Row],[In Care?]:[Mit.Circ.]], "=yes")</f>
        <v>3</v>
      </c>
      <c r="L24" s="120">
        <v>6</v>
      </c>
      <c r="M24" s="121" t="s">
        <v>113</v>
      </c>
      <c r="N24" s="39" t="s">
        <v>34</v>
      </c>
      <c r="O24" s="39"/>
      <c r="P24" s="117"/>
      <c r="Q24" s="117"/>
      <c r="R24" s="117"/>
      <c r="S24" s="117"/>
      <c r="T24" s="120">
        <v>99</v>
      </c>
      <c r="U24" s="120">
        <v>98</v>
      </c>
      <c r="V24" s="117"/>
      <c r="W24" s="117"/>
    </row>
    <row r="25" spans="1:23" s="5" customFormat="1" ht="32" x14ac:dyDescent="0.2">
      <c r="A25" s="136">
        <v>44939272</v>
      </c>
      <c r="B25" s="113">
        <v>1614111364</v>
      </c>
      <c r="C25" s="119" t="s">
        <v>69</v>
      </c>
      <c r="D25" s="113" t="s">
        <v>23</v>
      </c>
      <c r="E25" s="17" t="s">
        <v>27</v>
      </c>
      <c r="F25" s="17" t="s">
        <v>26</v>
      </c>
      <c r="G25" s="20" t="s">
        <v>27</v>
      </c>
      <c r="H25" s="17" t="s">
        <v>26</v>
      </c>
      <c r="I25" s="20" t="s">
        <v>26</v>
      </c>
      <c r="J25" s="20" t="s">
        <v>27</v>
      </c>
      <c r="K25" s="134">
        <f>COUNTIF(Table1[[#This Row],[In Care?]:[Mit.Circ.]], "=yes")</f>
        <v>3</v>
      </c>
      <c r="L25" s="120">
        <v>7</v>
      </c>
      <c r="M25" s="121" t="s">
        <v>113</v>
      </c>
      <c r="N25" s="39" t="s">
        <v>39</v>
      </c>
      <c r="O25" s="39" t="s">
        <v>499</v>
      </c>
      <c r="P25" s="117"/>
      <c r="Q25" s="117" t="s">
        <v>26</v>
      </c>
      <c r="R25" s="117">
        <v>4</v>
      </c>
      <c r="S25" s="117">
        <v>4</v>
      </c>
      <c r="T25" s="120">
        <v>78</v>
      </c>
      <c r="U25" s="120">
        <v>83</v>
      </c>
      <c r="V25" s="117" t="s">
        <v>26</v>
      </c>
      <c r="W25" s="117"/>
    </row>
    <row r="26" spans="1:23" s="5" customFormat="1" ht="32" x14ac:dyDescent="0.2">
      <c r="A26" s="136">
        <v>44949730</v>
      </c>
      <c r="B26" s="113">
        <v>1607442466</v>
      </c>
      <c r="C26" s="119" t="s">
        <v>69</v>
      </c>
      <c r="D26" s="113" t="s">
        <v>23</v>
      </c>
      <c r="E26" s="17" t="s">
        <v>27</v>
      </c>
      <c r="F26" s="17" t="s">
        <v>27</v>
      </c>
      <c r="G26" s="17" t="s">
        <v>26</v>
      </c>
      <c r="H26" s="17" t="s">
        <v>26</v>
      </c>
      <c r="I26" s="17" t="s">
        <v>26</v>
      </c>
      <c r="J26" s="17" t="s">
        <v>27</v>
      </c>
      <c r="K26" s="131">
        <f>COUNTIF(Table1[[#This Row],[In Care?]:[Mit.Circ.]], "=yes")</f>
        <v>3</v>
      </c>
      <c r="L26" s="127">
        <v>7</v>
      </c>
      <c r="M26" s="128" t="s">
        <v>113</v>
      </c>
      <c r="N26" s="37" t="s">
        <v>39</v>
      </c>
      <c r="O26" s="37"/>
      <c r="P26" s="117"/>
      <c r="Q26" s="117"/>
      <c r="R26" s="117"/>
      <c r="S26" s="117"/>
      <c r="T26" s="122" t="s">
        <v>464</v>
      </c>
      <c r="U26" s="120">
        <v>92</v>
      </c>
      <c r="V26" s="117"/>
      <c r="W26" s="117"/>
    </row>
    <row r="27" spans="1:23" s="5" customFormat="1" ht="32" x14ac:dyDescent="0.2">
      <c r="A27" s="136">
        <v>44944238</v>
      </c>
      <c r="B27" s="113">
        <v>1600700169</v>
      </c>
      <c r="C27" s="119" t="s">
        <v>69</v>
      </c>
      <c r="D27" s="113" t="s">
        <v>23</v>
      </c>
      <c r="E27" s="17" t="s">
        <v>27</v>
      </c>
      <c r="F27" s="17" t="s">
        <v>27</v>
      </c>
      <c r="G27" s="17" t="s">
        <v>26</v>
      </c>
      <c r="H27" s="17" t="s">
        <v>26</v>
      </c>
      <c r="I27" s="17" t="s">
        <v>26</v>
      </c>
      <c r="J27" s="17" t="s">
        <v>27</v>
      </c>
      <c r="K27" s="131">
        <f>COUNTIF(Table1[[#This Row],[In Care?]:[Mit.Circ.]], "=yes")</f>
        <v>3</v>
      </c>
      <c r="L27" s="14">
        <v>7</v>
      </c>
      <c r="M27" s="29" t="s">
        <v>252</v>
      </c>
      <c r="N27" s="39" t="s">
        <v>170</v>
      </c>
      <c r="O27" s="39"/>
      <c r="S27" s="6"/>
      <c r="T27" s="15"/>
      <c r="U27" s="15"/>
      <c r="V27" s="6"/>
      <c r="W27" s="6"/>
    </row>
    <row r="28" spans="1:23" s="5" customFormat="1" ht="32" x14ac:dyDescent="0.2">
      <c r="A28" s="136">
        <v>44953184</v>
      </c>
      <c r="B28" s="113">
        <v>1626660760</v>
      </c>
      <c r="C28" s="119" t="s">
        <v>68</v>
      </c>
      <c r="D28" s="113" t="s">
        <v>28</v>
      </c>
      <c r="E28" s="17" t="s">
        <v>27</v>
      </c>
      <c r="F28" s="17" t="s">
        <v>26</v>
      </c>
      <c r="G28" s="17" t="s">
        <v>26</v>
      </c>
      <c r="H28" s="17" t="s">
        <v>27</v>
      </c>
      <c r="I28" s="17" t="s">
        <v>26</v>
      </c>
      <c r="J28" s="17" t="s">
        <v>27</v>
      </c>
      <c r="K28" s="131">
        <f>COUNTIF(Table1[[#This Row],[In Care?]:[Mit.Circ.]], "=yes")</f>
        <v>3</v>
      </c>
      <c r="L28" s="15">
        <v>7</v>
      </c>
      <c r="M28" s="32" t="s">
        <v>113</v>
      </c>
      <c r="N28" s="39" t="s">
        <v>38</v>
      </c>
      <c r="O28" s="39"/>
      <c r="P28" s="6"/>
      <c r="Q28" s="6" t="s">
        <v>465</v>
      </c>
      <c r="R28" s="6">
        <v>2.5</v>
      </c>
      <c r="S28" s="6">
        <v>3</v>
      </c>
      <c r="T28" s="14">
        <v>67</v>
      </c>
      <c r="U28" s="14">
        <v>26</v>
      </c>
      <c r="V28" s="5" t="s">
        <v>27</v>
      </c>
    </row>
    <row r="29" spans="1:23" s="6" customFormat="1" ht="16" x14ac:dyDescent="0.2">
      <c r="A29" s="136">
        <v>44930541</v>
      </c>
      <c r="B29" s="113">
        <v>1502637369</v>
      </c>
      <c r="C29" s="119" t="s">
        <v>65</v>
      </c>
      <c r="D29" s="113" t="s">
        <v>23</v>
      </c>
      <c r="E29" s="17" t="s">
        <v>27</v>
      </c>
      <c r="F29" s="17" t="s">
        <v>26</v>
      </c>
      <c r="G29" s="19" t="s">
        <v>26</v>
      </c>
      <c r="H29" s="19" t="s">
        <v>27</v>
      </c>
      <c r="I29" s="19" t="s">
        <v>26</v>
      </c>
      <c r="J29" s="19" t="s">
        <v>27</v>
      </c>
      <c r="K29" s="132">
        <f>COUNTIF(Table1[[#This Row],[In Care?]:[Mit.Circ.]], "=yes")</f>
        <v>3</v>
      </c>
      <c r="L29" s="14">
        <v>8</v>
      </c>
      <c r="M29" s="29" t="s">
        <v>92</v>
      </c>
      <c r="N29" s="6" t="s">
        <v>474</v>
      </c>
      <c r="P29" s="5"/>
      <c r="T29" s="120"/>
      <c r="U29" s="120"/>
      <c r="V29" s="117"/>
      <c r="W29" s="117"/>
    </row>
    <row r="30" spans="1:23" s="6" customFormat="1" ht="32" x14ac:dyDescent="0.2">
      <c r="A30" s="136">
        <v>44938896</v>
      </c>
      <c r="B30" s="113">
        <v>1643279660</v>
      </c>
      <c r="C30" s="119" t="s">
        <v>69</v>
      </c>
      <c r="D30" s="113" t="s">
        <v>23</v>
      </c>
      <c r="E30" s="17" t="s">
        <v>27</v>
      </c>
      <c r="F30" s="17" t="s">
        <v>26</v>
      </c>
      <c r="G30" s="20" t="s">
        <v>27</v>
      </c>
      <c r="H30" s="17" t="s">
        <v>26</v>
      </c>
      <c r="I30" s="17" t="s">
        <v>26</v>
      </c>
      <c r="J30" s="17" t="s">
        <v>27</v>
      </c>
      <c r="K30" s="131">
        <f>COUNTIF(Table1[[#This Row],[In Care?]:[Mit.Circ.]], "=yes")</f>
        <v>3</v>
      </c>
      <c r="L30" s="120" t="s">
        <v>24</v>
      </c>
      <c r="M30" s="121" t="s">
        <v>289</v>
      </c>
      <c r="N30" s="39" t="s">
        <v>30</v>
      </c>
      <c r="O30" s="39" t="s">
        <v>505</v>
      </c>
      <c r="P30" s="117"/>
      <c r="Q30" s="117" t="s">
        <v>26</v>
      </c>
      <c r="R30" s="117">
        <v>3</v>
      </c>
      <c r="S30" s="117">
        <v>2</v>
      </c>
      <c r="T30" s="120">
        <v>46</v>
      </c>
      <c r="U30" s="120">
        <v>94</v>
      </c>
      <c r="V30" s="117" t="s">
        <v>26</v>
      </c>
      <c r="W30" s="117"/>
    </row>
    <row r="31" spans="1:23" s="6" customFormat="1" ht="32" x14ac:dyDescent="0.2">
      <c r="A31" s="136">
        <v>44937449</v>
      </c>
      <c r="B31" s="113">
        <v>1619908466</v>
      </c>
      <c r="C31" s="119" t="s">
        <v>66</v>
      </c>
      <c r="D31" s="113" t="s">
        <v>28</v>
      </c>
      <c r="E31" s="17" t="s">
        <v>27</v>
      </c>
      <c r="F31" s="17" t="s">
        <v>26</v>
      </c>
      <c r="G31" s="17" t="s">
        <v>27</v>
      </c>
      <c r="H31" s="17" t="s">
        <v>26</v>
      </c>
      <c r="I31" s="17" t="s">
        <v>26</v>
      </c>
      <c r="J31" s="17" t="s">
        <v>27</v>
      </c>
      <c r="K31" s="131">
        <f>COUNTIF(Table1[[#This Row],[In Care?]:[Mit.Circ.]], "=yes")</f>
        <v>3</v>
      </c>
      <c r="L31" s="14">
        <v>6</v>
      </c>
      <c r="M31" s="29" t="s">
        <v>141</v>
      </c>
      <c r="N31" s="39" t="s">
        <v>30</v>
      </c>
      <c r="O31" s="39" t="s">
        <v>506</v>
      </c>
      <c r="P31" s="5"/>
      <c r="Q31" s="5" t="s">
        <v>26</v>
      </c>
      <c r="R31" s="6">
        <v>3.5</v>
      </c>
      <c r="S31" s="6">
        <v>3</v>
      </c>
      <c r="T31" s="14">
        <v>58</v>
      </c>
      <c r="U31" s="14">
        <v>80</v>
      </c>
      <c r="V31" s="5" t="s">
        <v>26</v>
      </c>
      <c r="W31" s="5"/>
    </row>
    <row r="32" spans="1:23" s="6" customFormat="1" ht="32" x14ac:dyDescent="0.2">
      <c r="A32" s="136">
        <v>44943973</v>
      </c>
      <c r="B32" s="113">
        <v>1603808862</v>
      </c>
      <c r="C32" s="119" t="s">
        <v>68</v>
      </c>
      <c r="D32" s="113" t="s">
        <v>23</v>
      </c>
      <c r="E32" s="17" t="s">
        <v>27</v>
      </c>
      <c r="F32" s="17" t="s">
        <v>26</v>
      </c>
      <c r="G32" s="17" t="s">
        <v>27</v>
      </c>
      <c r="H32" s="17" t="s">
        <v>26</v>
      </c>
      <c r="I32" s="17" t="s">
        <v>26</v>
      </c>
      <c r="J32" s="17" t="s">
        <v>27</v>
      </c>
      <c r="K32" s="131">
        <f>COUNTIF(Table1[[#This Row],[In Care?]:[Mit.Circ.]], "=yes")</f>
        <v>3</v>
      </c>
      <c r="L32" s="120">
        <v>8</v>
      </c>
      <c r="M32" s="121" t="s">
        <v>103</v>
      </c>
      <c r="N32" s="38" t="s">
        <v>170</v>
      </c>
      <c r="O32" s="38" t="s">
        <v>507</v>
      </c>
      <c r="P32" s="117"/>
      <c r="Q32" s="117" t="s">
        <v>27</v>
      </c>
      <c r="R32" s="117">
        <v>1</v>
      </c>
      <c r="S32" s="117">
        <v>1.5</v>
      </c>
      <c r="T32" s="120">
        <v>69</v>
      </c>
      <c r="U32" s="120">
        <v>96</v>
      </c>
      <c r="V32" s="117" t="s">
        <v>26</v>
      </c>
      <c r="W32" s="117"/>
    </row>
    <row r="33" spans="1:23" s="5" customFormat="1" ht="32" x14ac:dyDescent="0.2">
      <c r="A33" s="136">
        <v>44936175</v>
      </c>
      <c r="B33" s="113">
        <v>1624960563</v>
      </c>
      <c r="C33" s="119" t="s">
        <v>68</v>
      </c>
      <c r="D33" s="113" t="s">
        <v>23</v>
      </c>
      <c r="E33" s="17" t="s">
        <v>27</v>
      </c>
      <c r="F33" s="17" t="s">
        <v>26</v>
      </c>
      <c r="G33" s="17" t="s">
        <v>27</v>
      </c>
      <c r="H33" s="17" t="s">
        <v>26</v>
      </c>
      <c r="I33" s="17" t="s">
        <v>26</v>
      </c>
      <c r="J33" s="17" t="s">
        <v>27</v>
      </c>
      <c r="K33" s="131">
        <f>COUNTIF(Table1[[#This Row],[In Care?]:[Mit.Circ.]], "=yes")</f>
        <v>3</v>
      </c>
      <c r="L33" s="15">
        <v>8</v>
      </c>
      <c r="M33" s="32" t="s">
        <v>113</v>
      </c>
      <c r="N33" s="39" t="s">
        <v>25</v>
      </c>
      <c r="O33" s="39" t="s">
        <v>511</v>
      </c>
      <c r="P33" s="6"/>
      <c r="Q33" s="6" t="s">
        <v>27</v>
      </c>
      <c r="R33" s="6">
        <v>1.5</v>
      </c>
      <c r="S33" s="6">
        <v>1</v>
      </c>
      <c r="T33" s="14">
        <v>99</v>
      </c>
      <c r="U33" s="14">
        <v>99</v>
      </c>
      <c r="V33" s="5" t="s">
        <v>26</v>
      </c>
    </row>
    <row r="34" spans="1:23" s="5" customFormat="1" ht="32" x14ac:dyDescent="0.2">
      <c r="A34" s="136">
        <v>44943452</v>
      </c>
      <c r="B34" s="113">
        <v>1599259468</v>
      </c>
      <c r="C34" s="119" t="s">
        <v>69</v>
      </c>
      <c r="D34" s="113" t="s">
        <v>23</v>
      </c>
      <c r="E34" s="17" t="s">
        <v>27</v>
      </c>
      <c r="F34" s="17" t="s">
        <v>26</v>
      </c>
      <c r="G34" s="17" t="s">
        <v>27</v>
      </c>
      <c r="H34" s="17" t="s">
        <v>26</v>
      </c>
      <c r="I34" s="17" t="s">
        <v>26</v>
      </c>
      <c r="J34" s="17" t="s">
        <v>27</v>
      </c>
      <c r="K34" s="131">
        <f>COUNTIF(Table1[[#This Row],[In Care?]:[Mit.Circ.]], "=yes")</f>
        <v>3</v>
      </c>
      <c r="L34" s="120">
        <v>8</v>
      </c>
      <c r="M34" s="121" t="s">
        <v>141</v>
      </c>
      <c r="N34" s="38" t="s">
        <v>30</v>
      </c>
      <c r="O34" s="38" t="s">
        <v>512</v>
      </c>
      <c r="P34" s="117"/>
      <c r="Q34" s="117" t="s">
        <v>465</v>
      </c>
      <c r="R34" s="117">
        <v>2.5</v>
      </c>
      <c r="S34" s="117">
        <v>2</v>
      </c>
      <c r="T34" s="51">
        <v>95</v>
      </c>
      <c r="U34" s="120">
        <v>99</v>
      </c>
      <c r="V34" s="117" t="s">
        <v>26</v>
      </c>
      <c r="W34" s="117"/>
    </row>
    <row r="35" spans="1:23" s="5" customFormat="1" ht="32" x14ac:dyDescent="0.2">
      <c r="A35" s="136">
        <v>44917393</v>
      </c>
      <c r="B35" s="113">
        <v>1528491505</v>
      </c>
      <c r="C35" s="119" t="s">
        <v>68</v>
      </c>
      <c r="D35" s="113" t="s">
        <v>23</v>
      </c>
      <c r="E35" s="17" t="s">
        <v>27</v>
      </c>
      <c r="F35" s="17" t="s">
        <v>27</v>
      </c>
      <c r="G35" s="17" t="s">
        <v>26</v>
      </c>
      <c r="H35" s="17" t="s">
        <v>27</v>
      </c>
      <c r="I35" s="17" t="s">
        <v>26</v>
      </c>
      <c r="J35" s="17" t="s">
        <v>26</v>
      </c>
      <c r="K35" s="131">
        <f>COUNTIF(Table1[[#This Row],[In Care?]:[Mit.Circ.]], "=yes")</f>
        <v>3</v>
      </c>
      <c r="L35" s="120">
        <v>5</v>
      </c>
      <c r="M35" s="121" t="s">
        <v>174</v>
      </c>
      <c r="N35" s="38" t="s">
        <v>477</v>
      </c>
      <c r="O35" s="38" t="s">
        <v>514</v>
      </c>
      <c r="P35" s="117"/>
      <c r="Q35" s="117" t="s">
        <v>26</v>
      </c>
      <c r="R35" s="117">
        <v>4</v>
      </c>
      <c r="S35" s="117">
        <v>3</v>
      </c>
      <c r="T35" s="120">
        <v>92</v>
      </c>
      <c r="U35" s="120">
        <v>72</v>
      </c>
      <c r="V35" s="117" t="s">
        <v>26</v>
      </c>
      <c r="W35" s="117"/>
    </row>
    <row r="36" spans="1:23" s="7" customFormat="1" ht="32" x14ac:dyDescent="0.2">
      <c r="A36" s="136">
        <v>44966141</v>
      </c>
      <c r="B36" s="113">
        <v>1579762069</v>
      </c>
      <c r="C36" s="119" t="s">
        <v>69</v>
      </c>
      <c r="D36" s="113" t="s">
        <v>23</v>
      </c>
      <c r="E36" s="17" t="s">
        <v>27</v>
      </c>
      <c r="F36" s="17" t="s">
        <v>26</v>
      </c>
      <c r="G36" s="17" t="s">
        <v>26</v>
      </c>
      <c r="H36" s="17" t="s">
        <v>26</v>
      </c>
      <c r="I36" s="17" t="s">
        <v>27</v>
      </c>
      <c r="J36" s="17" t="s">
        <v>27</v>
      </c>
      <c r="K36" s="131">
        <f>COUNTIF(Table1[[#This Row],[In Care?]:[Mit.Circ.]], "=yes")</f>
        <v>3</v>
      </c>
      <c r="L36" s="15">
        <v>9</v>
      </c>
      <c r="M36" s="32" t="s">
        <v>113</v>
      </c>
      <c r="N36" s="39" t="s">
        <v>357</v>
      </c>
      <c r="O36" s="39" t="s">
        <v>515</v>
      </c>
      <c r="P36" s="6"/>
      <c r="Q36" s="6" t="s">
        <v>26</v>
      </c>
      <c r="R36" s="6">
        <v>3</v>
      </c>
      <c r="S36" s="6">
        <v>2</v>
      </c>
      <c r="T36" s="14">
        <v>99</v>
      </c>
      <c r="U36" s="14">
        <v>69</v>
      </c>
      <c r="V36" s="5" t="s">
        <v>26</v>
      </c>
      <c r="W36" s="5"/>
    </row>
    <row r="37" spans="1:23" s="7" customFormat="1" ht="32" x14ac:dyDescent="0.2">
      <c r="A37" s="136">
        <v>44934560</v>
      </c>
      <c r="B37" s="113">
        <v>1620737965</v>
      </c>
      <c r="C37" s="119" t="s">
        <v>69</v>
      </c>
      <c r="D37" s="113" t="s">
        <v>23</v>
      </c>
      <c r="E37" s="17" t="s">
        <v>27</v>
      </c>
      <c r="F37" s="17" t="s">
        <v>26</v>
      </c>
      <c r="G37" s="17" t="s">
        <v>27</v>
      </c>
      <c r="H37" s="17" t="s">
        <v>26</v>
      </c>
      <c r="I37" s="17" t="s">
        <v>27</v>
      </c>
      <c r="J37" s="17" t="s">
        <v>27</v>
      </c>
      <c r="K37" s="131">
        <f>COUNTIF(Table1[[#This Row],[In Care?]:[Mit.Circ.]], "=yes")</f>
        <v>2</v>
      </c>
      <c r="L37" s="120">
        <v>7</v>
      </c>
      <c r="M37" s="121" t="s">
        <v>252</v>
      </c>
      <c r="N37" s="38" t="s">
        <v>32</v>
      </c>
      <c r="O37" s="38"/>
      <c r="P37" s="117"/>
      <c r="Q37" s="117" t="s">
        <v>26</v>
      </c>
      <c r="R37" s="117">
        <v>3.5</v>
      </c>
      <c r="S37" s="117">
        <v>3.5</v>
      </c>
      <c r="T37" s="122" t="s">
        <v>464</v>
      </c>
      <c r="U37" s="120">
        <v>98</v>
      </c>
      <c r="V37" s="117" t="s">
        <v>27</v>
      </c>
      <c r="W37" s="117"/>
    </row>
    <row r="38" spans="1:23" s="7" customFormat="1" ht="32" x14ac:dyDescent="0.2">
      <c r="A38" s="136">
        <v>44974825</v>
      </c>
      <c r="B38" s="113">
        <v>1433401109</v>
      </c>
      <c r="C38" s="119" t="s">
        <v>69</v>
      </c>
      <c r="D38" s="113" t="s">
        <v>23</v>
      </c>
      <c r="E38" s="17" t="s">
        <v>26</v>
      </c>
      <c r="F38" s="17" t="s">
        <v>27</v>
      </c>
      <c r="G38" s="19" t="s">
        <v>26</v>
      </c>
      <c r="H38" s="19" t="s">
        <v>27</v>
      </c>
      <c r="I38" s="19" t="s">
        <v>27</v>
      </c>
      <c r="J38" s="19" t="s">
        <v>27</v>
      </c>
      <c r="K38" s="132">
        <f>COUNTIF(Table1[[#This Row],[In Care?]:[Mit.Circ.]], "=yes")</f>
        <v>2</v>
      </c>
      <c r="L38" s="14" t="s">
        <v>24</v>
      </c>
      <c r="M38" s="29" t="s">
        <v>272</v>
      </c>
      <c r="N38" s="39" t="s">
        <v>39</v>
      </c>
      <c r="O38" s="39" t="s">
        <v>480</v>
      </c>
      <c r="P38" s="5"/>
      <c r="Q38" s="5" t="s">
        <v>26</v>
      </c>
      <c r="R38" s="5">
        <v>3.5</v>
      </c>
      <c r="S38" s="5">
        <v>3</v>
      </c>
      <c r="T38" s="120">
        <v>51</v>
      </c>
      <c r="U38" s="120">
        <v>71</v>
      </c>
      <c r="V38" s="117" t="s">
        <v>26</v>
      </c>
      <c r="W38" s="117"/>
    </row>
    <row r="39" spans="1:23" s="7" customFormat="1" ht="32" x14ac:dyDescent="0.2">
      <c r="A39" s="136">
        <v>44936862</v>
      </c>
      <c r="B39" s="113">
        <v>1490137904</v>
      </c>
      <c r="C39" s="119" t="s">
        <v>66</v>
      </c>
      <c r="D39" s="113" t="s">
        <v>23</v>
      </c>
      <c r="E39" s="17" t="s">
        <v>27</v>
      </c>
      <c r="F39" s="17" t="s">
        <v>26</v>
      </c>
      <c r="G39" s="17" t="s">
        <v>27</v>
      </c>
      <c r="H39" s="17" t="s">
        <v>26</v>
      </c>
      <c r="I39" s="17" t="s">
        <v>27</v>
      </c>
      <c r="J39" s="17" t="s">
        <v>27</v>
      </c>
      <c r="K39" s="131">
        <f>COUNTIF(Table1[[#This Row],[In Care?]:[Mit.Circ.]], "=yes")</f>
        <v>2</v>
      </c>
      <c r="L39" s="120">
        <v>5</v>
      </c>
      <c r="M39" s="121" t="s">
        <v>141</v>
      </c>
      <c r="N39" s="38" t="s">
        <v>142</v>
      </c>
      <c r="O39" s="38" t="s">
        <v>484</v>
      </c>
      <c r="P39" s="117"/>
      <c r="Q39" s="117" t="s">
        <v>465</v>
      </c>
      <c r="R39" s="117">
        <v>3</v>
      </c>
      <c r="S39" s="117">
        <v>2.5</v>
      </c>
      <c r="T39" s="122" t="s">
        <v>464</v>
      </c>
      <c r="U39" s="120">
        <v>45</v>
      </c>
      <c r="V39" s="117" t="s">
        <v>26</v>
      </c>
      <c r="W39" s="117"/>
    </row>
    <row r="40" spans="1:23" s="7" customFormat="1" ht="32" x14ac:dyDescent="0.2">
      <c r="A40" s="136">
        <v>44917216</v>
      </c>
      <c r="B40" s="113">
        <v>1619533769</v>
      </c>
      <c r="C40" s="119" t="s">
        <v>69</v>
      </c>
      <c r="D40" s="113" t="s">
        <v>23</v>
      </c>
      <c r="E40" s="17" t="s">
        <v>27</v>
      </c>
      <c r="F40" s="17" t="s">
        <v>26</v>
      </c>
      <c r="G40" s="17" t="s">
        <v>27</v>
      </c>
      <c r="H40" s="17" t="s">
        <v>26</v>
      </c>
      <c r="I40" s="17" t="s">
        <v>27</v>
      </c>
      <c r="J40" s="17" t="s">
        <v>27</v>
      </c>
      <c r="K40" s="131">
        <f>COUNTIF(Table1[[#This Row],[In Care?]:[Mit.Circ.]], "=yes")</f>
        <v>2</v>
      </c>
      <c r="L40" s="14">
        <v>7</v>
      </c>
      <c r="M40" s="29" t="s">
        <v>113</v>
      </c>
      <c r="N40" s="39" t="s">
        <v>34</v>
      </c>
      <c r="O40" s="39"/>
      <c r="P40" s="5"/>
      <c r="Q40" s="5"/>
      <c r="R40" s="5"/>
      <c r="S40" s="5"/>
      <c r="T40" s="14"/>
      <c r="U40" s="14"/>
      <c r="V40" s="5"/>
      <c r="W40" s="5"/>
    </row>
    <row r="41" spans="1:23" s="7" customFormat="1" ht="32" x14ac:dyDescent="0.2">
      <c r="A41" s="136">
        <v>44934709</v>
      </c>
      <c r="B41" s="113">
        <v>1626682962</v>
      </c>
      <c r="C41" s="119" t="s">
        <v>69</v>
      </c>
      <c r="D41" s="113" t="s">
        <v>23</v>
      </c>
      <c r="E41" s="17" t="s">
        <v>27</v>
      </c>
      <c r="F41" s="17" t="s">
        <v>26</v>
      </c>
      <c r="G41" s="17" t="s">
        <v>27</v>
      </c>
      <c r="H41" s="17" t="s">
        <v>27</v>
      </c>
      <c r="I41" s="17" t="s">
        <v>26</v>
      </c>
      <c r="J41" s="17" t="s">
        <v>27</v>
      </c>
      <c r="K41" s="131">
        <f>COUNTIF(Table1[[#This Row],[In Care?]:[Mit.Circ.]], "=yes")</f>
        <v>2</v>
      </c>
      <c r="L41" s="120">
        <v>8</v>
      </c>
      <c r="M41" s="121" t="s">
        <v>252</v>
      </c>
      <c r="N41" s="38" t="s">
        <v>39</v>
      </c>
      <c r="O41" s="38"/>
      <c r="P41" s="117"/>
      <c r="Q41" s="117" t="s">
        <v>465</v>
      </c>
      <c r="R41" s="117">
        <v>2</v>
      </c>
      <c r="S41" s="117">
        <v>2</v>
      </c>
      <c r="T41" s="120"/>
      <c r="U41" s="120"/>
      <c r="V41" s="117" t="s">
        <v>27</v>
      </c>
      <c r="W41" s="117"/>
    </row>
    <row r="42" spans="1:23" s="7" customFormat="1" ht="16" x14ac:dyDescent="0.2">
      <c r="A42" s="136">
        <v>44951089</v>
      </c>
      <c r="B42" s="113">
        <v>1592859768</v>
      </c>
      <c r="C42" s="119" t="s">
        <v>70</v>
      </c>
      <c r="D42" s="113" t="s">
        <v>28</v>
      </c>
      <c r="E42" s="17" t="s">
        <v>27</v>
      </c>
      <c r="F42" s="17" t="s">
        <v>26</v>
      </c>
      <c r="G42" s="17" t="s">
        <v>27</v>
      </c>
      <c r="H42" s="17" t="s">
        <v>26</v>
      </c>
      <c r="I42" s="17" t="s">
        <v>27</v>
      </c>
      <c r="J42" s="17" t="s">
        <v>27</v>
      </c>
      <c r="K42" s="131">
        <f>COUNTIF(Table1[[#This Row],[In Care?]:[Mit.Circ.]], "=yes")</f>
        <v>2</v>
      </c>
      <c r="L42" s="120">
        <v>7</v>
      </c>
      <c r="M42" s="121" t="s">
        <v>158</v>
      </c>
      <c r="N42" s="39" t="s">
        <v>472</v>
      </c>
      <c r="O42" s="39"/>
      <c r="P42" s="117"/>
      <c r="Q42" s="118"/>
      <c r="R42" s="117"/>
      <c r="S42" s="117"/>
      <c r="T42" s="15"/>
      <c r="U42" s="14"/>
      <c r="V42" s="5"/>
      <c r="W42" s="5"/>
    </row>
    <row r="43" spans="1:23" s="7" customFormat="1" ht="16" x14ac:dyDescent="0.2">
      <c r="A43" s="136">
        <v>44940599</v>
      </c>
      <c r="B43" s="113">
        <v>1622026863</v>
      </c>
      <c r="C43" s="119" t="s">
        <v>65</v>
      </c>
      <c r="D43" s="113" t="s">
        <v>28</v>
      </c>
      <c r="E43" s="17" t="s">
        <v>27</v>
      </c>
      <c r="F43" s="17" t="s">
        <v>26</v>
      </c>
      <c r="G43" s="17" t="s">
        <v>27</v>
      </c>
      <c r="H43" s="17" t="s">
        <v>26</v>
      </c>
      <c r="I43" s="17" t="s">
        <v>27</v>
      </c>
      <c r="J43" s="17" t="s">
        <v>27</v>
      </c>
      <c r="K43" s="131">
        <f>COUNTIF(Table1[[#This Row],[In Care?]:[Mit.Circ.]], "=yes")</f>
        <v>2</v>
      </c>
      <c r="L43" s="120">
        <v>6</v>
      </c>
      <c r="M43" s="121" t="s">
        <v>103</v>
      </c>
      <c r="N43" s="38" t="s">
        <v>32</v>
      </c>
      <c r="O43" s="38" t="s">
        <v>496</v>
      </c>
      <c r="P43" s="117"/>
      <c r="Q43" s="117" t="s">
        <v>26</v>
      </c>
      <c r="R43" s="117">
        <v>3</v>
      </c>
      <c r="S43" s="117">
        <v>2.5</v>
      </c>
      <c r="T43" s="120">
        <v>85</v>
      </c>
      <c r="U43" s="120">
        <v>92</v>
      </c>
      <c r="V43" s="117" t="s">
        <v>26</v>
      </c>
      <c r="W43" s="117"/>
    </row>
    <row r="44" spans="1:23" s="7" customFormat="1" ht="32" x14ac:dyDescent="0.2">
      <c r="A44" s="136">
        <v>44964057</v>
      </c>
      <c r="B44" s="113">
        <v>1603050467</v>
      </c>
      <c r="C44" s="119" t="s">
        <v>69</v>
      </c>
      <c r="D44" s="113" t="s">
        <v>28</v>
      </c>
      <c r="E44" s="17" t="s">
        <v>27</v>
      </c>
      <c r="F44" s="17" t="s">
        <v>27</v>
      </c>
      <c r="G44" s="17" t="s">
        <v>26</v>
      </c>
      <c r="H44" s="17" t="s">
        <v>26</v>
      </c>
      <c r="I44" s="17" t="s">
        <v>27</v>
      </c>
      <c r="J44" s="17" t="s">
        <v>27</v>
      </c>
      <c r="K44" s="131">
        <f>COUNTIF(Table1[[#This Row],[In Care?]:[Mit.Circ.]], "=yes")</f>
        <v>2</v>
      </c>
      <c r="L44" s="120">
        <v>7</v>
      </c>
      <c r="M44" s="121" t="s">
        <v>312</v>
      </c>
      <c r="N44" s="38" t="s">
        <v>34</v>
      </c>
      <c r="O44" s="38" t="s">
        <v>497</v>
      </c>
      <c r="P44" s="117"/>
      <c r="Q44" s="117" t="s">
        <v>26</v>
      </c>
      <c r="R44" s="117">
        <v>4</v>
      </c>
      <c r="S44" s="117">
        <v>3</v>
      </c>
      <c r="T44" s="120">
        <v>79</v>
      </c>
      <c r="U44" s="120">
        <v>49</v>
      </c>
      <c r="V44" s="117" t="s">
        <v>26</v>
      </c>
      <c r="W44" s="117"/>
    </row>
    <row r="45" spans="1:23" s="7" customFormat="1" ht="17" thickBot="1" x14ac:dyDescent="0.25">
      <c r="A45" s="136">
        <v>44956551</v>
      </c>
      <c r="B45" s="113">
        <v>1592925269</v>
      </c>
      <c r="C45" s="119" t="s">
        <v>64</v>
      </c>
      <c r="D45" s="113" t="s">
        <v>23</v>
      </c>
      <c r="E45" s="17" t="s">
        <v>27</v>
      </c>
      <c r="F45" s="17" t="s">
        <v>27</v>
      </c>
      <c r="G45" s="17" t="s">
        <v>27</v>
      </c>
      <c r="H45" s="17" t="s">
        <v>26</v>
      </c>
      <c r="I45" s="17" t="s">
        <v>26</v>
      </c>
      <c r="J45" s="17" t="s">
        <v>27</v>
      </c>
      <c r="K45" s="131">
        <f>COUNTIF(Table1[[#This Row],[In Care?]:[Mit.Circ.]], "=yes")</f>
        <v>2</v>
      </c>
      <c r="L45" s="127">
        <v>7</v>
      </c>
      <c r="M45" s="128" t="s">
        <v>77</v>
      </c>
      <c r="N45" s="80" t="s">
        <v>39</v>
      </c>
      <c r="O45" s="38" t="s">
        <v>500</v>
      </c>
      <c r="P45" s="117"/>
      <c r="Q45" s="117" t="s">
        <v>26</v>
      </c>
      <c r="R45" s="117">
        <v>3</v>
      </c>
      <c r="S45" s="117">
        <v>2</v>
      </c>
      <c r="T45" s="120">
        <v>8</v>
      </c>
      <c r="U45" s="120">
        <v>21</v>
      </c>
      <c r="V45" s="117" t="s">
        <v>26</v>
      </c>
      <c r="W45" s="117"/>
    </row>
    <row r="46" spans="1:23" s="7" customFormat="1" ht="32" x14ac:dyDescent="0.2">
      <c r="A46" s="136">
        <v>44936262</v>
      </c>
      <c r="B46" s="113">
        <v>1500712808</v>
      </c>
      <c r="C46" s="119" t="s">
        <v>69</v>
      </c>
      <c r="D46" s="113" t="s">
        <v>28</v>
      </c>
      <c r="E46" s="17" t="s">
        <v>27</v>
      </c>
      <c r="F46" s="17" t="s">
        <v>27</v>
      </c>
      <c r="G46" s="17" t="s">
        <v>26</v>
      </c>
      <c r="H46" s="17" t="s">
        <v>27</v>
      </c>
      <c r="I46" s="17" t="s">
        <v>26</v>
      </c>
      <c r="J46" s="17" t="s">
        <v>27</v>
      </c>
      <c r="K46" s="131">
        <f>COUNTIF(Table1[[#This Row],[In Care?]:[Mit.Circ.]], "=yes")</f>
        <v>2</v>
      </c>
      <c r="L46" s="14">
        <v>6</v>
      </c>
      <c r="M46" s="29" t="s">
        <v>77</v>
      </c>
      <c r="N46" s="39" t="s">
        <v>262</v>
      </c>
      <c r="O46" s="39" t="s">
        <v>501</v>
      </c>
      <c r="P46" s="5"/>
      <c r="Q46" s="5" t="s">
        <v>26</v>
      </c>
      <c r="R46" s="6">
        <v>3</v>
      </c>
      <c r="S46" s="6">
        <v>2</v>
      </c>
      <c r="T46" s="15">
        <v>69</v>
      </c>
      <c r="U46" s="15">
        <v>71</v>
      </c>
      <c r="V46" s="6" t="s">
        <v>26</v>
      </c>
      <c r="W46" s="6"/>
    </row>
    <row r="47" spans="1:23" s="7" customFormat="1" ht="32" x14ac:dyDescent="0.2">
      <c r="A47" s="136">
        <v>44954983</v>
      </c>
      <c r="B47" s="113">
        <v>1626591169</v>
      </c>
      <c r="C47" s="119" t="s">
        <v>69</v>
      </c>
      <c r="D47" s="113" t="s">
        <v>28</v>
      </c>
      <c r="E47" s="17" t="s">
        <v>27</v>
      </c>
      <c r="F47" s="17" t="s">
        <v>26</v>
      </c>
      <c r="G47" s="17" t="s">
        <v>27</v>
      </c>
      <c r="H47" s="17" t="s">
        <v>27</v>
      </c>
      <c r="I47" s="17" t="s">
        <v>26</v>
      </c>
      <c r="J47" s="17" t="s">
        <v>27</v>
      </c>
      <c r="K47" s="131">
        <f>COUNTIF(Table1[[#This Row],[In Care?]:[Mit.Circ.]], "=yes")</f>
        <v>2</v>
      </c>
      <c r="L47" s="120">
        <v>9</v>
      </c>
      <c r="M47" s="121" t="s">
        <v>103</v>
      </c>
      <c r="N47" s="39" t="s">
        <v>343</v>
      </c>
      <c r="O47" s="39"/>
      <c r="P47" s="117"/>
      <c r="Q47" s="117"/>
      <c r="R47" s="117"/>
      <c r="S47" s="117"/>
      <c r="T47" s="120"/>
      <c r="U47" s="120"/>
      <c r="V47" s="117"/>
      <c r="W47" s="117"/>
    </row>
    <row r="48" spans="1:23" s="7" customFormat="1" ht="16" x14ac:dyDescent="0.2">
      <c r="A48" s="136">
        <v>44950704</v>
      </c>
      <c r="B48" s="113">
        <v>1593952363</v>
      </c>
      <c r="C48" s="119" t="s">
        <v>70</v>
      </c>
      <c r="D48" s="113" t="s">
        <v>23</v>
      </c>
      <c r="E48" s="17" t="s">
        <v>27</v>
      </c>
      <c r="F48" s="17" t="s">
        <v>26</v>
      </c>
      <c r="G48" s="17" t="s">
        <v>27</v>
      </c>
      <c r="H48" s="17" t="s">
        <v>27</v>
      </c>
      <c r="I48" s="17" t="s">
        <v>26</v>
      </c>
      <c r="J48" s="17" t="s">
        <v>27</v>
      </c>
      <c r="K48" s="131">
        <f>COUNTIF(Table1[[#This Row],[In Care?]:[Mit.Circ.]], "=yes")</f>
        <v>2</v>
      </c>
      <c r="L48" s="120">
        <v>9</v>
      </c>
      <c r="M48" s="121" t="s">
        <v>151</v>
      </c>
      <c r="N48" s="39" t="s">
        <v>34</v>
      </c>
      <c r="O48" s="39" t="s">
        <v>503</v>
      </c>
      <c r="P48" s="117"/>
      <c r="Q48" s="118" t="s">
        <v>26</v>
      </c>
      <c r="R48" s="117">
        <v>3</v>
      </c>
      <c r="S48" s="117">
        <v>3</v>
      </c>
      <c r="T48" s="15">
        <v>89</v>
      </c>
      <c r="U48" s="14">
        <v>83</v>
      </c>
      <c r="V48" s="5" t="s">
        <v>26</v>
      </c>
      <c r="W48" s="5"/>
    </row>
    <row r="49" spans="1:23" s="7" customFormat="1" ht="32" x14ac:dyDescent="0.2">
      <c r="A49" s="136">
        <v>44951664</v>
      </c>
      <c r="B49" s="113">
        <v>1595074364</v>
      </c>
      <c r="C49" s="119" t="s">
        <v>66</v>
      </c>
      <c r="D49" s="113" t="s">
        <v>28</v>
      </c>
      <c r="E49" s="17" t="s">
        <v>27</v>
      </c>
      <c r="F49" s="17" t="s">
        <v>26</v>
      </c>
      <c r="G49" s="17" t="s">
        <v>27</v>
      </c>
      <c r="H49" s="17" t="s">
        <v>26</v>
      </c>
      <c r="I49" s="17" t="s">
        <v>27</v>
      </c>
      <c r="J49" s="17" t="s">
        <v>27</v>
      </c>
      <c r="K49" s="131">
        <f>COUNTIF(Table1[[#This Row],[In Care?]:[Mit.Circ.]], "=yes")</f>
        <v>2</v>
      </c>
      <c r="L49" s="120">
        <v>9</v>
      </c>
      <c r="M49" s="121" t="s">
        <v>103</v>
      </c>
      <c r="N49" s="38" t="s">
        <v>39</v>
      </c>
      <c r="O49" s="38"/>
      <c r="P49" s="117"/>
      <c r="Q49" s="117" t="s">
        <v>465</v>
      </c>
      <c r="R49" s="117">
        <v>2</v>
      </c>
      <c r="S49" s="117">
        <v>1</v>
      </c>
      <c r="T49" s="120">
        <v>99</v>
      </c>
      <c r="U49" s="120">
        <v>84</v>
      </c>
      <c r="V49" s="117" t="s">
        <v>27</v>
      </c>
      <c r="W49" s="117"/>
    </row>
    <row r="50" spans="1:23" s="7" customFormat="1" ht="16" x14ac:dyDescent="0.2">
      <c r="A50" s="136">
        <v>44934693</v>
      </c>
      <c r="B50" s="113">
        <v>1656049960</v>
      </c>
      <c r="C50" s="119" t="s">
        <v>65</v>
      </c>
      <c r="D50" s="113" t="s">
        <v>23</v>
      </c>
      <c r="E50" s="17" t="s">
        <v>27</v>
      </c>
      <c r="F50" s="17" t="s">
        <v>26</v>
      </c>
      <c r="G50" s="17" t="s">
        <v>27</v>
      </c>
      <c r="H50" s="17" t="s">
        <v>26</v>
      </c>
      <c r="I50" s="17" t="s">
        <v>27</v>
      </c>
      <c r="J50" s="17" t="s">
        <v>27</v>
      </c>
      <c r="K50" s="131">
        <f>COUNTIF(Table1[[#This Row],[In Care?]:[Mit.Circ.]], "=yes")</f>
        <v>2</v>
      </c>
      <c r="L50" s="129" t="s">
        <v>96</v>
      </c>
      <c r="M50" s="129" t="s">
        <v>96</v>
      </c>
      <c r="N50" s="6" t="s">
        <v>100</v>
      </c>
      <c r="O50" s="6"/>
      <c r="P50" s="117"/>
      <c r="Q50" s="117" t="s">
        <v>465</v>
      </c>
      <c r="R50" s="117">
        <v>2</v>
      </c>
      <c r="S50" s="117">
        <v>2</v>
      </c>
      <c r="T50" s="14">
        <v>43</v>
      </c>
      <c r="U50" s="14">
        <v>66</v>
      </c>
      <c r="V50" s="5" t="s">
        <v>27</v>
      </c>
      <c r="W50" s="5"/>
    </row>
    <row r="51" spans="1:23" s="7" customFormat="1" ht="32" x14ac:dyDescent="0.2">
      <c r="A51" s="136">
        <v>44930944</v>
      </c>
      <c r="B51" s="113">
        <v>1650841760</v>
      </c>
      <c r="C51" s="119" t="s">
        <v>69</v>
      </c>
      <c r="D51" s="113" t="s">
        <v>23</v>
      </c>
      <c r="E51" s="17" t="s">
        <v>27</v>
      </c>
      <c r="F51" s="17" t="s">
        <v>27</v>
      </c>
      <c r="G51" s="17" t="s">
        <v>26</v>
      </c>
      <c r="H51" s="17" t="s">
        <v>27</v>
      </c>
      <c r="I51" s="17" t="s">
        <v>26</v>
      </c>
      <c r="J51" s="17" t="s">
        <v>27</v>
      </c>
      <c r="K51" s="131">
        <f>COUNTIF(Table1[[#This Row],[In Care?]:[Mit.Circ.]], "=yes")</f>
        <v>2</v>
      </c>
      <c r="L51" s="120">
        <v>6</v>
      </c>
      <c r="M51" s="121" t="s">
        <v>103</v>
      </c>
      <c r="N51" s="38" t="s">
        <v>299</v>
      </c>
      <c r="O51" s="38" t="s">
        <v>508</v>
      </c>
      <c r="P51" s="117"/>
      <c r="Q51" s="117" t="s">
        <v>26</v>
      </c>
      <c r="R51" s="117">
        <v>3.5</v>
      </c>
      <c r="S51" s="117">
        <v>2.5</v>
      </c>
      <c r="T51" s="120">
        <v>65</v>
      </c>
      <c r="U51" s="120">
        <v>94</v>
      </c>
      <c r="V51" s="117" t="s">
        <v>26</v>
      </c>
      <c r="W51" s="117"/>
    </row>
    <row r="52" spans="1:23" s="7" customFormat="1" ht="32" x14ac:dyDescent="0.2">
      <c r="A52" s="136">
        <v>44951252</v>
      </c>
      <c r="B52" s="113">
        <v>1593850661</v>
      </c>
      <c r="C52" s="119" t="s">
        <v>69</v>
      </c>
      <c r="D52" s="113" t="s">
        <v>23</v>
      </c>
      <c r="E52" s="17" t="s">
        <v>27</v>
      </c>
      <c r="F52" s="17" t="s">
        <v>26</v>
      </c>
      <c r="G52" s="17" t="s">
        <v>27</v>
      </c>
      <c r="H52" s="17" t="s">
        <v>26</v>
      </c>
      <c r="I52" s="17" t="s">
        <v>27</v>
      </c>
      <c r="J52" s="17" t="s">
        <v>27</v>
      </c>
      <c r="K52" s="131">
        <f>COUNTIF(Table1[[#This Row],[In Care?]:[Mit.Circ.]], "=yes")</f>
        <v>2</v>
      </c>
      <c r="L52" s="15">
        <v>6</v>
      </c>
      <c r="M52" s="32" t="s">
        <v>77</v>
      </c>
      <c r="N52" s="39" t="s">
        <v>30</v>
      </c>
      <c r="O52" s="39" t="s">
        <v>513</v>
      </c>
      <c r="P52" s="6"/>
      <c r="Q52" s="6" t="s">
        <v>26</v>
      </c>
      <c r="R52" s="6">
        <v>3</v>
      </c>
      <c r="S52" s="6">
        <v>3</v>
      </c>
      <c r="T52" s="14">
        <v>78</v>
      </c>
      <c r="U52" s="14">
        <v>69</v>
      </c>
      <c r="V52" s="5" t="s">
        <v>26</v>
      </c>
      <c r="W52" s="5"/>
    </row>
    <row r="53" spans="1:23" s="7" customFormat="1" ht="32" x14ac:dyDescent="0.2">
      <c r="A53" s="136">
        <v>45091551</v>
      </c>
      <c r="B53" s="113">
        <v>1410094207</v>
      </c>
      <c r="C53" s="119" t="s">
        <v>69</v>
      </c>
      <c r="D53" s="113" t="s">
        <v>23</v>
      </c>
      <c r="E53" s="17" t="s">
        <v>27</v>
      </c>
      <c r="F53" s="17" t="s">
        <v>27</v>
      </c>
      <c r="G53" s="17" t="s">
        <v>27</v>
      </c>
      <c r="H53" s="17" t="s">
        <v>27</v>
      </c>
      <c r="I53" s="17" t="s">
        <v>26</v>
      </c>
      <c r="J53" s="17" t="s">
        <v>27</v>
      </c>
      <c r="K53" s="131">
        <f>COUNTIF(Table1[[#This Row],[In Care?]:[Mit.Circ.]], "=yes")</f>
        <v>1</v>
      </c>
      <c r="L53" s="14">
        <v>9</v>
      </c>
      <c r="M53" s="29" t="s">
        <v>121</v>
      </c>
      <c r="N53" s="39" t="s">
        <v>36</v>
      </c>
      <c r="O53" s="39" t="s">
        <v>482</v>
      </c>
      <c r="P53" s="5"/>
      <c r="Q53" s="5" t="s">
        <v>26</v>
      </c>
      <c r="R53" s="6">
        <v>3</v>
      </c>
      <c r="S53" s="6">
        <v>2</v>
      </c>
      <c r="T53" s="14">
        <v>65</v>
      </c>
      <c r="U53" s="14">
        <v>95</v>
      </c>
      <c r="V53" s="5" t="s">
        <v>26</v>
      </c>
      <c r="W53" s="5"/>
    </row>
    <row r="54" spans="1:23" s="7" customFormat="1" ht="32" x14ac:dyDescent="0.2">
      <c r="A54" s="136">
        <v>44958320</v>
      </c>
      <c r="B54" s="113">
        <v>1602259865</v>
      </c>
      <c r="C54" s="119" t="s">
        <v>69</v>
      </c>
      <c r="D54" s="113" t="s">
        <v>23</v>
      </c>
      <c r="E54" s="17" t="s">
        <v>27</v>
      </c>
      <c r="F54" s="17" t="s">
        <v>27</v>
      </c>
      <c r="G54" s="20" t="s">
        <v>27</v>
      </c>
      <c r="H54" s="17" t="s">
        <v>27</v>
      </c>
      <c r="I54" s="17" t="s">
        <v>26</v>
      </c>
      <c r="J54" s="17" t="s">
        <v>27</v>
      </c>
      <c r="K54" s="131">
        <f>COUNTIF(Table1[[#This Row],[In Care?]:[Mit.Circ.]], "=yes")</f>
        <v>1</v>
      </c>
      <c r="L54" s="120">
        <v>8</v>
      </c>
      <c r="M54" s="121" t="s">
        <v>348</v>
      </c>
      <c r="N54" s="39" t="s">
        <v>36</v>
      </c>
      <c r="O54" s="39"/>
      <c r="P54" s="117"/>
      <c r="Q54" s="117"/>
      <c r="R54" s="117"/>
      <c r="S54" s="117"/>
      <c r="T54" s="120"/>
      <c r="U54" s="120"/>
      <c r="V54" s="117"/>
      <c r="W54" s="117"/>
    </row>
    <row r="55" spans="1:23" s="7" customFormat="1" ht="32" x14ac:dyDescent="0.2">
      <c r="A55" s="136">
        <v>44953152</v>
      </c>
      <c r="B55" s="113">
        <v>1644165562</v>
      </c>
      <c r="C55" s="119" t="s">
        <v>68</v>
      </c>
      <c r="D55" s="113" t="s">
        <v>23</v>
      </c>
      <c r="E55" s="17" t="s">
        <v>27</v>
      </c>
      <c r="F55" s="17" t="s">
        <v>27</v>
      </c>
      <c r="G55" s="17" t="s">
        <v>27</v>
      </c>
      <c r="H55" s="17" t="s">
        <v>27</v>
      </c>
      <c r="I55" s="17" t="s">
        <v>26</v>
      </c>
      <c r="J55" s="17" t="s">
        <v>27</v>
      </c>
      <c r="K55" s="131">
        <f>COUNTIF(Table1[[#This Row],[In Care?]:[Mit.Circ.]], "=yes")</f>
        <v>1</v>
      </c>
      <c r="L55" s="120">
        <v>8</v>
      </c>
      <c r="M55" s="121" t="s">
        <v>113</v>
      </c>
      <c r="N55" s="38" t="s">
        <v>39</v>
      </c>
      <c r="O55" s="38" t="s">
        <v>487</v>
      </c>
      <c r="P55" s="117"/>
      <c r="Q55" s="117" t="s">
        <v>26</v>
      </c>
      <c r="R55" s="117">
        <v>4</v>
      </c>
      <c r="S55" s="117">
        <v>2.5</v>
      </c>
      <c r="T55" s="120">
        <v>64</v>
      </c>
      <c r="U55" s="120">
        <v>64</v>
      </c>
      <c r="V55" s="117" t="s">
        <v>26</v>
      </c>
      <c r="W55" s="117"/>
    </row>
    <row r="56" spans="1:23" s="7" customFormat="1" ht="32" x14ac:dyDescent="0.2">
      <c r="A56" s="136">
        <v>44938874</v>
      </c>
      <c r="B56" s="113">
        <v>1644781669</v>
      </c>
      <c r="C56" s="119" t="s">
        <v>69</v>
      </c>
      <c r="D56" s="113" t="s">
        <v>28</v>
      </c>
      <c r="E56" s="17" t="s">
        <v>27</v>
      </c>
      <c r="F56" s="17" t="s">
        <v>27</v>
      </c>
      <c r="G56" s="17" t="s">
        <v>27</v>
      </c>
      <c r="H56" s="17" t="s">
        <v>27</v>
      </c>
      <c r="I56" s="17" t="s">
        <v>26</v>
      </c>
      <c r="J56" s="17" t="s">
        <v>27</v>
      </c>
      <c r="K56" s="131">
        <f>COUNTIF(Table1[[#This Row],[In Care?]:[Mit.Circ.]], "=yes")</f>
        <v>1</v>
      </c>
      <c r="L56" s="120">
        <v>7</v>
      </c>
      <c r="M56" s="121" t="s">
        <v>166</v>
      </c>
      <c r="N56" s="38" t="s">
        <v>321</v>
      </c>
      <c r="O56" s="38" t="s">
        <v>488</v>
      </c>
      <c r="P56" s="117"/>
      <c r="Q56" s="117" t="s">
        <v>27</v>
      </c>
      <c r="R56" s="117">
        <v>1.5</v>
      </c>
      <c r="S56" s="117">
        <v>1</v>
      </c>
      <c r="T56" s="51">
        <v>81</v>
      </c>
      <c r="U56" s="120">
        <v>64</v>
      </c>
      <c r="V56" s="117" t="s">
        <v>26</v>
      </c>
      <c r="W56" s="117"/>
    </row>
    <row r="57" spans="1:23" s="7" customFormat="1" ht="32" x14ac:dyDescent="0.2">
      <c r="A57" s="136">
        <v>44949263</v>
      </c>
      <c r="B57" s="113">
        <v>1614763662</v>
      </c>
      <c r="C57" s="119" t="s">
        <v>68</v>
      </c>
      <c r="D57" s="113" t="s">
        <v>23</v>
      </c>
      <c r="E57" s="17" t="s">
        <v>27</v>
      </c>
      <c r="F57" s="17" t="s">
        <v>27</v>
      </c>
      <c r="G57" s="17" t="s">
        <v>27</v>
      </c>
      <c r="H57" s="17" t="s">
        <v>27</v>
      </c>
      <c r="I57" s="17" t="s">
        <v>26</v>
      </c>
      <c r="J57" s="17" t="s">
        <v>27</v>
      </c>
      <c r="K57" s="131">
        <f>COUNTIF(Table1[[#This Row],[In Care?]:[Mit.Circ.]], "=yes")</f>
        <v>1</v>
      </c>
      <c r="L57" s="15">
        <v>7</v>
      </c>
      <c r="M57" s="32" t="s">
        <v>77</v>
      </c>
      <c r="N57" s="39" t="s">
        <v>30</v>
      </c>
      <c r="O57" s="39"/>
      <c r="P57" s="6"/>
      <c r="Q57" s="6"/>
      <c r="R57" s="6"/>
      <c r="S57" s="6"/>
      <c r="T57" s="14"/>
      <c r="U57" s="14"/>
      <c r="V57" s="5"/>
      <c r="W57" s="5"/>
    </row>
    <row r="58" spans="1:23" s="7" customFormat="1" ht="32" x14ac:dyDescent="0.2">
      <c r="A58" s="136">
        <v>44971209</v>
      </c>
      <c r="B58" s="113">
        <v>1599456063</v>
      </c>
      <c r="C58" s="119" t="s">
        <v>69</v>
      </c>
      <c r="D58" s="113" t="s">
        <v>23</v>
      </c>
      <c r="E58" s="17" t="s">
        <v>27</v>
      </c>
      <c r="F58" s="17" t="s">
        <v>27</v>
      </c>
      <c r="G58" s="17" t="s">
        <v>27</v>
      </c>
      <c r="H58" s="17" t="s">
        <v>27</v>
      </c>
      <c r="I58" s="17" t="s">
        <v>26</v>
      </c>
      <c r="J58" s="17" t="s">
        <v>27</v>
      </c>
      <c r="K58" s="131">
        <f>COUNTIF(Table1[[#This Row],[In Care?]:[Mit.Circ.]], "=yes")</f>
        <v>1</v>
      </c>
      <c r="L58" s="120">
        <v>6</v>
      </c>
      <c r="M58" s="121" t="s">
        <v>363</v>
      </c>
      <c r="N58" s="39" t="s">
        <v>34</v>
      </c>
      <c r="O58" s="39" t="s">
        <v>491</v>
      </c>
      <c r="P58" s="117"/>
      <c r="Q58" s="117" t="s">
        <v>26</v>
      </c>
      <c r="R58" s="117">
        <v>4</v>
      </c>
      <c r="S58" s="117">
        <v>3</v>
      </c>
      <c r="T58" s="120">
        <v>56</v>
      </c>
      <c r="U58" s="120">
        <v>77</v>
      </c>
      <c r="V58" s="117" t="s">
        <v>26</v>
      </c>
      <c r="W58" s="117"/>
    </row>
    <row r="59" spans="1:23" s="7" customFormat="1" ht="16" x14ac:dyDescent="0.2">
      <c r="A59" s="136">
        <v>44964482</v>
      </c>
      <c r="B59" s="113">
        <v>1591496568</v>
      </c>
      <c r="C59" s="119" t="s">
        <v>65</v>
      </c>
      <c r="D59" s="113" t="s">
        <v>23</v>
      </c>
      <c r="E59" s="17" t="s">
        <v>27</v>
      </c>
      <c r="F59" s="17" t="s">
        <v>27</v>
      </c>
      <c r="G59" s="17" t="s">
        <v>27</v>
      </c>
      <c r="H59" s="17" t="s">
        <v>27</v>
      </c>
      <c r="I59" s="17" t="s">
        <v>26</v>
      </c>
      <c r="J59" s="17" t="s">
        <v>27</v>
      </c>
      <c r="K59" s="131">
        <f>COUNTIF(Table1[[#This Row],[In Care?]:[Mit.Circ.]], "=yes")</f>
        <v>1</v>
      </c>
      <c r="L59" s="120">
        <v>7</v>
      </c>
      <c r="M59" s="121" t="s">
        <v>113</v>
      </c>
      <c r="N59" s="38" t="s">
        <v>34</v>
      </c>
      <c r="O59" s="38" t="s">
        <v>494</v>
      </c>
      <c r="P59" s="117"/>
      <c r="Q59" s="117" t="s">
        <v>26</v>
      </c>
      <c r="R59" s="117">
        <v>3</v>
      </c>
      <c r="S59" s="117">
        <v>3</v>
      </c>
      <c r="T59" s="120">
        <v>99</v>
      </c>
      <c r="U59" s="120">
        <v>89</v>
      </c>
      <c r="V59" s="117" t="s">
        <v>26</v>
      </c>
      <c r="W59" s="117"/>
    </row>
    <row r="60" spans="1:23" ht="32" x14ac:dyDescent="0.2">
      <c r="A60" s="136">
        <v>44951246</v>
      </c>
      <c r="B60" s="113">
        <v>1594688861</v>
      </c>
      <c r="C60" s="119" t="s">
        <v>66</v>
      </c>
      <c r="D60" s="113" t="s">
        <v>28</v>
      </c>
      <c r="E60" s="17" t="s">
        <v>27</v>
      </c>
      <c r="F60" s="17" t="s">
        <v>27</v>
      </c>
      <c r="G60" s="17" t="s">
        <v>27</v>
      </c>
      <c r="H60" s="17" t="s">
        <v>27</v>
      </c>
      <c r="I60" s="17" t="s">
        <v>26</v>
      </c>
      <c r="J60" s="17" t="s">
        <v>27</v>
      </c>
      <c r="K60" s="131">
        <f>COUNTIF(Table1[[#This Row],[In Care?]:[Mit.Circ.]], "=yes")</f>
        <v>1</v>
      </c>
      <c r="L60" s="120">
        <v>7</v>
      </c>
      <c r="M60" s="121" t="s">
        <v>151</v>
      </c>
      <c r="N60" s="38" t="s">
        <v>34</v>
      </c>
      <c r="O60" s="38" t="s">
        <v>498</v>
      </c>
      <c r="P60" s="117"/>
      <c r="Q60" s="5" t="s">
        <v>26</v>
      </c>
      <c r="R60" s="6">
        <v>4</v>
      </c>
      <c r="S60" s="6">
        <v>4</v>
      </c>
      <c r="T60" s="120">
        <v>73</v>
      </c>
      <c r="U60" s="120">
        <v>90</v>
      </c>
      <c r="V60" s="117" t="s">
        <v>26</v>
      </c>
      <c r="W60" s="117"/>
    </row>
    <row r="61" spans="1:23" ht="16" x14ac:dyDescent="0.2">
      <c r="A61" s="136">
        <v>44957311</v>
      </c>
      <c r="B61" s="113">
        <v>1587519068</v>
      </c>
      <c r="C61" s="119" t="s">
        <v>70</v>
      </c>
      <c r="D61" s="113" t="s">
        <v>28</v>
      </c>
      <c r="E61" s="17" t="s">
        <v>27</v>
      </c>
      <c r="F61" s="17" t="s">
        <v>27</v>
      </c>
      <c r="G61" s="17" t="s">
        <v>27</v>
      </c>
      <c r="H61" s="17" t="s">
        <v>27</v>
      </c>
      <c r="I61" s="17" t="s">
        <v>26</v>
      </c>
      <c r="J61" s="17" t="s">
        <v>27</v>
      </c>
      <c r="K61" s="131">
        <f>COUNTIF(Table1[[#This Row],[In Care?]:[Mit.Circ.]], "=yes")</f>
        <v>1</v>
      </c>
      <c r="L61" s="120">
        <v>8</v>
      </c>
      <c r="M61" s="121" t="s">
        <v>371</v>
      </c>
      <c r="N61" s="39" t="s">
        <v>39</v>
      </c>
      <c r="O61" s="39" t="s">
        <v>502</v>
      </c>
      <c r="P61" s="117"/>
      <c r="Q61" s="118" t="s">
        <v>26</v>
      </c>
      <c r="R61" s="117">
        <v>3.5</v>
      </c>
      <c r="S61" s="117">
        <v>3</v>
      </c>
      <c r="T61" s="15">
        <v>68</v>
      </c>
      <c r="U61" s="14">
        <v>76</v>
      </c>
      <c r="V61" s="5" t="s">
        <v>26</v>
      </c>
      <c r="W61" s="5"/>
    </row>
    <row r="62" spans="1:23" ht="32" x14ac:dyDescent="0.2">
      <c r="A62" s="136">
        <v>44939986</v>
      </c>
      <c r="B62" s="113">
        <v>1589846665</v>
      </c>
      <c r="C62" s="119" t="s">
        <v>69</v>
      </c>
      <c r="D62" s="113" t="s">
        <v>23</v>
      </c>
      <c r="E62" s="17" t="s">
        <v>27</v>
      </c>
      <c r="F62" s="17" t="s">
        <v>27</v>
      </c>
      <c r="G62" s="20" t="s">
        <v>27</v>
      </c>
      <c r="H62" s="17" t="s">
        <v>27</v>
      </c>
      <c r="I62" s="17" t="s">
        <v>26</v>
      </c>
      <c r="J62" s="17" t="s">
        <v>27</v>
      </c>
      <c r="K62" s="131">
        <f>COUNTIF(Table1[[#This Row],[In Care?]:[Mit.Circ.]], "=yes")</f>
        <v>1</v>
      </c>
      <c r="L62" s="120">
        <v>7</v>
      </c>
      <c r="M62" s="121" t="s">
        <v>103</v>
      </c>
      <c r="N62" s="130" t="s">
        <v>43</v>
      </c>
      <c r="O62" s="130" t="s">
        <v>504</v>
      </c>
      <c r="P62" s="117"/>
      <c r="Q62" s="117" t="s">
        <v>26</v>
      </c>
      <c r="R62" s="117">
        <v>4</v>
      </c>
      <c r="S62" s="117">
        <v>3</v>
      </c>
      <c r="T62" s="120">
        <v>97</v>
      </c>
      <c r="U62" s="120">
        <v>98</v>
      </c>
      <c r="V62" s="117" t="s">
        <v>26</v>
      </c>
      <c r="W62" s="117"/>
    </row>
    <row r="63" spans="1:23" ht="32" x14ac:dyDescent="0.2">
      <c r="A63" s="136">
        <v>45085618</v>
      </c>
      <c r="B63" s="113">
        <v>1509407000</v>
      </c>
      <c r="C63" s="119" t="s">
        <v>68</v>
      </c>
      <c r="D63" s="113" t="s">
        <v>28</v>
      </c>
      <c r="E63" s="17" t="s">
        <v>27</v>
      </c>
      <c r="F63" s="17" t="s">
        <v>27</v>
      </c>
      <c r="G63" s="17" t="s">
        <v>27</v>
      </c>
      <c r="H63" s="17" t="s">
        <v>27</v>
      </c>
      <c r="I63" s="17" t="s">
        <v>26</v>
      </c>
      <c r="J63" s="17" t="s">
        <v>27</v>
      </c>
      <c r="K63" s="131">
        <f>COUNTIF(Table1[[#This Row],[In Care?]:[Mit.Circ.]], "=yes")</f>
        <v>1</v>
      </c>
      <c r="L63" s="14">
        <v>9</v>
      </c>
      <c r="M63" s="29" t="s">
        <v>166</v>
      </c>
      <c r="N63" s="39" t="s">
        <v>40</v>
      </c>
      <c r="O63" s="39"/>
      <c r="P63" s="5"/>
      <c r="Q63" s="5"/>
      <c r="R63" s="6"/>
      <c r="S63" s="6"/>
      <c r="T63" s="14"/>
      <c r="U63" s="14"/>
      <c r="V63" s="5"/>
      <c r="W63" s="5"/>
    </row>
    <row r="64" spans="1:23" ht="32" x14ac:dyDescent="0.2">
      <c r="A64" s="136">
        <v>44936897</v>
      </c>
      <c r="B64" s="113">
        <v>1661580065</v>
      </c>
      <c r="C64" s="119" t="s">
        <v>66</v>
      </c>
      <c r="D64" s="113" t="s">
        <v>28</v>
      </c>
      <c r="E64" s="17" t="s">
        <v>27</v>
      </c>
      <c r="F64" s="17" t="s">
        <v>27</v>
      </c>
      <c r="G64" s="17" t="s">
        <v>27</v>
      </c>
      <c r="H64" s="17" t="s">
        <v>27</v>
      </c>
      <c r="I64" s="17" t="s">
        <v>26</v>
      </c>
      <c r="J64" s="17" t="s">
        <v>27</v>
      </c>
      <c r="K64" s="131">
        <f>COUNTIF(Table1[[#This Row],[In Care?]:[Mit.Circ.]], "=yes")</f>
        <v>1</v>
      </c>
      <c r="L64" s="120"/>
      <c r="M64" s="121"/>
      <c r="N64" s="23" t="s">
        <v>476</v>
      </c>
      <c r="O64" s="23" t="s">
        <v>510</v>
      </c>
      <c r="P64" s="117"/>
      <c r="Q64" s="117" t="s">
        <v>26</v>
      </c>
      <c r="R64" s="117">
        <v>4</v>
      </c>
      <c r="S64" s="117">
        <v>3</v>
      </c>
      <c r="T64" s="120">
        <v>96</v>
      </c>
      <c r="U64" s="120">
        <v>32</v>
      </c>
      <c r="V64" s="117" t="s">
        <v>26</v>
      </c>
      <c r="W64" s="117"/>
    </row>
    <row r="65" spans="2:20" x14ac:dyDescent="0.2">
      <c r="B65" s="34"/>
      <c r="C65" s="76"/>
      <c r="D65" s="11"/>
      <c r="E65" s="17"/>
      <c r="F65" s="17"/>
      <c r="G65" s="17"/>
      <c r="H65" s="17"/>
      <c r="I65" s="17"/>
      <c r="J65" s="17"/>
      <c r="K65" s="131"/>
      <c r="L65" s="9"/>
      <c r="M65" s="30"/>
      <c r="N65" s="7"/>
      <c r="O65" s="7"/>
      <c r="P65" s="7"/>
      <c r="Q65" s="7"/>
      <c r="R65" s="7"/>
      <c r="S65" s="7"/>
      <c r="T65" s="7"/>
    </row>
    <row r="66" spans="2:20" x14ac:dyDescent="0.2">
      <c r="B66" s="34"/>
      <c r="C66" s="76"/>
      <c r="D66" s="11"/>
      <c r="E66" s="17"/>
      <c r="F66" s="17"/>
      <c r="G66" s="17"/>
      <c r="H66" s="17"/>
      <c r="I66" s="17"/>
      <c r="J66" s="17"/>
      <c r="K66" s="131"/>
      <c r="L66" s="9"/>
      <c r="M66" s="30"/>
      <c r="N66" s="7"/>
      <c r="O66" s="7"/>
      <c r="P66" s="7"/>
      <c r="Q66" s="7"/>
      <c r="R66" s="7"/>
      <c r="S66" s="7"/>
      <c r="T66" s="7"/>
    </row>
    <row r="67" spans="2:20" x14ac:dyDescent="0.2">
      <c r="D67" s="137" t="s">
        <v>517</v>
      </c>
      <c r="E67" s="137" t="s">
        <v>519</v>
      </c>
      <c r="F67" s="143" t="s">
        <v>520</v>
      </c>
      <c r="G67" s="137" t="s">
        <v>4</v>
      </c>
      <c r="H67" s="138" t="s">
        <v>521</v>
      </c>
      <c r="I67" s="137" t="s">
        <v>522</v>
      </c>
      <c r="J67" s="137" t="s">
        <v>523</v>
      </c>
      <c r="L67" s="9"/>
      <c r="M67" s="30"/>
      <c r="N67" s="7"/>
      <c r="O67" s="7"/>
      <c r="P67" s="7"/>
      <c r="Q67" s="7"/>
      <c r="R67" s="7"/>
      <c r="S67" s="7"/>
      <c r="T67" s="7"/>
    </row>
    <row r="68" spans="2:20" x14ac:dyDescent="0.2">
      <c r="B68" s="34"/>
      <c r="D68" s="34">
        <f>A2</f>
        <v>44934524</v>
      </c>
      <c r="E68" s="139">
        <f>IF(A2="Yes", 1, 0)</f>
        <v>0</v>
      </c>
      <c r="F68" s="140">
        <f>IF( OR(F2="Yes", G2="Yes"), 1, 0)</f>
        <v>1</v>
      </c>
      <c r="G68" s="144" t="str">
        <f>D2</f>
        <v>M</v>
      </c>
      <c r="H68" s="140">
        <f>IF( H2="Yes", 1, 0)</f>
        <v>1</v>
      </c>
      <c r="I68" s="140">
        <f>IF( I2="Yes", 1, 0)</f>
        <v>1</v>
      </c>
      <c r="J68" s="17" t="s">
        <v>524</v>
      </c>
      <c r="K68" s="131"/>
    </row>
    <row r="69" spans="2:20" x14ac:dyDescent="0.2">
      <c r="B69" s="34"/>
      <c r="D69" s="34">
        <f t="shared" ref="D69:D132" si="0">A3</f>
        <v>44932600</v>
      </c>
      <c r="E69" s="139">
        <f t="shared" ref="E69:E130" si="1">IF(A3="Yes", 1, 0)</f>
        <v>0</v>
      </c>
      <c r="F69" s="140">
        <f t="shared" ref="F69:F130" si="2">IF( OR(F3="Yes", G3="Yes"), 1, 0)</f>
        <v>1</v>
      </c>
      <c r="G69" s="144" t="str">
        <f>D3</f>
        <v>M</v>
      </c>
      <c r="H69" s="140">
        <f t="shared" ref="H69:I69" si="3">IF( H3="Yes", 1, 0)</f>
        <v>1</v>
      </c>
      <c r="I69" s="140">
        <f t="shared" si="3"/>
        <v>1</v>
      </c>
      <c r="J69" s="17" t="s">
        <v>524</v>
      </c>
    </row>
    <row r="70" spans="2:20" x14ac:dyDescent="0.2">
      <c r="B70" s="34"/>
      <c r="D70" s="34">
        <f t="shared" si="0"/>
        <v>44932591</v>
      </c>
      <c r="E70" s="139">
        <f t="shared" si="1"/>
        <v>0</v>
      </c>
      <c r="F70" s="140">
        <f t="shared" si="2"/>
        <v>1</v>
      </c>
      <c r="G70" s="144" t="str">
        <f>D4</f>
        <v>F</v>
      </c>
      <c r="H70" s="140">
        <f t="shared" ref="H70:I70" si="4">IF( H4="Yes", 1, 0)</f>
        <v>1</v>
      </c>
      <c r="I70" s="140">
        <f t="shared" si="4"/>
        <v>1</v>
      </c>
      <c r="J70" s="17" t="s">
        <v>524</v>
      </c>
    </row>
    <row r="71" spans="2:20" x14ac:dyDescent="0.2">
      <c r="B71" s="34"/>
      <c r="D71" s="34">
        <f t="shared" si="0"/>
        <v>44934409</v>
      </c>
      <c r="E71" s="139">
        <f t="shared" si="1"/>
        <v>0</v>
      </c>
      <c r="F71" s="140">
        <f t="shared" si="2"/>
        <v>1</v>
      </c>
      <c r="G71" s="144" t="str">
        <f>D5</f>
        <v>M</v>
      </c>
      <c r="H71" s="140">
        <f t="shared" ref="H71:I71" si="5">IF( H5="Yes", 1, 0)</f>
        <v>1</v>
      </c>
      <c r="I71" s="140">
        <f t="shared" si="5"/>
        <v>1</v>
      </c>
      <c r="J71" s="17" t="s">
        <v>524</v>
      </c>
    </row>
    <row r="72" spans="2:20" x14ac:dyDescent="0.2">
      <c r="B72" s="34"/>
      <c r="D72" s="34">
        <f t="shared" si="0"/>
        <v>44917305</v>
      </c>
      <c r="E72" s="139">
        <f t="shared" si="1"/>
        <v>0</v>
      </c>
      <c r="F72" s="140">
        <f t="shared" si="2"/>
        <v>1</v>
      </c>
      <c r="G72" s="144" t="str">
        <f>D6</f>
        <v>M</v>
      </c>
      <c r="H72" s="140">
        <f t="shared" ref="H72:I72" si="6">IF( H6="Yes", 1, 0)</f>
        <v>1</v>
      </c>
      <c r="I72" s="140">
        <f t="shared" si="6"/>
        <v>1</v>
      </c>
      <c r="J72" s="17" t="s">
        <v>524</v>
      </c>
    </row>
    <row r="73" spans="2:20" x14ac:dyDescent="0.2">
      <c r="D73" s="34">
        <f t="shared" si="0"/>
        <v>44944606</v>
      </c>
      <c r="E73" s="139">
        <f t="shared" si="1"/>
        <v>0</v>
      </c>
      <c r="F73" s="140">
        <f t="shared" si="2"/>
        <v>1</v>
      </c>
      <c r="G73" s="144" t="str">
        <f>D7</f>
        <v>M</v>
      </c>
      <c r="H73" s="140">
        <f t="shared" ref="H73:I73" si="7">IF( H7="Yes", 1, 0)</f>
        <v>1</v>
      </c>
      <c r="I73" s="140">
        <f t="shared" si="7"/>
        <v>1</v>
      </c>
      <c r="J73" s="17" t="s">
        <v>524</v>
      </c>
    </row>
    <row r="74" spans="2:20" x14ac:dyDescent="0.2">
      <c r="D74" s="34">
        <f t="shared" si="0"/>
        <v>44941277</v>
      </c>
      <c r="E74" s="139">
        <f t="shared" si="1"/>
        <v>0</v>
      </c>
      <c r="F74" s="140">
        <f t="shared" si="2"/>
        <v>1</v>
      </c>
      <c r="G74" s="144" t="str">
        <f>D8</f>
        <v>F</v>
      </c>
      <c r="H74" s="140">
        <f t="shared" ref="H74:I74" si="8">IF( H8="Yes", 1, 0)</f>
        <v>1</v>
      </c>
      <c r="I74" s="140">
        <f t="shared" si="8"/>
        <v>1</v>
      </c>
      <c r="J74" s="17" t="s">
        <v>524</v>
      </c>
    </row>
    <row r="75" spans="2:20" x14ac:dyDescent="0.2">
      <c r="D75" s="34">
        <f t="shared" si="0"/>
        <v>44931412</v>
      </c>
      <c r="E75" s="139">
        <f t="shared" si="1"/>
        <v>0</v>
      </c>
      <c r="F75" s="140">
        <f t="shared" si="2"/>
        <v>1</v>
      </c>
      <c r="G75" s="144" t="str">
        <f>D9</f>
        <v>F</v>
      </c>
      <c r="H75" s="140">
        <f t="shared" ref="H75:I75" si="9">IF( H9="Yes", 1, 0)</f>
        <v>1</v>
      </c>
      <c r="I75" s="140">
        <f t="shared" si="9"/>
        <v>1</v>
      </c>
      <c r="J75" s="17" t="s">
        <v>524</v>
      </c>
    </row>
    <row r="76" spans="2:20" x14ac:dyDescent="0.2">
      <c r="D76" s="34">
        <f t="shared" si="0"/>
        <v>44955770</v>
      </c>
      <c r="E76" s="139">
        <f t="shared" si="1"/>
        <v>0</v>
      </c>
      <c r="F76" s="140">
        <f t="shared" si="2"/>
        <v>1</v>
      </c>
      <c r="G76" s="144" t="str">
        <f>D10</f>
        <v>M</v>
      </c>
      <c r="H76" s="140">
        <f t="shared" ref="H76:I76" si="10">IF( H10="Yes", 1, 0)</f>
        <v>1</v>
      </c>
      <c r="I76" s="140">
        <f t="shared" si="10"/>
        <v>1</v>
      </c>
      <c r="J76" s="17" t="s">
        <v>524</v>
      </c>
    </row>
    <row r="77" spans="2:20" x14ac:dyDescent="0.2">
      <c r="D77" s="34">
        <f t="shared" si="0"/>
        <v>44936245</v>
      </c>
      <c r="E77" s="139">
        <f t="shared" si="1"/>
        <v>0</v>
      </c>
      <c r="F77" s="140">
        <f t="shared" si="2"/>
        <v>1</v>
      </c>
      <c r="G77" s="144" t="str">
        <f>D11</f>
        <v>M</v>
      </c>
      <c r="H77" s="140">
        <f t="shared" ref="H77:I77" si="11">IF( H11="Yes", 1, 0)</f>
        <v>1</v>
      </c>
      <c r="I77" s="140">
        <f t="shared" si="11"/>
        <v>1</v>
      </c>
      <c r="J77" s="17" t="s">
        <v>524</v>
      </c>
    </row>
    <row r="78" spans="2:20" x14ac:dyDescent="0.2">
      <c r="D78" s="34">
        <f t="shared" si="0"/>
        <v>44951519</v>
      </c>
      <c r="E78" s="139">
        <f t="shared" si="1"/>
        <v>0</v>
      </c>
      <c r="F78" s="140">
        <f t="shared" si="2"/>
        <v>1</v>
      </c>
      <c r="G78" s="144" t="str">
        <f>D12</f>
        <v>M</v>
      </c>
      <c r="H78" s="140">
        <f t="shared" ref="H78:I78" si="12">IF( H12="Yes", 1, 0)</f>
        <v>0</v>
      </c>
      <c r="I78" s="140">
        <f t="shared" si="12"/>
        <v>1</v>
      </c>
      <c r="J78" s="17" t="s">
        <v>524</v>
      </c>
    </row>
    <row r="79" spans="2:20" x14ac:dyDescent="0.2">
      <c r="D79" s="34">
        <f t="shared" si="0"/>
        <v>44947685</v>
      </c>
      <c r="E79" s="139">
        <f t="shared" si="1"/>
        <v>0</v>
      </c>
      <c r="F79" s="140">
        <f t="shared" si="2"/>
        <v>1</v>
      </c>
      <c r="G79" s="144" t="str">
        <f>D13</f>
        <v>F</v>
      </c>
      <c r="H79" s="140">
        <f t="shared" ref="H79:I79" si="13">IF( H13="Yes", 1, 0)</f>
        <v>1</v>
      </c>
      <c r="I79" s="140">
        <f t="shared" si="13"/>
        <v>1</v>
      </c>
      <c r="J79" s="17" t="s">
        <v>524</v>
      </c>
    </row>
    <row r="80" spans="2:20" x14ac:dyDescent="0.2">
      <c r="D80" s="34">
        <f t="shared" si="0"/>
        <v>44944277</v>
      </c>
      <c r="E80" s="139">
        <f t="shared" si="1"/>
        <v>0</v>
      </c>
      <c r="F80" s="140">
        <f t="shared" si="2"/>
        <v>1</v>
      </c>
      <c r="G80" s="144" t="str">
        <f>D14</f>
        <v>M</v>
      </c>
      <c r="H80" s="140">
        <f t="shared" ref="H80:I80" si="14">IF( H14="Yes", 1, 0)</f>
        <v>1</v>
      </c>
      <c r="I80" s="140">
        <f t="shared" si="14"/>
        <v>1</v>
      </c>
      <c r="J80" s="17" t="s">
        <v>524</v>
      </c>
    </row>
    <row r="81" spans="4:10" x14ac:dyDescent="0.2">
      <c r="D81" s="34">
        <f t="shared" si="0"/>
        <v>44951992</v>
      </c>
      <c r="E81" s="139">
        <f t="shared" si="1"/>
        <v>0</v>
      </c>
      <c r="F81" s="140">
        <f t="shared" si="2"/>
        <v>1</v>
      </c>
      <c r="G81" s="144" t="str">
        <f>D15</f>
        <v>M</v>
      </c>
      <c r="H81" s="140">
        <f t="shared" ref="H81:I81" si="15">IF( H15="Yes", 1, 0)</f>
        <v>1</v>
      </c>
      <c r="I81" s="140">
        <f t="shared" si="15"/>
        <v>1</v>
      </c>
      <c r="J81" s="17" t="s">
        <v>524</v>
      </c>
    </row>
    <row r="82" spans="4:10" x14ac:dyDescent="0.2">
      <c r="D82" s="34">
        <f t="shared" si="0"/>
        <v>44939226</v>
      </c>
      <c r="E82" s="139">
        <f t="shared" si="1"/>
        <v>0</v>
      </c>
      <c r="F82" s="140">
        <f t="shared" si="2"/>
        <v>1</v>
      </c>
      <c r="G82" s="144" t="str">
        <f>D16</f>
        <v>F</v>
      </c>
      <c r="H82" s="140">
        <f t="shared" ref="H82:I82" si="16">IF( H16="Yes", 1, 0)</f>
        <v>1</v>
      </c>
      <c r="I82" s="140">
        <f t="shared" si="16"/>
        <v>1</v>
      </c>
      <c r="J82" s="17" t="s">
        <v>524</v>
      </c>
    </row>
    <row r="83" spans="4:10" x14ac:dyDescent="0.2">
      <c r="D83" s="34">
        <f t="shared" si="0"/>
        <v>44937139</v>
      </c>
      <c r="E83" s="139">
        <f t="shared" si="1"/>
        <v>0</v>
      </c>
      <c r="F83" s="140">
        <f t="shared" si="2"/>
        <v>1</v>
      </c>
      <c r="G83" s="144" t="str">
        <f>D17</f>
        <v>M</v>
      </c>
      <c r="H83" s="140">
        <f t="shared" ref="H83:I83" si="17">IF( H17="Yes", 1, 0)</f>
        <v>1</v>
      </c>
      <c r="I83" s="140">
        <f t="shared" si="17"/>
        <v>1</v>
      </c>
      <c r="J83" s="17" t="s">
        <v>524</v>
      </c>
    </row>
    <row r="84" spans="4:10" x14ac:dyDescent="0.2">
      <c r="D84" s="34">
        <f t="shared" si="0"/>
        <v>44954486</v>
      </c>
      <c r="E84" s="139">
        <f t="shared" si="1"/>
        <v>0</v>
      </c>
      <c r="F84" s="140">
        <f t="shared" si="2"/>
        <v>1</v>
      </c>
      <c r="G84" s="144" t="str">
        <f>D18</f>
        <v>F</v>
      </c>
      <c r="H84" s="140">
        <f t="shared" ref="H84:I84" si="18">IF( H18="Yes", 1, 0)</f>
        <v>1</v>
      </c>
      <c r="I84" s="140">
        <f t="shared" si="18"/>
        <v>0</v>
      </c>
      <c r="J84" s="17" t="s">
        <v>524</v>
      </c>
    </row>
    <row r="85" spans="4:10" x14ac:dyDescent="0.2">
      <c r="D85" s="34">
        <f t="shared" si="0"/>
        <v>44949934</v>
      </c>
      <c r="E85" s="139">
        <f t="shared" si="1"/>
        <v>0</v>
      </c>
      <c r="F85" s="140">
        <f t="shared" si="2"/>
        <v>1</v>
      </c>
      <c r="G85" s="144" t="str">
        <f>D19</f>
        <v>F</v>
      </c>
      <c r="H85" s="140">
        <f t="shared" ref="H85:I85" si="19">IF( H19="Yes", 1, 0)</f>
        <v>1</v>
      </c>
      <c r="I85" s="140">
        <f t="shared" si="19"/>
        <v>0</v>
      </c>
      <c r="J85" s="17" t="s">
        <v>524</v>
      </c>
    </row>
    <row r="86" spans="4:10" x14ac:dyDescent="0.2">
      <c r="D86" s="34">
        <f t="shared" si="0"/>
        <v>44932079</v>
      </c>
      <c r="E86" s="139">
        <f t="shared" si="1"/>
        <v>0</v>
      </c>
      <c r="F86" s="140">
        <f t="shared" si="2"/>
        <v>1</v>
      </c>
      <c r="G86" s="144" t="str">
        <f>D20</f>
        <v>M</v>
      </c>
      <c r="H86" s="140">
        <f t="shared" ref="H86:I86" si="20">IF( H20="Yes", 1, 0)</f>
        <v>1</v>
      </c>
      <c r="I86" s="140">
        <f t="shared" si="20"/>
        <v>1</v>
      </c>
      <c r="J86" s="17" t="s">
        <v>524</v>
      </c>
    </row>
    <row r="87" spans="4:10" x14ac:dyDescent="0.2">
      <c r="D87" s="34">
        <f t="shared" si="0"/>
        <v>44949767</v>
      </c>
      <c r="E87" s="139">
        <f t="shared" si="1"/>
        <v>0</v>
      </c>
      <c r="F87" s="140">
        <f t="shared" si="2"/>
        <v>1</v>
      </c>
      <c r="G87" s="144" t="str">
        <f>D21</f>
        <v>F</v>
      </c>
      <c r="H87" s="140">
        <f t="shared" ref="H87:I87" si="21">IF( H21="Yes", 1, 0)</f>
        <v>0</v>
      </c>
      <c r="I87" s="140">
        <f t="shared" si="21"/>
        <v>1</v>
      </c>
      <c r="J87" s="17" t="s">
        <v>524</v>
      </c>
    </row>
    <row r="88" spans="4:10" x14ac:dyDescent="0.2">
      <c r="D88" s="34">
        <f t="shared" si="0"/>
        <v>44950383</v>
      </c>
      <c r="E88" s="139">
        <f t="shared" si="1"/>
        <v>0</v>
      </c>
      <c r="F88" s="140">
        <f t="shared" si="2"/>
        <v>1</v>
      </c>
      <c r="G88" s="144" t="str">
        <f>D22</f>
        <v>M</v>
      </c>
      <c r="H88" s="140">
        <f t="shared" ref="H88:I88" si="22">IF( H22="Yes", 1, 0)</f>
        <v>1</v>
      </c>
      <c r="I88" s="140">
        <f t="shared" si="22"/>
        <v>1</v>
      </c>
      <c r="J88" s="17" t="s">
        <v>524</v>
      </c>
    </row>
    <row r="89" spans="4:10" x14ac:dyDescent="0.2">
      <c r="D89" s="34">
        <f t="shared" si="0"/>
        <v>44937126</v>
      </c>
      <c r="E89" s="139">
        <f t="shared" si="1"/>
        <v>0</v>
      </c>
      <c r="F89" s="140">
        <f t="shared" si="2"/>
        <v>1</v>
      </c>
      <c r="G89" s="144" t="str">
        <f>D23</f>
        <v>M</v>
      </c>
      <c r="H89" s="140">
        <f t="shared" ref="H89:I89" si="23">IF( H23="Yes", 1, 0)</f>
        <v>0</v>
      </c>
      <c r="I89" s="140">
        <f t="shared" si="23"/>
        <v>1</v>
      </c>
      <c r="J89" s="17" t="s">
        <v>524</v>
      </c>
    </row>
    <row r="90" spans="4:10" x14ac:dyDescent="0.2">
      <c r="D90" s="34">
        <f t="shared" si="0"/>
        <v>44939958</v>
      </c>
      <c r="E90" s="139">
        <f t="shared" si="1"/>
        <v>0</v>
      </c>
      <c r="F90" s="140">
        <f t="shared" si="2"/>
        <v>1</v>
      </c>
      <c r="G90" s="144" t="str">
        <f>D24</f>
        <v>M</v>
      </c>
      <c r="H90" s="140">
        <f t="shared" ref="H90:I90" si="24">IF( H24="Yes", 1, 0)</f>
        <v>1</v>
      </c>
      <c r="I90" s="140">
        <f t="shared" si="24"/>
        <v>1</v>
      </c>
      <c r="J90" s="17" t="s">
        <v>524</v>
      </c>
    </row>
    <row r="91" spans="4:10" x14ac:dyDescent="0.2">
      <c r="D91" s="34">
        <f t="shared" si="0"/>
        <v>44939272</v>
      </c>
      <c r="E91" s="139">
        <f t="shared" si="1"/>
        <v>0</v>
      </c>
      <c r="F91" s="140">
        <f t="shared" si="2"/>
        <v>1</v>
      </c>
      <c r="G91" s="144" t="str">
        <f>D25</f>
        <v>M</v>
      </c>
      <c r="H91" s="140">
        <f t="shared" ref="H91:I91" si="25">IF( H25="Yes", 1, 0)</f>
        <v>1</v>
      </c>
      <c r="I91" s="140">
        <f t="shared" si="25"/>
        <v>1</v>
      </c>
      <c r="J91" s="17" t="s">
        <v>524</v>
      </c>
    </row>
    <row r="92" spans="4:10" x14ac:dyDescent="0.2">
      <c r="D92" s="34">
        <f t="shared" si="0"/>
        <v>44949730</v>
      </c>
      <c r="E92" s="139">
        <f t="shared" si="1"/>
        <v>0</v>
      </c>
      <c r="F92" s="140">
        <f t="shared" si="2"/>
        <v>1</v>
      </c>
      <c r="G92" s="144" t="str">
        <f>D26</f>
        <v>M</v>
      </c>
      <c r="H92" s="140">
        <f t="shared" ref="H92:I92" si="26">IF( H26="Yes", 1, 0)</f>
        <v>1</v>
      </c>
      <c r="I92" s="140">
        <f t="shared" si="26"/>
        <v>1</v>
      </c>
      <c r="J92" s="17" t="s">
        <v>524</v>
      </c>
    </row>
    <row r="93" spans="4:10" x14ac:dyDescent="0.2">
      <c r="D93" s="34">
        <f t="shared" si="0"/>
        <v>44944238</v>
      </c>
      <c r="E93" s="139">
        <f t="shared" si="1"/>
        <v>0</v>
      </c>
      <c r="F93" s="140">
        <f t="shared" si="2"/>
        <v>1</v>
      </c>
      <c r="G93" s="144" t="str">
        <f>D27</f>
        <v>M</v>
      </c>
      <c r="H93" s="140">
        <f t="shared" ref="H93:I93" si="27">IF( H27="Yes", 1, 0)</f>
        <v>1</v>
      </c>
      <c r="I93" s="140">
        <f t="shared" si="27"/>
        <v>1</v>
      </c>
      <c r="J93" s="17" t="s">
        <v>524</v>
      </c>
    </row>
    <row r="94" spans="4:10" x14ac:dyDescent="0.2">
      <c r="D94" s="34">
        <f t="shared" si="0"/>
        <v>44953184</v>
      </c>
      <c r="E94" s="139">
        <f t="shared" si="1"/>
        <v>0</v>
      </c>
      <c r="F94" s="140">
        <f t="shared" si="2"/>
        <v>1</v>
      </c>
      <c r="G94" s="144" t="str">
        <f>D28</f>
        <v>F</v>
      </c>
      <c r="H94" s="140">
        <f t="shared" ref="H94:I94" si="28">IF( H28="Yes", 1, 0)</f>
        <v>0</v>
      </c>
      <c r="I94" s="140">
        <f t="shared" si="28"/>
        <v>1</v>
      </c>
      <c r="J94" s="17" t="s">
        <v>524</v>
      </c>
    </row>
    <row r="95" spans="4:10" x14ac:dyDescent="0.2">
      <c r="D95" s="34">
        <f t="shared" si="0"/>
        <v>44930541</v>
      </c>
      <c r="E95" s="139">
        <f t="shared" si="1"/>
        <v>0</v>
      </c>
      <c r="F95" s="140">
        <f t="shared" si="2"/>
        <v>1</v>
      </c>
      <c r="G95" s="144" t="str">
        <f>D29</f>
        <v>M</v>
      </c>
      <c r="H95" s="140">
        <f t="shared" ref="H95:I95" si="29">IF( H29="Yes", 1, 0)</f>
        <v>0</v>
      </c>
      <c r="I95" s="140">
        <f t="shared" si="29"/>
        <v>1</v>
      </c>
      <c r="J95" s="17" t="s">
        <v>524</v>
      </c>
    </row>
    <row r="96" spans="4:10" x14ac:dyDescent="0.2">
      <c r="D96" s="34">
        <f t="shared" si="0"/>
        <v>44938896</v>
      </c>
      <c r="E96" s="139">
        <f t="shared" si="1"/>
        <v>0</v>
      </c>
      <c r="F96" s="140">
        <f t="shared" si="2"/>
        <v>1</v>
      </c>
      <c r="G96" s="144" t="str">
        <f>D30</f>
        <v>M</v>
      </c>
      <c r="H96" s="140">
        <f t="shared" ref="H96:I96" si="30">IF( H30="Yes", 1, 0)</f>
        <v>1</v>
      </c>
      <c r="I96" s="140">
        <f t="shared" si="30"/>
        <v>1</v>
      </c>
      <c r="J96" s="17" t="s">
        <v>524</v>
      </c>
    </row>
    <row r="97" spans="4:10" x14ac:dyDescent="0.2">
      <c r="D97" s="34">
        <f t="shared" si="0"/>
        <v>44937449</v>
      </c>
      <c r="E97" s="139">
        <f t="shared" si="1"/>
        <v>0</v>
      </c>
      <c r="F97" s="140">
        <f t="shared" si="2"/>
        <v>1</v>
      </c>
      <c r="G97" s="144" t="str">
        <f>D31</f>
        <v>F</v>
      </c>
      <c r="H97" s="140">
        <f t="shared" ref="H97:I97" si="31">IF( H31="Yes", 1, 0)</f>
        <v>1</v>
      </c>
      <c r="I97" s="140">
        <f t="shared" si="31"/>
        <v>1</v>
      </c>
      <c r="J97" s="17" t="s">
        <v>524</v>
      </c>
    </row>
    <row r="98" spans="4:10" x14ac:dyDescent="0.2">
      <c r="D98" s="34">
        <f t="shared" si="0"/>
        <v>44943973</v>
      </c>
      <c r="E98" s="139">
        <f t="shared" si="1"/>
        <v>0</v>
      </c>
      <c r="F98" s="140">
        <f t="shared" si="2"/>
        <v>1</v>
      </c>
      <c r="G98" s="144" t="str">
        <f>D32</f>
        <v>M</v>
      </c>
      <c r="H98" s="140">
        <f t="shared" ref="H98:I98" si="32">IF( H32="Yes", 1, 0)</f>
        <v>1</v>
      </c>
      <c r="I98" s="140">
        <f t="shared" si="32"/>
        <v>1</v>
      </c>
      <c r="J98" s="17" t="s">
        <v>524</v>
      </c>
    </row>
    <row r="99" spans="4:10" x14ac:dyDescent="0.2">
      <c r="D99" s="34">
        <f t="shared" si="0"/>
        <v>44936175</v>
      </c>
      <c r="E99" s="139">
        <f t="shared" si="1"/>
        <v>0</v>
      </c>
      <c r="F99" s="140">
        <f t="shared" si="2"/>
        <v>1</v>
      </c>
      <c r="G99" s="144" t="str">
        <f>D33</f>
        <v>M</v>
      </c>
      <c r="H99" s="140">
        <f t="shared" ref="H99:I99" si="33">IF( H33="Yes", 1, 0)</f>
        <v>1</v>
      </c>
      <c r="I99" s="140">
        <f t="shared" si="33"/>
        <v>1</v>
      </c>
      <c r="J99" s="17" t="s">
        <v>524</v>
      </c>
    </row>
    <row r="100" spans="4:10" x14ac:dyDescent="0.2">
      <c r="D100" s="34">
        <f t="shared" si="0"/>
        <v>44943452</v>
      </c>
      <c r="E100" s="139">
        <f t="shared" si="1"/>
        <v>0</v>
      </c>
      <c r="F100" s="140">
        <f t="shared" si="2"/>
        <v>1</v>
      </c>
      <c r="G100" s="144" t="str">
        <f>D34</f>
        <v>M</v>
      </c>
      <c r="H100" s="140">
        <f t="shared" ref="H100:I100" si="34">IF( H34="Yes", 1, 0)</f>
        <v>1</v>
      </c>
      <c r="I100" s="140">
        <f t="shared" si="34"/>
        <v>1</v>
      </c>
      <c r="J100" s="17" t="s">
        <v>524</v>
      </c>
    </row>
    <row r="101" spans="4:10" x14ac:dyDescent="0.2">
      <c r="D101" s="34">
        <f t="shared" si="0"/>
        <v>44917393</v>
      </c>
      <c r="E101" s="139">
        <f t="shared" si="1"/>
        <v>0</v>
      </c>
      <c r="F101" s="140">
        <f t="shared" si="2"/>
        <v>1</v>
      </c>
      <c r="G101" s="144" t="str">
        <f>D35</f>
        <v>M</v>
      </c>
      <c r="H101" s="140">
        <f t="shared" ref="H101:I101" si="35">IF( H35="Yes", 1, 0)</f>
        <v>0</v>
      </c>
      <c r="I101" s="140">
        <f t="shared" si="35"/>
        <v>1</v>
      </c>
      <c r="J101" s="17" t="s">
        <v>524</v>
      </c>
    </row>
    <row r="102" spans="4:10" x14ac:dyDescent="0.2">
      <c r="D102" s="34">
        <f t="shared" si="0"/>
        <v>44966141</v>
      </c>
      <c r="E102" s="139">
        <f t="shared" si="1"/>
        <v>0</v>
      </c>
      <c r="F102" s="140">
        <f t="shared" si="2"/>
        <v>1</v>
      </c>
      <c r="G102" s="144" t="str">
        <f>D36</f>
        <v>M</v>
      </c>
      <c r="H102" s="140">
        <f t="shared" ref="H102:I102" si="36">IF( H36="Yes", 1, 0)</f>
        <v>1</v>
      </c>
      <c r="I102" s="140">
        <f t="shared" si="36"/>
        <v>0</v>
      </c>
      <c r="J102" s="17" t="s">
        <v>524</v>
      </c>
    </row>
    <row r="103" spans="4:10" x14ac:dyDescent="0.2">
      <c r="D103" s="34">
        <f t="shared" si="0"/>
        <v>44934560</v>
      </c>
      <c r="E103" s="139">
        <f t="shared" si="1"/>
        <v>0</v>
      </c>
      <c r="F103" s="140">
        <f t="shared" si="2"/>
        <v>1</v>
      </c>
      <c r="G103" s="144" t="str">
        <f>D37</f>
        <v>M</v>
      </c>
      <c r="H103" s="140">
        <f t="shared" ref="H103:I103" si="37">IF( H37="Yes", 1, 0)</f>
        <v>1</v>
      </c>
      <c r="I103" s="140">
        <f t="shared" si="37"/>
        <v>0</v>
      </c>
      <c r="J103" s="17" t="s">
        <v>524</v>
      </c>
    </row>
    <row r="104" spans="4:10" x14ac:dyDescent="0.2">
      <c r="D104" s="34">
        <f t="shared" si="0"/>
        <v>44974825</v>
      </c>
      <c r="E104" s="139">
        <f t="shared" si="1"/>
        <v>0</v>
      </c>
      <c r="F104" s="140">
        <f t="shared" si="2"/>
        <v>1</v>
      </c>
      <c r="G104" s="144" t="str">
        <f>D38</f>
        <v>M</v>
      </c>
      <c r="H104" s="140">
        <f t="shared" ref="H104:I104" si="38">IF( H38="Yes", 1, 0)</f>
        <v>0</v>
      </c>
      <c r="I104" s="140">
        <f t="shared" si="38"/>
        <v>0</v>
      </c>
      <c r="J104" s="17" t="s">
        <v>524</v>
      </c>
    </row>
    <row r="105" spans="4:10" x14ac:dyDescent="0.2">
      <c r="D105" s="34">
        <f t="shared" si="0"/>
        <v>44936862</v>
      </c>
      <c r="E105" s="139">
        <f t="shared" si="1"/>
        <v>0</v>
      </c>
      <c r="F105" s="140">
        <f t="shared" si="2"/>
        <v>1</v>
      </c>
      <c r="G105" s="144" t="str">
        <f>D39</f>
        <v>M</v>
      </c>
      <c r="H105" s="140">
        <f t="shared" ref="H105:I105" si="39">IF( H39="Yes", 1, 0)</f>
        <v>1</v>
      </c>
      <c r="I105" s="140">
        <f t="shared" si="39"/>
        <v>0</v>
      </c>
      <c r="J105" s="17" t="s">
        <v>524</v>
      </c>
    </row>
    <row r="106" spans="4:10" x14ac:dyDescent="0.2">
      <c r="D106" s="34">
        <f t="shared" si="0"/>
        <v>44917216</v>
      </c>
      <c r="E106" s="139">
        <f t="shared" si="1"/>
        <v>0</v>
      </c>
      <c r="F106" s="140">
        <f t="shared" si="2"/>
        <v>1</v>
      </c>
      <c r="G106" s="144" t="str">
        <f>D40</f>
        <v>M</v>
      </c>
      <c r="H106" s="140">
        <f t="shared" ref="H106:I106" si="40">IF( H40="Yes", 1, 0)</f>
        <v>1</v>
      </c>
      <c r="I106" s="140">
        <f t="shared" si="40"/>
        <v>0</v>
      </c>
      <c r="J106" s="17" t="s">
        <v>524</v>
      </c>
    </row>
    <row r="107" spans="4:10" x14ac:dyDescent="0.2">
      <c r="D107" s="34">
        <f t="shared" si="0"/>
        <v>44934709</v>
      </c>
      <c r="E107" s="139">
        <f t="shared" si="1"/>
        <v>0</v>
      </c>
      <c r="F107" s="140">
        <f t="shared" si="2"/>
        <v>1</v>
      </c>
      <c r="G107" s="144" t="str">
        <f>D41</f>
        <v>M</v>
      </c>
      <c r="H107" s="140">
        <f t="shared" ref="H107:I107" si="41">IF( H41="Yes", 1, 0)</f>
        <v>0</v>
      </c>
      <c r="I107" s="140">
        <f t="shared" si="41"/>
        <v>1</v>
      </c>
      <c r="J107" s="17" t="s">
        <v>524</v>
      </c>
    </row>
    <row r="108" spans="4:10" x14ac:dyDescent="0.2">
      <c r="D108" s="34">
        <f t="shared" si="0"/>
        <v>44951089</v>
      </c>
      <c r="E108" s="139">
        <f t="shared" si="1"/>
        <v>0</v>
      </c>
      <c r="F108" s="140">
        <f t="shared" si="2"/>
        <v>1</v>
      </c>
      <c r="G108" s="144" t="str">
        <f>D42</f>
        <v>F</v>
      </c>
      <c r="H108" s="140">
        <f t="shared" ref="H108:I108" si="42">IF( H42="Yes", 1, 0)</f>
        <v>1</v>
      </c>
      <c r="I108" s="140">
        <f t="shared" si="42"/>
        <v>0</v>
      </c>
      <c r="J108" s="17" t="s">
        <v>524</v>
      </c>
    </row>
    <row r="109" spans="4:10" x14ac:dyDescent="0.2">
      <c r="D109" s="34">
        <f t="shared" si="0"/>
        <v>44940599</v>
      </c>
      <c r="E109" s="139">
        <f t="shared" si="1"/>
        <v>0</v>
      </c>
      <c r="F109" s="140">
        <f t="shared" si="2"/>
        <v>1</v>
      </c>
      <c r="G109" s="144" t="str">
        <f>D43</f>
        <v>F</v>
      </c>
      <c r="H109" s="140">
        <f t="shared" ref="H109:I109" si="43">IF( H43="Yes", 1, 0)</f>
        <v>1</v>
      </c>
      <c r="I109" s="140">
        <f t="shared" si="43"/>
        <v>0</v>
      </c>
      <c r="J109" s="17" t="s">
        <v>524</v>
      </c>
    </row>
    <row r="110" spans="4:10" x14ac:dyDescent="0.2">
      <c r="D110" s="34">
        <f t="shared" si="0"/>
        <v>44964057</v>
      </c>
      <c r="E110" s="139">
        <f t="shared" si="1"/>
        <v>0</v>
      </c>
      <c r="F110" s="140">
        <f t="shared" si="2"/>
        <v>1</v>
      </c>
      <c r="G110" s="144" t="str">
        <f>D44</f>
        <v>F</v>
      </c>
      <c r="H110" s="140">
        <f t="shared" ref="H110:I110" si="44">IF( H44="Yes", 1, 0)</f>
        <v>1</v>
      </c>
      <c r="I110" s="140">
        <f t="shared" si="44"/>
        <v>0</v>
      </c>
      <c r="J110" s="17" t="s">
        <v>524</v>
      </c>
    </row>
    <row r="111" spans="4:10" x14ac:dyDescent="0.2">
      <c r="D111" s="34">
        <f t="shared" si="0"/>
        <v>44956551</v>
      </c>
      <c r="E111" s="139">
        <f t="shared" si="1"/>
        <v>0</v>
      </c>
      <c r="F111" s="140">
        <f t="shared" si="2"/>
        <v>0</v>
      </c>
      <c r="G111" s="144" t="str">
        <f>D45</f>
        <v>M</v>
      </c>
      <c r="H111" s="140">
        <f t="shared" ref="H111:I111" si="45">IF( H45="Yes", 1, 0)</f>
        <v>1</v>
      </c>
      <c r="I111" s="140">
        <f t="shared" si="45"/>
        <v>1</v>
      </c>
      <c r="J111" s="17" t="s">
        <v>524</v>
      </c>
    </row>
    <row r="112" spans="4:10" x14ac:dyDescent="0.2">
      <c r="D112" s="34">
        <f t="shared" si="0"/>
        <v>44936262</v>
      </c>
      <c r="E112" s="139">
        <f t="shared" si="1"/>
        <v>0</v>
      </c>
      <c r="F112" s="140">
        <f t="shared" si="2"/>
        <v>1</v>
      </c>
      <c r="G112" s="144" t="str">
        <f>D46</f>
        <v>F</v>
      </c>
      <c r="H112" s="140">
        <f t="shared" ref="H112:I112" si="46">IF( H46="Yes", 1, 0)</f>
        <v>0</v>
      </c>
      <c r="I112" s="140">
        <f t="shared" si="46"/>
        <v>1</v>
      </c>
      <c r="J112" s="17" t="s">
        <v>524</v>
      </c>
    </row>
    <row r="113" spans="4:10" x14ac:dyDescent="0.2">
      <c r="D113" s="34">
        <f t="shared" si="0"/>
        <v>44954983</v>
      </c>
      <c r="E113" s="139">
        <f t="shared" si="1"/>
        <v>0</v>
      </c>
      <c r="F113" s="140">
        <f t="shared" si="2"/>
        <v>1</v>
      </c>
      <c r="G113" s="144" t="str">
        <f>D47</f>
        <v>F</v>
      </c>
      <c r="H113" s="140">
        <f t="shared" ref="H113:I113" si="47">IF( H47="Yes", 1, 0)</f>
        <v>0</v>
      </c>
      <c r="I113" s="140">
        <f t="shared" si="47"/>
        <v>1</v>
      </c>
      <c r="J113" s="17" t="s">
        <v>524</v>
      </c>
    </row>
    <row r="114" spans="4:10" x14ac:dyDescent="0.2">
      <c r="D114" s="34">
        <f t="shared" si="0"/>
        <v>44950704</v>
      </c>
      <c r="E114" s="139">
        <f t="shared" si="1"/>
        <v>0</v>
      </c>
      <c r="F114" s="140">
        <f t="shared" si="2"/>
        <v>1</v>
      </c>
      <c r="G114" s="144" t="str">
        <f>D48</f>
        <v>M</v>
      </c>
      <c r="H114" s="140">
        <f t="shared" ref="H114:I114" si="48">IF( H48="Yes", 1, 0)</f>
        <v>0</v>
      </c>
      <c r="I114" s="140">
        <f t="shared" si="48"/>
        <v>1</v>
      </c>
      <c r="J114" s="17" t="s">
        <v>524</v>
      </c>
    </row>
    <row r="115" spans="4:10" x14ac:dyDescent="0.2">
      <c r="D115" s="34">
        <f t="shared" si="0"/>
        <v>44951664</v>
      </c>
      <c r="E115" s="139">
        <f t="shared" si="1"/>
        <v>0</v>
      </c>
      <c r="F115" s="140">
        <f t="shared" si="2"/>
        <v>1</v>
      </c>
      <c r="G115" s="144" t="str">
        <f>D49</f>
        <v>F</v>
      </c>
      <c r="H115" s="140">
        <f t="shared" ref="H115:I115" si="49">IF( H49="Yes", 1, 0)</f>
        <v>1</v>
      </c>
      <c r="I115" s="140">
        <f t="shared" si="49"/>
        <v>0</v>
      </c>
      <c r="J115" s="17" t="s">
        <v>524</v>
      </c>
    </row>
    <row r="116" spans="4:10" x14ac:dyDescent="0.2">
      <c r="D116" s="34">
        <f t="shared" si="0"/>
        <v>44934693</v>
      </c>
      <c r="E116" s="139">
        <f t="shared" si="1"/>
        <v>0</v>
      </c>
      <c r="F116" s="140">
        <f t="shared" si="2"/>
        <v>1</v>
      </c>
      <c r="G116" s="144" t="str">
        <f>D50</f>
        <v>M</v>
      </c>
      <c r="H116" s="140">
        <f t="shared" ref="H116:I116" si="50">IF( H50="Yes", 1, 0)</f>
        <v>1</v>
      </c>
      <c r="I116" s="140">
        <f t="shared" si="50"/>
        <v>0</v>
      </c>
      <c r="J116" s="17" t="s">
        <v>524</v>
      </c>
    </row>
    <row r="117" spans="4:10" x14ac:dyDescent="0.2">
      <c r="D117" s="34">
        <f t="shared" si="0"/>
        <v>44930944</v>
      </c>
      <c r="E117" s="139">
        <f t="shared" si="1"/>
        <v>0</v>
      </c>
      <c r="F117" s="140">
        <f t="shared" si="2"/>
        <v>1</v>
      </c>
      <c r="G117" s="144" t="str">
        <f>D51</f>
        <v>M</v>
      </c>
      <c r="H117" s="140">
        <f t="shared" ref="H117:I117" si="51">IF( H51="Yes", 1, 0)</f>
        <v>0</v>
      </c>
      <c r="I117" s="140">
        <f t="shared" si="51"/>
        <v>1</v>
      </c>
      <c r="J117" s="17" t="s">
        <v>524</v>
      </c>
    </row>
    <row r="118" spans="4:10" x14ac:dyDescent="0.2">
      <c r="D118" s="34">
        <f t="shared" si="0"/>
        <v>44951252</v>
      </c>
      <c r="E118" s="139">
        <f t="shared" si="1"/>
        <v>0</v>
      </c>
      <c r="F118" s="140">
        <f t="shared" si="2"/>
        <v>1</v>
      </c>
      <c r="G118" s="144" t="str">
        <f>D52</f>
        <v>M</v>
      </c>
      <c r="H118" s="140">
        <f t="shared" ref="H118:I118" si="52">IF( H52="Yes", 1, 0)</f>
        <v>1</v>
      </c>
      <c r="I118" s="140">
        <f t="shared" si="52"/>
        <v>0</v>
      </c>
      <c r="J118" s="17" t="s">
        <v>524</v>
      </c>
    </row>
    <row r="119" spans="4:10" x14ac:dyDescent="0.2">
      <c r="D119" s="34">
        <f t="shared" si="0"/>
        <v>45091551</v>
      </c>
      <c r="E119" s="139">
        <f t="shared" si="1"/>
        <v>0</v>
      </c>
      <c r="F119" s="140">
        <f t="shared" si="2"/>
        <v>0</v>
      </c>
      <c r="G119" s="144" t="str">
        <f>D53</f>
        <v>M</v>
      </c>
      <c r="H119" s="140">
        <f t="shared" ref="H119:I119" si="53">IF( H53="Yes", 1, 0)</f>
        <v>0</v>
      </c>
      <c r="I119" s="140">
        <f t="shared" si="53"/>
        <v>1</v>
      </c>
      <c r="J119" s="17" t="s">
        <v>524</v>
      </c>
    </row>
    <row r="120" spans="4:10" x14ac:dyDescent="0.2">
      <c r="D120" s="34">
        <f t="shared" si="0"/>
        <v>44958320</v>
      </c>
      <c r="E120" s="139">
        <f t="shared" si="1"/>
        <v>0</v>
      </c>
      <c r="F120" s="140">
        <f t="shared" si="2"/>
        <v>0</v>
      </c>
      <c r="G120" s="144" t="str">
        <f>D54</f>
        <v>M</v>
      </c>
      <c r="H120" s="140">
        <f t="shared" ref="H120:I120" si="54">IF( H54="Yes", 1, 0)</f>
        <v>0</v>
      </c>
      <c r="I120" s="140">
        <f t="shared" si="54"/>
        <v>1</v>
      </c>
      <c r="J120" s="17" t="s">
        <v>524</v>
      </c>
    </row>
    <row r="121" spans="4:10" x14ac:dyDescent="0.2">
      <c r="D121" s="34">
        <f t="shared" si="0"/>
        <v>44953152</v>
      </c>
      <c r="E121" s="139">
        <f t="shared" si="1"/>
        <v>0</v>
      </c>
      <c r="F121" s="140">
        <f t="shared" si="2"/>
        <v>0</v>
      </c>
      <c r="G121" s="144" t="str">
        <f>D55</f>
        <v>M</v>
      </c>
      <c r="H121" s="140">
        <f t="shared" ref="H121:I121" si="55">IF( H55="Yes", 1, 0)</f>
        <v>0</v>
      </c>
      <c r="I121" s="140">
        <f t="shared" si="55"/>
        <v>1</v>
      </c>
      <c r="J121" s="17" t="s">
        <v>524</v>
      </c>
    </row>
    <row r="122" spans="4:10" x14ac:dyDescent="0.2">
      <c r="D122" s="34">
        <f t="shared" si="0"/>
        <v>44938874</v>
      </c>
      <c r="E122" s="139">
        <f t="shared" si="1"/>
        <v>0</v>
      </c>
      <c r="F122" s="140">
        <f t="shared" si="2"/>
        <v>0</v>
      </c>
      <c r="G122" s="144" t="str">
        <f>D56</f>
        <v>F</v>
      </c>
      <c r="H122" s="140">
        <f t="shared" ref="H122:I122" si="56">IF( H56="Yes", 1, 0)</f>
        <v>0</v>
      </c>
      <c r="I122" s="140">
        <f t="shared" si="56"/>
        <v>1</v>
      </c>
      <c r="J122" s="17" t="s">
        <v>524</v>
      </c>
    </row>
    <row r="123" spans="4:10" x14ac:dyDescent="0.2">
      <c r="D123" s="34">
        <f t="shared" si="0"/>
        <v>44949263</v>
      </c>
      <c r="E123" s="139">
        <f t="shared" si="1"/>
        <v>0</v>
      </c>
      <c r="F123" s="140">
        <f t="shared" si="2"/>
        <v>0</v>
      </c>
      <c r="G123" s="144" t="str">
        <f>D57</f>
        <v>M</v>
      </c>
      <c r="H123" s="140">
        <f t="shared" ref="H123:I123" si="57">IF( H57="Yes", 1, 0)</f>
        <v>0</v>
      </c>
      <c r="I123" s="140">
        <f t="shared" si="57"/>
        <v>1</v>
      </c>
      <c r="J123" s="17" t="s">
        <v>524</v>
      </c>
    </row>
    <row r="124" spans="4:10" x14ac:dyDescent="0.2">
      <c r="D124" s="34">
        <f t="shared" si="0"/>
        <v>44971209</v>
      </c>
      <c r="E124" s="139">
        <f t="shared" si="1"/>
        <v>0</v>
      </c>
      <c r="F124" s="140">
        <f t="shared" si="2"/>
        <v>0</v>
      </c>
      <c r="G124" s="144" t="str">
        <f>D58</f>
        <v>M</v>
      </c>
      <c r="H124" s="140">
        <f t="shared" ref="H124:I124" si="58">IF( H58="Yes", 1, 0)</f>
        <v>0</v>
      </c>
      <c r="I124" s="140">
        <f t="shared" si="58"/>
        <v>1</v>
      </c>
      <c r="J124" s="17" t="s">
        <v>524</v>
      </c>
    </row>
    <row r="125" spans="4:10" x14ac:dyDescent="0.2">
      <c r="D125" s="34">
        <f t="shared" si="0"/>
        <v>44964482</v>
      </c>
      <c r="E125" s="139">
        <f t="shared" si="1"/>
        <v>0</v>
      </c>
      <c r="F125" s="140">
        <f t="shared" si="2"/>
        <v>0</v>
      </c>
      <c r="G125" s="144" t="str">
        <f>D59</f>
        <v>M</v>
      </c>
      <c r="H125" s="140">
        <f t="shared" ref="H125:I125" si="59">IF( H59="Yes", 1, 0)</f>
        <v>0</v>
      </c>
      <c r="I125" s="140">
        <f t="shared" si="59"/>
        <v>1</v>
      </c>
      <c r="J125" s="17" t="s">
        <v>524</v>
      </c>
    </row>
    <row r="126" spans="4:10" x14ac:dyDescent="0.2">
      <c r="D126" s="34">
        <f t="shared" si="0"/>
        <v>44951246</v>
      </c>
      <c r="E126" s="139">
        <f t="shared" si="1"/>
        <v>0</v>
      </c>
      <c r="F126" s="140">
        <f t="shared" si="2"/>
        <v>0</v>
      </c>
      <c r="G126" s="144" t="str">
        <f>D60</f>
        <v>F</v>
      </c>
      <c r="H126" s="140">
        <f t="shared" ref="H126:I126" si="60">IF( H60="Yes", 1, 0)</f>
        <v>0</v>
      </c>
      <c r="I126" s="140">
        <f t="shared" si="60"/>
        <v>1</v>
      </c>
      <c r="J126" s="17" t="s">
        <v>524</v>
      </c>
    </row>
    <row r="127" spans="4:10" x14ac:dyDescent="0.2">
      <c r="D127" s="34">
        <f t="shared" si="0"/>
        <v>44957311</v>
      </c>
      <c r="E127" s="139">
        <f t="shared" si="1"/>
        <v>0</v>
      </c>
      <c r="F127" s="140">
        <f t="shared" si="2"/>
        <v>0</v>
      </c>
      <c r="G127" s="144" t="str">
        <f>D61</f>
        <v>F</v>
      </c>
      <c r="H127" s="140">
        <f t="shared" ref="H127:I127" si="61">IF( H61="Yes", 1, 0)</f>
        <v>0</v>
      </c>
      <c r="I127" s="140">
        <f t="shared" si="61"/>
        <v>1</v>
      </c>
      <c r="J127" s="17" t="s">
        <v>524</v>
      </c>
    </row>
    <row r="128" spans="4:10" x14ac:dyDescent="0.2">
      <c r="D128" s="34">
        <f t="shared" si="0"/>
        <v>44939986</v>
      </c>
      <c r="E128" s="139">
        <f t="shared" si="1"/>
        <v>0</v>
      </c>
      <c r="F128" s="140">
        <f t="shared" si="2"/>
        <v>0</v>
      </c>
      <c r="G128" s="144" t="str">
        <f>D62</f>
        <v>M</v>
      </c>
      <c r="H128" s="140">
        <f t="shared" ref="H128:I128" si="62">IF( H62="Yes", 1, 0)</f>
        <v>0</v>
      </c>
      <c r="I128" s="140">
        <f t="shared" si="62"/>
        <v>1</v>
      </c>
      <c r="J128" s="17" t="s">
        <v>524</v>
      </c>
    </row>
    <row r="129" spans="4:10" x14ac:dyDescent="0.2">
      <c r="D129" s="34">
        <f t="shared" si="0"/>
        <v>45085618</v>
      </c>
      <c r="E129" s="139">
        <f t="shared" si="1"/>
        <v>0</v>
      </c>
      <c r="F129" s="140">
        <f t="shared" si="2"/>
        <v>0</v>
      </c>
      <c r="G129" s="144" t="str">
        <f>D63</f>
        <v>F</v>
      </c>
      <c r="H129" s="140">
        <f t="shared" ref="H129:I129" si="63">IF( H63="Yes", 1, 0)</f>
        <v>0</v>
      </c>
      <c r="I129" s="140">
        <f t="shared" si="63"/>
        <v>1</v>
      </c>
      <c r="J129" s="17" t="s">
        <v>524</v>
      </c>
    </row>
    <row r="130" spans="4:10" x14ac:dyDescent="0.2">
      <c r="D130" s="34">
        <f t="shared" si="0"/>
        <v>44936897</v>
      </c>
      <c r="E130" s="139">
        <f t="shared" si="1"/>
        <v>0</v>
      </c>
      <c r="F130" s="140">
        <f t="shared" si="2"/>
        <v>0</v>
      </c>
      <c r="G130" s="144" t="str">
        <f>D64</f>
        <v>F</v>
      </c>
      <c r="H130" s="140">
        <f t="shared" ref="H130:I130" si="64">IF( H64="Yes", 1, 0)</f>
        <v>0</v>
      </c>
      <c r="I130" s="140">
        <f t="shared" si="64"/>
        <v>1</v>
      </c>
      <c r="J130" s="17" t="s">
        <v>524</v>
      </c>
    </row>
    <row r="131" spans="4:10" x14ac:dyDescent="0.2">
      <c r="D131" s="34"/>
    </row>
    <row r="132" spans="4:10" x14ac:dyDescent="0.2">
      <c r="D132" s="34"/>
    </row>
    <row r="133" spans="4:10" x14ac:dyDescent="0.2">
      <c r="D133" s="34"/>
    </row>
    <row r="134" spans="4:10" x14ac:dyDescent="0.2">
      <c r="D134" s="34"/>
    </row>
  </sheetData>
  <conditionalFormatting sqref="E2:K66 K69:K71 F68:K68 F69:J130">
    <cfRule type="cellIs" dxfId="22" priority="5" operator="equal">
      <formula>"No"</formula>
    </cfRule>
    <cfRule type="cellIs" dxfId="21" priority="6" operator="equal">
      <formula>"Yes"</formula>
    </cfRule>
  </conditionalFormatting>
  <conditionalFormatting sqref="V1:W64">
    <cfRule type="cellIs" dxfId="20" priority="4" operator="equal">
      <formula>"Yes"</formula>
    </cfRule>
  </conditionalFormatting>
  <conditionalFormatting sqref="Q2:Q64">
    <cfRule type="cellIs" dxfId="19" priority="1" operator="equal">
      <formula>"No"</formula>
    </cfRule>
    <cfRule type="cellIs" dxfId="18" priority="2" operator="equal">
      <formula>"Maybe"</formula>
    </cfRule>
    <cfRule type="cellIs" dxfId="17" priority="3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topLeftCell="A8" zoomScale="70" zoomScaleNormal="70" workbookViewId="0">
      <selection activeCell="C14" sqref="A1:AL32"/>
    </sheetView>
  </sheetViews>
  <sheetFormatPr baseColWidth="10" defaultColWidth="8.83203125" defaultRowHeight="15" x14ac:dyDescent="0.2"/>
  <cols>
    <col min="1" max="1" width="25.5" bestFit="1" customWidth="1"/>
    <col min="2" max="2" width="35.5" bestFit="1" customWidth="1"/>
    <col min="3" max="3" width="24.33203125" bestFit="1" customWidth="1"/>
    <col min="4" max="4" width="21.83203125" bestFit="1" customWidth="1"/>
    <col min="5" max="5" width="15.83203125" bestFit="1" customWidth="1"/>
    <col min="6" max="6" width="13.5" bestFit="1" customWidth="1"/>
    <col min="7" max="7" width="33.33203125" bestFit="1" customWidth="1"/>
    <col min="8" max="8" width="22.6640625" bestFit="1" customWidth="1"/>
    <col min="9" max="9" width="12" bestFit="1" customWidth="1"/>
    <col min="10" max="10" width="31.5" bestFit="1" customWidth="1"/>
    <col min="11" max="11" width="13.6640625" bestFit="1" customWidth="1"/>
    <col min="12" max="12" width="13.1640625" bestFit="1" customWidth="1"/>
    <col min="13" max="13" width="26.83203125" bestFit="1" customWidth="1"/>
    <col min="14" max="14" width="24.5" bestFit="1" customWidth="1"/>
    <col min="15" max="15" width="9.5" bestFit="1" customWidth="1"/>
    <col min="16" max="16" width="9.33203125" bestFit="1" customWidth="1"/>
    <col min="17" max="17" width="13.5" bestFit="1" customWidth="1"/>
    <col min="18" max="18" width="24.33203125" bestFit="1" customWidth="1"/>
    <col min="19" max="19" width="55.5" bestFit="1" customWidth="1"/>
    <col min="20" max="20" width="55.1640625" bestFit="1" customWidth="1"/>
    <col min="21" max="21" width="21" bestFit="1" customWidth="1"/>
    <col min="22" max="22" width="65" bestFit="1" customWidth="1"/>
    <col min="23" max="23" width="17.5" bestFit="1" customWidth="1"/>
    <col min="24" max="24" width="35" bestFit="1" customWidth="1"/>
    <col min="25" max="25" width="15.5" bestFit="1" customWidth="1"/>
    <col min="26" max="26" width="15.1640625" bestFit="1" customWidth="1"/>
    <col min="27" max="27" width="15.5" bestFit="1" customWidth="1"/>
    <col min="28" max="28" width="24.33203125" bestFit="1" customWidth="1"/>
    <col min="29" max="29" width="10.1640625" bestFit="1" customWidth="1"/>
    <col min="30" max="30" width="26.5" bestFit="1" customWidth="1"/>
    <col min="31" max="32" width="15" bestFit="1" customWidth="1"/>
    <col min="33" max="33" width="16.83203125" bestFit="1" customWidth="1"/>
    <col min="34" max="34" width="14.5" bestFit="1" customWidth="1"/>
    <col min="35" max="35" width="15.5" bestFit="1" customWidth="1"/>
    <col min="36" max="36" width="26.5" bestFit="1" customWidth="1"/>
    <col min="37" max="37" width="37.6640625" bestFit="1" customWidth="1"/>
    <col min="38" max="38" width="19.5" bestFit="1" customWidth="1"/>
  </cols>
  <sheetData>
    <row r="1" spans="1:38" ht="16" x14ac:dyDescent="0.2">
      <c r="A1" s="84" t="s">
        <v>0</v>
      </c>
      <c r="B1" s="84" t="s">
        <v>381</v>
      </c>
      <c r="C1" s="85" t="s">
        <v>19</v>
      </c>
      <c r="D1" s="85" t="s">
        <v>20</v>
      </c>
      <c r="E1" s="84" t="s">
        <v>1</v>
      </c>
      <c r="F1" s="84" t="s">
        <v>2</v>
      </c>
      <c r="G1" s="84" t="s">
        <v>51</v>
      </c>
      <c r="H1" s="84" t="s">
        <v>3</v>
      </c>
      <c r="I1" s="84" t="s">
        <v>4</v>
      </c>
      <c r="J1" s="84" t="s">
        <v>21</v>
      </c>
      <c r="K1" s="84" t="s">
        <v>71</v>
      </c>
      <c r="L1" s="84" t="s">
        <v>5</v>
      </c>
      <c r="M1" s="84" t="s">
        <v>6</v>
      </c>
      <c r="N1" s="84" t="s">
        <v>7</v>
      </c>
      <c r="O1" s="84" t="s">
        <v>8</v>
      </c>
      <c r="P1" s="84" t="s">
        <v>9</v>
      </c>
      <c r="Q1" s="84" t="s">
        <v>22</v>
      </c>
      <c r="R1" s="86" t="s">
        <v>10</v>
      </c>
      <c r="S1" s="85" t="s">
        <v>11</v>
      </c>
      <c r="T1" s="84" t="s">
        <v>12</v>
      </c>
      <c r="U1" s="84" t="s">
        <v>13</v>
      </c>
      <c r="V1" s="84" t="s">
        <v>14</v>
      </c>
      <c r="W1" s="84" t="s">
        <v>56</v>
      </c>
      <c r="X1" s="84" t="s">
        <v>57</v>
      </c>
      <c r="Y1" s="84" t="s">
        <v>58</v>
      </c>
      <c r="Z1" s="84" t="s">
        <v>59</v>
      </c>
      <c r="AA1" s="84" t="s">
        <v>60</v>
      </c>
      <c r="AB1" s="84" t="s">
        <v>15</v>
      </c>
      <c r="AC1" s="84" t="s">
        <v>16</v>
      </c>
      <c r="AD1" s="84" t="s">
        <v>17</v>
      </c>
      <c r="AE1" s="87" t="s">
        <v>52</v>
      </c>
      <c r="AF1" s="84" t="s">
        <v>53</v>
      </c>
      <c r="AG1" s="84" t="s">
        <v>54</v>
      </c>
      <c r="AH1" s="84" t="s">
        <v>61</v>
      </c>
      <c r="AI1" s="84" t="s">
        <v>18</v>
      </c>
      <c r="AJ1" s="88" t="s">
        <v>55</v>
      </c>
      <c r="AK1" s="84" t="s">
        <v>62</v>
      </c>
      <c r="AL1" s="84" t="s">
        <v>63</v>
      </c>
    </row>
    <row r="2" spans="1:38" ht="32" x14ac:dyDescent="0.2">
      <c r="A2" s="46"/>
      <c r="B2" s="42" t="s">
        <v>26</v>
      </c>
      <c r="C2" s="41">
        <v>2256828</v>
      </c>
      <c r="D2" s="41">
        <v>1622026863</v>
      </c>
      <c r="E2" s="41" t="s">
        <v>106</v>
      </c>
      <c r="F2" s="41" t="s">
        <v>81</v>
      </c>
      <c r="G2" s="41" t="s">
        <v>107</v>
      </c>
      <c r="H2" s="77" t="s">
        <v>65</v>
      </c>
      <c r="I2" s="41" t="s">
        <v>28</v>
      </c>
      <c r="J2" s="41" t="s">
        <v>108</v>
      </c>
      <c r="K2" s="41" t="s">
        <v>109</v>
      </c>
      <c r="L2" s="42" t="s">
        <v>27</v>
      </c>
      <c r="M2" s="42" t="s">
        <v>26</v>
      </c>
      <c r="N2" s="42" t="s">
        <v>27</v>
      </c>
      <c r="O2" s="42" t="s">
        <v>26</v>
      </c>
      <c r="P2" s="42" t="s">
        <v>27</v>
      </c>
      <c r="Q2" s="42" t="s">
        <v>27</v>
      </c>
      <c r="R2" s="50">
        <v>6</v>
      </c>
      <c r="S2" s="55" t="s">
        <v>103</v>
      </c>
      <c r="T2" s="59" t="s">
        <v>32</v>
      </c>
      <c r="U2" s="64"/>
      <c r="V2" s="63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82"/>
      <c r="AK2" s="40"/>
      <c r="AL2" s="46"/>
    </row>
    <row r="3" spans="1:38" ht="32" x14ac:dyDescent="0.2">
      <c r="A3" s="43"/>
      <c r="B3" s="42" t="s">
        <v>26</v>
      </c>
      <c r="C3" s="44">
        <v>2256150</v>
      </c>
      <c r="D3" s="44">
        <v>1578430064</v>
      </c>
      <c r="E3" s="44" t="s">
        <v>114</v>
      </c>
      <c r="F3" s="44" t="s">
        <v>385</v>
      </c>
      <c r="G3" s="44" t="s">
        <v>115</v>
      </c>
      <c r="H3" s="78" t="s">
        <v>65</v>
      </c>
      <c r="I3" s="44" t="s">
        <v>28</v>
      </c>
      <c r="J3" s="44" t="s">
        <v>116</v>
      </c>
      <c r="K3" s="44" t="s">
        <v>117</v>
      </c>
      <c r="L3" s="45" t="s">
        <v>27</v>
      </c>
      <c r="M3" s="45" t="s">
        <v>26</v>
      </c>
      <c r="N3" s="45" t="s">
        <v>26</v>
      </c>
      <c r="O3" s="45" t="s">
        <v>26</v>
      </c>
      <c r="P3" s="45" t="s">
        <v>26</v>
      </c>
      <c r="Q3" s="45" t="s">
        <v>27</v>
      </c>
      <c r="R3" s="51">
        <v>6</v>
      </c>
      <c r="S3" s="56" t="s">
        <v>103</v>
      </c>
      <c r="T3" s="62" t="s">
        <v>43</v>
      </c>
      <c r="U3" s="65"/>
      <c r="V3" s="22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22"/>
      <c r="AK3" s="65"/>
      <c r="AL3" s="65"/>
    </row>
    <row r="4" spans="1:38" s="89" customFormat="1" ht="32" hidden="1" x14ac:dyDescent="0.2">
      <c r="A4" s="102"/>
      <c r="B4" s="103" t="s">
        <v>382</v>
      </c>
      <c r="C4" s="104">
        <v>2258201</v>
      </c>
      <c r="D4" s="104">
        <v>1617840863</v>
      </c>
      <c r="E4" s="104" t="s">
        <v>118</v>
      </c>
      <c r="F4" s="104" t="s">
        <v>83</v>
      </c>
      <c r="G4" s="104" t="s">
        <v>119</v>
      </c>
      <c r="H4" s="105" t="s">
        <v>65</v>
      </c>
      <c r="I4" s="104" t="s">
        <v>28</v>
      </c>
      <c r="J4" s="104" t="s">
        <v>120</v>
      </c>
      <c r="K4" s="104" t="s">
        <v>35</v>
      </c>
      <c r="L4" s="103" t="s">
        <v>27</v>
      </c>
      <c r="M4" s="103" t="s">
        <v>26</v>
      </c>
      <c r="N4" s="103" t="s">
        <v>27</v>
      </c>
      <c r="O4" s="103" t="s">
        <v>26</v>
      </c>
      <c r="P4" s="103" t="s">
        <v>26</v>
      </c>
      <c r="Q4" s="103" t="s">
        <v>27</v>
      </c>
      <c r="R4" s="106">
        <v>6</v>
      </c>
      <c r="S4" s="107" t="s">
        <v>121</v>
      </c>
      <c r="T4" s="108" t="s">
        <v>122</v>
      </c>
      <c r="U4" s="109"/>
      <c r="V4" s="110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11"/>
      <c r="AK4" s="110"/>
      <c r="AL4" s="109"/>
    </row>
    <row r="5" spans="1:38" ht="48" x14ac:dyDescent="0.2">
      <c r="A5" s="43"/>
      <c r="B5" s="42" t="s">
        <v>26</v>
      </c>
      <c r="C5" s="44">
        <v>2260530</v>
      </c>
      <c r="D5" s="44">
        <v>1661580065</v>
      </c>
      <c r="E5" s="44" t="s">
        <v>125</v>
      </c>
      <c r="F5" s="44" t="s">
        <v>73</v>
      </c>
      <c r="G5" s="44" t="s">
        <v>126</v>
      </c>
      <c r="H5" s="78" t="s">
        <v>66</v>
      </c>
      <c r="I5" s="44" t="s">
        <v>28</v>
      </c>
      <c r="J5" s="44" t="s">
        <v>127</v>
      </c>
      <c r="K5" s="44" t="s">
        <v>128</v>
      </c>
      <c r="L5" s="45" t="s">
        <v>27</v>
      </c>
      <c r="M5" s="45" t="s">
        <v>27</v>
      </c>
      <c r="N5" s="45" t="s">
        <v>27</v>
      </c>
      <c r="O5" s="45" t="s">
        <v>27</v>
      </c>
      <c r="P5" s="45" t="s">
        <v>26</v>
      </c>
      <c r="Q5" s="45" t="s">
        <v>27</v>
      </c>
      <c r="R5" s="51"/>
      <c r="S5" s="56"/>
      <c r="T5" s="22" t="s">
        <v>132</v>
      </c>
      <c r="U5" s="65"/>
      <c r="V5" s="22" t="s">
        <v>99</v>
      </c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22"/>
      <c r="AK5" s="65"/>
      <c r="AL5" s="65"/>
    </row>
    <row r="6" spans="1:38" ht="48" x14ac:dyDescent="0.2">
      <c r="A6" s="46"/>
      <c r="B6" s="42" t="s">
        <v>26</v>
      </c>
      <c r="C6" s="41">
        <v>2245763</v>
      </c>
      <c r="D6" s="41">
        <v>1595074364</v>
      </c>
      <c r="E6" s="41" t="s">
        <v>135</v>
      </c>
      <c r="F6" s="41" t="s">
        <v>86</v>
      </c>
      <c r="G6" s="41" t="s">
        <v>136</v>
      </c>
      <c r="H6" s="77" t="s">
        <v>66</v>
      </c>
      <c r="I6" s="41" t="s">
        <v>28</v>
      </c>
      <c r="J6" s="41" t="s">
        <v>137</v>
      </c>
      <c r="K6" s="41" t="s">
        <v>117</v>
      </c>
      <c r="L6" s="42" t="s">
        <v>27</v>
      </c>
      <c r="M6" s="42" t="s">
        <v>26</v>
      </c>
      <c r="N6" s="42" t="s">
        <v>27</v>
      </c>
      <c r="O6" s="42" t="s">
        <v>26</v>
      </c>
      <c r="P6" s="42" t="s">
        <v>27</v>
      </c>
      <c r="Q6" s="42" t="s">
        <v>27</v>
      </c>
      <c r="R6" s="50">
        <v>9</v>
      </c>
      <c r="S6" s="55" t="s">
        <v>103</v>
      </c>
      <c r="T6" s="59" t="s">
        <v>39</v>
      </c>
      <c r="U6" s="64"/>
      <c r="V6" s="63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82"/>
      <c r="AK6" s="63"/>
      <c r="AL6" s="64"/>
    </row>
    <row r="7" spans="1:38" ht="48" x14ac:dyDescent="0.2">
      <c r="A7" s="43"/>
      <c r="B7" s="42" t="s">
        <v>26</v>
      </c>
      <c r="C7" s="44">
        <v>2259978</v>
      </c>
      <c r="D7" s="44">
        <v>1619908466</v>
      </c>
      <c r="E7" s="44" t="s">
        <v>146</v>
      </c>
      <c r="F7" s="44" t="s">
        <v>145</v>
      </c>
      <c r="G7" s="44" t="s">
        <v>143</v>
      </c>
      <c r="H7" s="78" t="s">
        <v>66</v>
      </c>
      <c r="I7" s="44" t="s">
        <v>28</v>
      </c>
      <c r="J7" s="44" t="s">
        <v>144</v>
      </c>
      <c r="K7" s="44" t="s">
        <v>29</v>
      </c>
      <c r="L7" s="45" t="s">
        <v>27</v>
      </c>
      <c r="M7" s="45" t="s">
        <v>26</v>
      </c>
      <c r="N7" s="45" t="s">
        <v>27</v>
      </c>
      <c r="O7" s="45" t="s">
        <v>26</v>
      </c>
      <c r="P7" s="45" t="s">
        <v>26</v>
      </c>
      <c r="Q7" s="45" t="s">
        <v>27</v>
      </c>
      <c r="R7" s="49">
        <v>6</v>
      </c>
      <c r="S7" s="54" t="s">
        <v>141</v>
      </c>
      <c r="T7" s="60" t="s">
        <v>30</v>
      </c>
      <c r="U7" s="43"/>
      <c r="V7" s="22"/>
      <c r="W7" s="47"/>
      <c r="X7" s="47"/>
      <c r="Y7" s="47"/>
      <c r="Z7" s="47"/>
      <c r="AA7" s="47"/>
      <c r="AB7" s="43"/>
      <c r="AC7" s="47"/>
      <c r="AD7" s="47"/>
      <c r="AE7" s="43"/>
      <c r="AF7" s="43"/>
      <c r="AG7" s="43"/>
      <c r="AH7" s="43"/>
      <c r="AI7" s="43"/>
      <c r="AJ7" s="47"/>
      <c r="AK7" s="43"/>
      <c r="AL7" s="43"/>
    </row>
    <row r="8" spans="1:38" ht="48" x14ac:dyDescent="0.2">
      <c r="A8" s="46"/>
      <c r="B8" s="42" t="s">
        <v>26</v>
      </c>
      <c r="C8" s="41">
        <v>2246181</v>
      </c>
      <c r="D8" s="41">
        <v>1594688861</v>
      </c>
      <c r="E8" s="41" t="s">
        <v>147</v>
      </c>
      <c r="F8" s="41" t="s">
        <v>31</v>
      </c>
      <c r="G8" s="41" t="s">
        <v>148</v>
      </c>
      <c r="H8" s="77" t="s">
        <v>66</v>
      </c>
      <c r="I8" s="41" t="s">
        <v>28</v>
      </c>
      <c r="J8" s="41" t="s">
        <v>149</v>
      </c>
      <c r="K8" s="41" t="s">
        <v>150</v>
      </c>
      <c r="L8" s="42" t="s">
        <v>27</v>
      </c>
      <c r="M8" s="42" t="s">
        <v>27</v>
      </c>
      <c r="N8" s="42" t="s">
        <v>27</v>
      </c>
      <c r="O8" s="42" t="s">
        <v>27</v>
      </c>
      <c r="P8" s="42" t="s">
        <v>26</v>
      </c>
      <c r="Q8" s="42" t="s">
        <v>27</v>
      </c>
      <c r="R8" s="50">
        <v>7</v>
      </c>
      <c r="S8" s="55" t="s">
        <v>151</v>
      </c>
      <c r="T8" s="59" t="s">
        <v>34</v>
      </c>
      <c r="U8" s="64"/>
      <c r="V8" s="63" t="s">
        <v>152</v>
      </c>
      <c r="W8" s="40"/>
      <c r="X8" s="40"/>
      <c r="Y8" s="40"/>
      <c r="Z8" s="40"/>
      <c r="AA8" s="40"/>
      <c r="AB8" s="46"/>
      <c r="AC8" s="40"/>
      <c r="AD8" s="40"/>
      <c r="AE8" s="64"/>
      <c r="AF8" s="64"/>
      <c r="AG8" s="64"/>
      <c r="AH8" s="64"/>
      <c r="AI8" s="64"/>
      <c r="AJ8" s="40"/>
      <c r="AK8" s="46"/>
      <c r="AL8" s="46"/>
    </row>
    <row r="9" spans="1:38" ht="32" hidden="1" x14ac:dyDescent="0.2">
      <c r="A9" s="47"/>
      <c r="B9" s="42" t="s">
        <v>382</v>
      </c>
      <c r="C9" s="44">
        <v>2247660</v>
      </c>
      <c r="D9" s="44">
        <v>1603109367</v>
      </c>
      <c r="E9" s="44" t="s">
        <v>153</v>
      </c>
      <c r="F9" s="44" t="s">
        <v>154</v>
      </c>
      <c r="G9" s="44" t="s">
        <v>155</v>
      </c>
      <c r="H9" s="78" t="s">
        <v>67</v>
      </c>
      <c r="I9" s="44" t="s">
        <v>28</v>
      </c>
      <c r="J9" s="44" t="s">
        <v>156</v>
      </c>
      <c r="K9" s="44" t="s">
        <v>157</v>
      </c>
      <c r="L9" s="45" t="s">
        <v>27</v>
      </c>
      <c r="M9" s="45" t="s">
        <v>26</v>
      </c>
      <c r="N9" s="72" t="s">
        <v>26</v>
      </c>
      <c r="O9" s="72" t="s">
        <v>27</v>
      </c>
      <c r="P9" s="72" t="s">
        <v>26</v>
      </c>
      <c r="Q9" s="72" t="s">
        <v>27</v>
      </c>
      <c r="R9" s="73">
        <v>6</v>
      </c>
      <c r="S9" s="74" t="s">
        <v>158</v>
      </c>
      <c r="T9" s="60" t="s">
        <v>39</v>
      </c>
      <c r="U9" s="47"/>
      <c r="V9" s="22" t="s">
        <v>159</v>
      </c>
      <c r="W9" s="47"/>
      <c r="X9" s="47"/>
      <c r="Y9" s="47"/>
      <c r="Z9" s="47"/>
      <c r="AA9" s="47"/>
      <c r="AB9" s="47"/>
      <c r="AC9" s="47"/>
      <c r="AD9" s="47"/>
      <c r="AE9" s="65"/>
      <c r="AF9" s="65"/>
      <c r="AG9" s="65"/>
      <c r="AH9" s="65"/>
      <c r="AI9" s="65"/>
      <c r="AJ9" s="25"/>
      <c r="AK9" s="47"/>
      <c r="AL9" s="47"/>
    </row>
    <row r="10" spans="1:38" ht="48" x14ac:dyDescent="0.2">
      <c r="A10" s="46"/>
      <c r="B10" s="42" t="s">
        <v>26</v>
      </c>
      <c r="C10" s="41">
        <v>2111809</v>
      </c>
      <c r="D10" s="41">
        <v>1509407000</v>
      </c>
      <c r="E10" s="41" t="s">
        <v>163</v>
      </c>
      <c r="F10" s="41" t="s">
        <v>160</v>
      </c>
      <c r="G10" s="41" t="s">
        <v>164</v>
      </c>
      <c r="H10" s="77" t="s">
        <v>68</v>
      </c>
      <c r="I10" s="41" t="s">
        <v>28</v>
      </c>
      <c r="J10" s="41" t="s">
        <v>44</v>
      </c>
      <c r="K10" s="41" t="s">
        <v>165</v>
      </c>
      <c r="L10" s="42" t="s">
        <v>27</v>
      </c>
      <c r="M10" s="42" t="s">
        <v>27</v>
      </c>
      <c r="N10" s="42" t="s">
        <v>27</v>
      </c>
      <c r="O10" s="42" t="s">
        <v>27</v>
      </c>
      <c r="P10" s="42" t="s">
        <v>26</v>
      </c>
      <c r="Q10" s="42" t="s">
        <v>27</v>
      </c>
      <c r="R10" s="52">
        <v>9</v>
      </c>
      <c r="S10" s="57" t="s">
        <v>166</v>
      </c>
      <c r="T10" s="61" t="s">
        <v>40</v>
      </c>
      <c r="U10" s="46"/>
      <c r="V10" s="63"/>
      <c r="W10" s="40"/>
      <c r="X10" s="40"/>
      <c r="Y10" s="40"/>
      <c r="Z10" s="40"/>
      <c r="AA10" s="40"/>
      <c r="AB10" s="46"/>
      <c r="AC10" s="40"/>
      <c r="AD10" s="40"/>
      <c r="AE10" s="46"/>
      <c r="AF10" s="46"/>
      <c r="AG10" s="46"/>
      <c r="AH10" s="46"/>
      <c r="AI10" s="46"/>
      <c r="AJ10" s="63"/>
      <c r="AK10" s="40"/>
      <c r="AL10" s="46"/>
    </row>
    <row r="11" spans="1:38" ht="48" x14ac:dyDescent="0.2">
      <c r="A11" s="43"/>
      <c r="B11" s="42" t="s">
        <v>26</v>
      </c>
      <c r="C11" s="44">
        <v>2266015</v>
      </c>
      <c r="D11" s="44">
        <v>1619240962</v>
      </c>
      <c r="E11" s="44" t="s">
        <v>193</v>
      </c>
      <c r="F11" s="44" t="s">
        <v>186</v>
      </c>
      <c r="G11" s="44" t="s">
        <v>194</v>
      </c>
      <c r="H11" s="78" t="s">
        <v>68</v>
      </c>
      <c r="I11" s="44" t="s">
        <v>28</v>
      </c>
      <c r="J11" s="44" t="s">
        <v>195</v>
      </c>
      <c r="K11" s="44" t="s">
        <v>29</v>
      </c>
      <c r="L11" s="45" t="s">
        <v>27</v>
      </c>
      <c r="M11" s="45" t="s">
        <v>26</v>
      </c>
      <c r="N11" s="45" t="s">
        <v>26</v>
      </c>
      <c r="O11" s="45" t="s">
        <v>26</v>
      </c>
      <c r="P11" s="45" t="s">
        <v>26</v>
      </c>
      <c r="Q11" s="45" t="s">
        <v>27</v>
      </c>
      <c r="R11" s="49">
        <v>6</v>
      </c>
      <c r="S11" s="54" t="s">
        <v>113</v>
      </c>
      <c r="T11" s="60" t="s">
        <v>196</v>
      </c>
      <c r="U11" s="43"/>
      <c r="V11" s="22" t="s">
        <v>197</v>
      </c>
      <c r="W11" s="47"/>
      <c r="X11" s="47"/>
      <c r="Y11" s="47"/>
      <c r="Z11" s="47"/>
      <c r="AA11" s="47"/>
      <c r="AB11" s="47"/>
      <c r="AC11" s="47"/>
      <c r="AD11" s="47"/>
      <c r="AE11" s="43"/>
      <c r="AF11" s="43"/>
      <c r="AG11" s="43"/>
      <c r="AH11" s="43"/>
      <c r="AI11" s="43"/>
      <c r="AJ11" s="22"/>
      <c r="AK11" s="22"/>
      <c r="AL11" s="65"/>
    </row>
    <row r="12" spans="1:38" ht="16" x14ac:dyDescent="0.2">
      <c r="B12" s="42" t="s">
        <v>26</v>
      </c>
      <c r="C12" s="34">
        <v>2240876</v>
      </c>
      <c r="D12" s="34">
        <v>1592925269</v>
      </c>
      <c r="E12" s="34" t="s">
        <v>74</v>
      </c>
      <c r="F12" s="34" t="s">
        <v>72</v>
      </c>
      <c r="G12" s="34" t="s">
        <v>75</v>
      </c>
      <c r="H12" s="75" t="s">
        <v>64</v>
      </c>
      <c r="I12" s="34" t="s">
        <v>23</v>
      </c>
      <c r="J12" s="34" t="s">
        <v>76</v>
      </c>
      <c r="K12" s="34" t="s">
        <v>29</v>
      </c>
      <c r="L12" s="17" t="s">
        <v>27</v>
      </c>
      <c r="M12" s="17" t="s">
        <v>27</v>
      </c>
      <c r="N12" s="17" t="s">
        <v>27</v>
      </c>
      <c r="O12" s="17" t="s">
        <v>26</v>
      </c>
      <c r="P12" s="17" t="s">
        <v>26</v>
      </c>
      <c r="Q12" s="17" t="s">
        <v>27</v>
      </c>
      <c r="R12" s="12">
        <v>7</v>
      </c>
      <c r="S12" s="28" t="s">
        <v>77</v>
      </c>
      <c r="T12" s="37" t="s">
        <v>39</v>
      </c>
      <c r="U12" s="7"/>
      <c r="V12" s="8"/>
      <c r="W12" s="8"/>
      <c r="X12" s="7"/>
      <c r="Y12" s="10"/>
      <c r="Z12" s="10"/>
      <c r="AA12" s="10"/>
      <c r="AB12" s="7"/>
      <c r="AC12" s="7"/>
      <c r="AD12" s="7"/>
      <c r="AE12" s="7"/>
      <c r="AF12" s="7"/>
      <c r="AG12" s="7"/>
      <c r="AH12" s="7"/>
      <c r="AI12" s="7"/>
      <c r="AJ12" s="24"/>
      <c r="AK12" s="8"/>
      <c r="AL12" s="7"/>
    </row>
    <row r="13" spans="1:38" ht="32" x14ac:dyDescent="0.2">
      <c r="B13" s="42"/>
      <c r="C13" s="34">
        <v>2266886</v>
      </c>
      <c r="D13" s="34">
        <v>1502637369</v>
      </c>
      <c r="E13" s="34" t="s">
        <v>88</v>
      </c>
      <c r="F13" s="34" t="s">
        <v>78</v>
      </c>
      <c r="G13" s="34" t="s">
        <v>89</v>
      </c>
      <c r="H13" s="75" t="s">
        <v>65</v>
      </c>
      <c r="I13" s="34" t="s">
        <v>23</v>
      </c>
      <c r="J13" s="34" t="s">
        <v>90</v>
      </c>
      <c r="K13" s="34" t="s">
        <v>91</v>
      </c>
      <c r="L13" s="17" t="s">
        <v>27</v>
      </c>
      <c r="M13" s="17" t="s">
        <v>26</v>
      </c>
      <c r="N13" s="19" t="s">
        <v>26</v>
      </c>
      <c r="O13" s="19" t="s">
        <v>27</v>
      </c>
      <c r="P13" s="19" t="s">
        <v>26</v>
      </c>
      <c r="Q13" s="19" t="s">
        <v>27</v>
      </c>
      <c r="R13" s="14">
        <v>8</v>
      </c>
      <c r="S13" s="29" t="s">
        <v>92</v>
      </c>
      <c r="T13" s="6" t="s">
        <v>105</v>
      </c>
      <c r="U13" s="5"/>
      <c r="V13" s="8" t="s">
        <v>98</v>
      </c>
      <c r="W13" s="6"/>
      <c r="X13" s="6"/>
      <c r="Y13" s="6"/>
      <c r="Z13" s="6"/>
      <c r="AA13" s="6"/>
      <c r="AB13" s="6"/>
      <c r="AC13" s="6"/>
      <c r="AD13" s="6"/>
      <c r="AE13" s="7"/>
      <c r="AF13" s="7"/>
      <c r="AG13" s="7"/>
      <c r="AH13" s="7"/>
      <c r="AI13" s="7"/>
      <c r="AJ13" s="23"/>
      <c r="AK13" s="8"/>
      <c r="AL13" s="7"/>
    </row>
    <row r="14" spans="1:38" ht="32" x14ac:dyDescent="0.2">
      <c r="B14" s="42" t="s">
        <v>26</v>
      </c>
      <c r="C14" s="34">
        <v>2262734</v>
      </c>
      <c r="D14" s="34">
        <v>1656049960</v>
      </c>
      <c r="E14" s="34" t="s">
        <v>93</v>
      </c>
      <c r="F14" s="34" t="s">
        <v>79</v>
      </c>
      <c r="G14" s="34" t="s">
        <v>94</v>
      </c>
      <c r="H14" s="75" t="s">
        <v>65</v>
      </c>
      <c r="I14" s="34" t="s">
        <v>23</v>
      </c>
      <c r="J14" s="34" t="s">
        <v>95</v>
      </c>
      <c r="K14" s="34" t="s">
        <v>29</v>
      </c>
      <c r="L14" s="17" t="s">
        <v>27</v>
      </c>
      <c r="M14" s="17" t="s">
        <v>26</v>
      </c>
      <c r="N14" s="17" t="s">
        <v>27</v>
      </c>
      <c r="O14" s="17" t="s">
        <v>26</v>
      </c>
      <c r="P14" s="17" t="s">
        <v>27</v>
      </c>
      <c r="Q14" s="17" t="s">
        <v>27</v>
      </c>
      <c r="R14" s="36" t="s">
        <v>96</v>
      </c>
      <c r="S14" s="36" t="s">
        <v>96</v>
      </c>
      <c r="T14" s="6" t="s">
        <v>100</v>
      </c>
      <c r="U14" s="7"/>
      <c r="V14" s="8" t="s">
        <v>99</v>
      </c>
      <c r="W14" s="8"/>
      <c r="X14" s="7"/>
      <c r="Y14" s="10"/>
      <c r="Z14" s="10"/>
      <c r="AA14" s="10"/>
      <c r="AB14" s="7"/>
      <c r="AC14" s="7"/>
      <c r="AD14" s="7"/>
      <c r="AE14" s="5"/>
      <c r="AF14" s="5"/>
      <c r="AG14" s="5"/>
      <c r="AH14" s="5"/>
      <c r="AI14" s="5"/>
      <c r="AJ14" s="23"/>
      <c r="AK14" s="7"/>
      <c r="AL14" s="7"/>
    </row>
    <row r="15" spans="1:38" ht="32" x14ac:dyDescent="0.2">
      <c r="B15" s="42" t="s">
        <v>26</v>
      </c>
      <c r="C15" s="34">
        <v>2252821</v>
      </c>
      <c r="D15" s="34">
        <v>1603596367</v>
      </c>
      <c r="E15" s="34" t="s">
        <v>46</v>
      </c>
      <c r="F15" s="34" t="s">
        <v>80</v>
      </c>
      <c r="G15" s="34" t="s">
        <v>101</v>
      </c>
      <c r="H15" s="75" t="s">
        <v>65</v>
      </c>
      <c r="I15" s="34" t="s">
        <v>23</v>
      </c>
      <c r="J15" s="34" t="s">
        <v>102</v>
      </c>
      <c r="K15" s="34" t="s">
        <v>33</v>
      </c>
      <c r="L15" s="17" t="s">
        <v>27</v>
      </c>
      <c r="M15" s="17" t="s">
        <v>26</v>
      </c>
      <c r="N15" s="17" t="s">
        <v>26</v>
      </c>
      <c r="O15" s="17" t="s">
        <v>26</v>
      </c>
      <c r="P15" s="17" t="s">
        <v>26</v>
      </c>
      <c r="Q15" s="17" t="s">
        <v>27</v>
      </c>
      <c r="R15" s="14">
        <v>6</v>
      </c>
      <c r="S15" s="29" t="s">
        <v>103</v>
      </c>
      <c r="T15" s="6" t="s">
        <v>104</v>
      </c>
      <c r="U15" s="5"/>
      <c r="V15" s="8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25"/>
      <c r="AK15" s="8"/>
      <c r="AL15" s="7"/>
    </row>
    <row r="16" spans="1:38" ht="32" x14ac:dyDescent="0.2">
      <c r="B16" s="42"/>
      <c r="C16" s="34">
        <v>2260301</v>
      </c>
      <c r="D16" s="34">
        <v>1617871069</v>
      </c>
      <c r="E16" s="34" t="s">
        <v>110</v>
      </c>
      <c r="F16" s="34" t="s">
        <v>82</v>
      </c>
      <c r="G16" s="34" t="s">
        <v>111</v>
      </c>
      <c r="H16" s="75" t="s">
        <v>65</v>
      </c>
      <c r="I16" s="34" t="s">
        <v>23</v>
      </c>
      <c r="J16" s="34" t="s">
        <v>112</v>
      </c>
      <c r="K16" s="34" t="s">
        <v>109</v>
      </c>
      <c r="L16" s="17" t="s">
        <v>27</v>
      </c>
      <c r="M16" s="17" t="s">
        <v>26</v>
      </c>
      <c r="N16" s="17" t="s">
        <v>26</v>
      </c>
      <c r="O16" s="17" t="s">
        <v>27</v>
      </c>
      <c r="P16" s="17" t="s">
        <v>26</v>
      </c>
      <c r="Q16" s="17" t="s">
        <v>27</v>
      </c>
      <c r="R16" s="9">
        <v>8</v>
      </c>
      <c r="S16" s="30" t="s">
        <v>113</v>
      </c>
      <c r="T16" s="39" t="s">
        <v>34</v>
      </c>
      <c r="U16" s="7"/>
      <c r="V16" s="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3"/>
      <c r="AK16" s="8"/>
      <c r="AL16" s="7"/>
    </row>
    <row r="17" spans="2:38" ht="32" x14ac:dyDescent="0.2">
      <c r="B17" s="42" t="s">
        <v>26</v>
      </c>
      <c r="C17" s="34">
        <v>2232945</v>
      </c>
      <c r="D17" s="34">
        <v>1591496568</v>
      </c>
      <c r="E17" s="34" t="s">
        <v>46</v>
      </c>
      <c r="F17" s="34" t="s">
        <v>84</v>
      </c>
      <c r="G17" s="34" t="s">
        <v>123</v>
      </c>
      <c r="H17" s="75" t="s">
        <v>65</v>
      </c>
      <c r="I17" s="34" t="s">
        <v>23</v>
      </c>
      <c r="J17" s="34" t="s">
        <v>124</v>
      </c>
      <c r="K17" s="34" t="s">
        <v>91</v>
      </c>
      <c r="L17" s="17" t="s">
        <v>27</v>
      </c>
      <c r="M17" s="17" t="s">
        <v>27</v>
      </c>
      <c r="N17" s="17" t="s">
        <v>27</v>
      </c>
      <c r="O17" s="17" t="s">
        <v>27</v>
      </c>
      <c r="P17" s="17" t="s">
        <v>26</v>
      </c>
      <c r="Q17" s="17" t="s">
        <v>27</v>
      </c>
      <c r="R17" s="9">
        <v>7</v>
      </c>
      <c r="S17" s="30" t="s">
        <v>113</v>
      </c>
      <c r="T17" s="38" t="s">
        <v>34</v>
      </c>
      <c r="U17" s="7"/>
      <c r="V17" s="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4"/>
      <c r="AK17" s="5"/>
      <c r="AL17" s="5"/>
    </row>
    <row r="18" spans="2:38" ht="48" x14ac:dyDescent="0.2">
      <c r="B18" s="42" t="s">
        <v>26</v>
      </c>
      <c r="C18" s="34">
        <v>2260288</v>
      </c>
      <c r="D18" s="34">
        <v>1615780961</v>
      </c>
      <c r="E18" s="34" t="s">
        <v>129</v>
      </c>
      <c r="F18" s="34" t="s">
        <v>85</v>
      </c>
      <c r="G18" s="34" t="s">
        <v>130</v>
      </c>
      <c r="H18" s="75" t="s">
        <v>66</v>
      </c>
      <c r="I18" s="34" t="s">
        <v>23</v>
      </c>
      <c r="J18" s="34" t="s">
        <v>131</v>
      </c>
      <c r="K18" s="34" t="s">
        <v>33</v>
      </c>
      <c r="L18" s="17" t="s">
        <v>27</v>
      </c>
      <c r="M18" s="17" t="s">
        <v>26</v>
      </c>
      <c r="N18" s="17" t="s">
        <v>27</v>
      </c>
      <c r="O18" s="17" t="s">
        <v>26</v>
      </c>
      <c r="P18" s="17" t="s">
        <v>26</v>
      </c>
      <c r="Q18" s="17" t="s">
        <v>27</v>
      </c>
      <c r="R18" s="9">
        <v>6</v>
      </c>
      <c r="S18" s="30" t="s">
        <v>133</v>
      </c>
      <c r="T18" s="38" t="s">
        <v>134</v>
      </c>
      <c r="U18" s="7"/>
      <c r="V18" s="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3"/>
      <c r="AK18" s="7"/>
      <c r="AL18" s="7"/>
    </row>
    <row r="19" spans="2:38" ht="48" x14ac:dyDescent="0.2">
      <c r="B19" s="42" t="s">
        <v>26</v>
      </c>
      <c r="C19" s="34">
        <v>2260565</v>
      </c>
      <c r="D19" s="34">
        <v>1490137904</v>
      </c>
      <c r="E19" s="34" t="s">
        <v>138</v>
      </c>
      <c r="F19" s="34" t="s">
        <v>87</v>
      </c>
      <c r="G19" s="34" t="s">
        <v>139</v>
      </c>
      <c r="H19" s="75" t="s">
        <v>66</v>
      </c>
      <c r="I19" s="34" t="s">
        <v>23</v>
      </c>
      <c r="J19" s="34" t="s">
        <v>140</v>
      </c>
      <c r="K19" s="34" t="s">
        <v>35</v>
      </c>
      <c r="L19" s="17" t="s">
        <v>27</v>
      </c>
      <c r="M19" s="17" t="s">
        <v>26</v>
      </c>
      <c r="N19" s="17" t="s">
        <v>27</v>
      </c>
      <c r="O19" s="17" t="s">
        <v>26</v>
      </c>
      <c r="P19" s="17" t="s">
        <v>27</v>
      </c>
      <c r="Q19" s="17" t="s">
        <v>27</v>
      </c>
      <c r="R19" s="9">
        <v>5</v>
      </c>
      <c r="S19" s="30" t="s">
        <v>141</v>
      </c>
      <c r="T19" s="38" t="s">
        <v>142</v>
      </c>
      <c r="U19" s="7"/>
      <c r="V19" s="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24"/>
      <c r="AK19" s="6"/>
      <c r="AL19" s="5"/>
    </row>
    <row r="20" spans="2:38" ht="48" x14ac:dyDescent="0.2">
      <c r="B20" s="42" t="s">
        <v>26</v>
      </c>
      <c r="C20" s="34">
        <v>2253454</v>
      </c>
      <c r="D20" s="34">
        <v>1603808862</v>
      </c>
      <c r="E20" s="34" t="s">
        <v>167</v>
      </c>
      <c r="F20" s="34" t="s">
        <v>161</v>
      </c>
      <c r="G20" s="34" t="s">
        <v>168</v>
      </c>
      <c r="H20" s="75" t="s">
        <v>68</v>
      </c>
      <c r="I20" s="34" t="s">
        <v>23</v>
      </c>
      <c r="J20" s="34" t="s">
        <v>169</v>
      </c>
      <c r="K20" s="34" t="s">
        <v>29</v>
      </c>
      <c r="L20" s="17" t="s">
        <v>27</v>
      </c>
      <c r="M20" s="17" t="s">
        <v>26</v>
      </c>
      <c r="N20" s="17" t="s">
        <v>27</v>
      </c>
      <c r="O20" s="17" t="s">
        <v>26</v>
      </c>
      <c r="P20" s="17" t="s">
        <v>26</v>
      </c>
      <c r="Q20" s="17" t="s">
        <v>27</v>
      </c>
      <c r="R20" s="9">
        <v>8</v>
      </c>
      <c r="S20" s="30" t="s">
        <v>103</v>
      </c>
      <c r="T20" s="38" t="s">
        <v>170</v>
      </c>
      <c r="U20" s="7"/>
      <c r="V20" s="8" t="s">
        <v>152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23"/>
      <c r="AK20" s="7"/>
      <c r="AL20" s="7"/>
    </row>
    <row r="21" spans="2:38" ht="48" x14ac:dyDescent="0.2">
      <c r="B21" s="42" t="s">
        <v>26</v>
      </c>
      <c r="C21" s="34">
        <v>2280034</v>
      </c>
      <c r="D21" s="34">
        <v>1528491505</v>
      </c>
      <c r="E21" s="34" t="s">
        <v>171</v>
      </c>
      <c r="F21" s="34" t="s">
        <v>162</v>
      </c>
      <c r="G21" s="34" t="s">
        <v>172</v>
      </c>
      <c r="H21" s="75" t="s">
        <v>68</v>
      </c>
      <c r="I21" s="34" t="s">
        <v>23</v>
      </c>
      <c r="J21" s="34" t="s">
        <v>173</v>
      </c>
      <c r="K21" s="34" t="s">
        <v>37</v>
      </c>
      <c r="L21" s="17" t="s">
        <v>27</v>
      </c>
      <c r="M21" s="17" t="s">
        <v>27</v>
      </c>
      <c r="N21" s="17" t="s">
        <v>26</v>
      </c>
      <c r="O21" s="17" t="s">
        <v>27</v>
      </c>
      <c r="P21" s="17" t="s">
        <v>26</v>
      </c>
      <c r="Q21" s="17" t="s">
        <v>26</v>
      </c>
      <c r="R21" s="9">
        <v>5</v>
      </c>
      <c r="S21" s="30" t="s">
        <v>174</v>
      </c>
      <c r="T21" s="38" t="s">
        <v>175</v>
      </c>
      <c r="U21" s="7"/>
      <c r="V21" s="8" t="s">
        <v>176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23"/>
      <c r="AK21" s="7"/>
      <c r="AL21" s="7"/>
    </row>
    <row r="22" spans="2:38" ht="48" x14ac:dyDescent="0.2">
      <c r="B22" s="42" t="s">
        <v>26</v>
      </c>
      <c r="C22" s="34">
        <v>2245908</v>
      </c>
      <c r="D22" s="34">
        <v>1627719267</v>
      </c>
      <c r="E22" s="34" t="s">
        <v>45</v>
      </c>
      <c r="F22" s="34" t="s">
        <v>177</v>
      </c>
      <c r="G22" s="34" t="s">
        <v>178</v>
      </c>
      <c r="H22" s="75" t="s">
        <v>68</v>
      </c>
      <c r="I22" s="34" t="s">
        <v>23</v>
      </c>
      <c r="J22" s="34" t="s">
        <v>179</v>
      </c>
      <c r="K22" s="34" t="s">
        <v>35</v>
      </c>
      <c r="L22" s="17" t="s">
        <v>26</v>
      </c>
      <c r="M22" s="17" t="s">
        <v>27</v>
      </c>
      <c r="N22" s="17" t="s">
        <v>26</v>
      </c>
      <c r="O22" s="17" t="s">
        <v>27</v>
      </c>
      <c r="P22" s="17" t="s">
        <v>26</v>
      </c>
      <c r="Q22" s="17" t="s">
        <v>26</v>
      </c>
      <c r="R22" s="9">
        <v>5</v>
      </c>
      <c r="S22" s="30">
        <v>4</v>
      </c>
      <c r="T22" s="6" t="s">
        <v>180</v>
      </c>
      <c r="U22" s="7"/>
      <c r="V22" s="8" t="s">
        <v>181</v>
      </c>
      <c r="W22" s="8"/>
      <c r="X22" s="7"/>
      <c r="Y22" s="10"/>
      <c r="Z22" s="10"/>
      <c r="AA22" s="10"/>
      <c r="AB22" s="7"/>
      <c r="AC22" s="7"/>
      <c r="AD22" s="7"/>
      <c r="AE22" s="6"/>
      <c r="AF22" s="6"/>
      <c r="AG22" s="6"/>
      <c r="AH22" s="6"/>
      <c r="AI22" s="6"/>
      <c r="AJ22" s="23"/>
      <c r="AK22" s="7"/>
      <c r="AL22" s="7"/>
    </row>
    <row r="23" spans="2:38" ht="48" x14ac:dyDescent="0.2">
      <c r="B23" s="42" t="s">
        <v>26</v>
      </c>
      <c r="C23" s="34">
        <v>2265348</v>
      </c>
      <c r="D23" s="34">
        <v>1658575562</v>
      </c>
      <c r="E23" s="34" t="s">
        <v>183</v>
      </c>
      <c r="F23" s="34" t="s">
        <v>182</v>
      </c>
      <c r="G23" s="34" t="s">
        <v>184</v>
      </c>
      <c r="H23" s="75" t="s">
        <v>68</v>
      </c>
      <c r="I23" s="34" t="s">
        <v>23</v>
      </c>
      <c r="J23" s="34" t="s">
        <v>42</v>
      </c>
      <c r="K23" s="34" t="s">
        <v>29</v>
      </c>
      <c r="L23" s="17" t="s">
        <v>27</v>
      </c>
      <c r="M23" s="17" t="s">
        <v>26</v>
      </c>
      <c r="N23" s="17" t="s">
        <v>27</v>
      </c>
      <c r="O23" s="17" t="s">
        <v>26</v>
      </c>
      <c r="P23" s="17" t="s">
        <v>26</v>
      </c>
      <c r="Q23" s="17" t="s">
        <v>27</v>
      </c>
      <c r="R23" s="9">
        <v>7</v>
      </c>
      <c r="S23" s="30" t="s">
        <v>113</v>
      </c>
      <c r="T23" s="38" t="s">
        <v>185</v>
      </c>
      <c r="U23" s="7"/>
      <c r="V23" s="8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8"/>
      <c r="AL23" s="7"/>
    </row>
    <row r="24" spans="2:38" ht="48" x14ac:dyDescent="0.2">
      <c r="B24" s="42" t="s">
        <v>26</v>
      </c>
      <c r="C24" s="34">
        <v>2264827</v>
      </c>
      <c r="D24" s="34">
        <v>1603733667</v>
      </c>
      <c r="E24" s="34" t="s">
        <v>198</v>
      </c>
      <c r="F24" s="34" t="s">
        <v>187</v>
      </c>
      <c r="G24" s="34" t="s">
        <v>199</v>
      </c>
      <c r="H24" s="75" t="s">
        <v>68</v>
      </c>
      <c r="I24" s="34" t="s">
        <v>23</v>
      </c>
      <c r="J24" s="34" t="s">
        <v>200</v>
      </c>
      <c r="K24" s="34" t="s">
        <v>35</v>
      </c>
      <c r="L24" s="17" t="s">
        <v>27</v>
      </c>
      <c r="M24" s="17" t="s">
        <v>26</v>
      </c>
      <c r="N24" s="20" t="s">
        <v>26</v>
      </c>
      <c r="O24" s="20" t="s">
        <v>26</v>
      </c>
      <c r="P24" s="17" t="s">
        <v>26</v>
      </c>
      <c r="Q24" s="17" t="s">
        <v>27</v>
      </c>
      <c r="R24" s="9">
        <v>6</v>
      </c>
      <c r="S24" s="30" t="s">
        <v>113</v>
      </c>
      <c r="T24" s="39" t="s">
        <v>201</v>
      </c>
      <c r="U24" s="7"/>
      <c r="V24" s="8"/>
      <c r="W24" s="8"/>
      <c r="X24" s="7"/>
      <c r="Y24" s="10"/>
      <c r="Z24" s="10"/>
      <c r="AA24" s="10"/>
      <c r="AB24" s="7"/>
      <c r="AC24" s="7"/>
      <c r="AD24" s="7"/>
      <c r="AE24" s="7"/>
      <c r="AF24" s="7"/>
      <c r="AG24" s="7"/>
      <c r="AH24" s="7"/>
      <c r="AI24" s="7"/>
      <c r="AJ24" s="23"/>
      <c r="AK24" s="5"/>
      <c r="AL24" s="5"/>
    </row>
    <row r="25" spans="2:38" ht="48" x14ac:dyDescent="0.2">
      <c r="B25" s="42" t="s">
        <v>26</v>
      </c>
      <c r="C25" s="34">
        <v>2261252</v>
      </c>
      <c r="D25" s="34">
        <v>1624960563</v>
      </c>
      <c r="E25" s="34" t="s">
        <v>203</v>
      </c>
      <c r="F25" s="34" t="s">
        <v>188</v>
      </c>
      <c r="G25" s="34" t="s">
        <v>202</v>
      </c>
      <c r="H25" s="75" t="s">
        <v>68</v>
      </c>
      <c r="I25" s="34" t="s">
        <v>23</v>
      </c>
      <c r="J25" s="34" t="s">
        <v>204</v>
      </c>
      <c r="K25" s="34" t="s">
        <v>47</v>
      </c>
      <c r="L25" s="17" t="s">
        <v>27</v>
      </c>
      <c r="M25" s="17" t="s">
        <v>26</v>
      </c>
      <c r="N25" s="17" t="s">
        <v>27</v>
      </c>
      <c r="O25" s="17" t="s">
        <v>26</v>
      </c>
      <c r="P25" s="17" t="s">
        <v>26</v>
      </c>
      <c r="Q25" s="17" t="s">
        <v>27</v>
      </c>
      <c r="R25" s="15">
        <v>8</v>
      </c>
      <c r="S25" s="32" t="s">
        <v>113</v>
      </c>
      <c r="T25" s="39" t="s">
        <v>25</v>
      </c>
      <c r="U25" s="6"/>
      <c r="V25" s="8"/>
      <c r="W25" s="6"/>
      <c r="X25" s="6"/>
      <c r="Y25" s="6"/>
      <c r="Z25" s="6"/>
      <c r="AA25" s="6"/>
      <c r="AB25" s="6"/>
      <c r="AC25" s="6"/>
      <c r="AD25" s="6"/>
      <c r="AE25" s="5"/>
      <c r="AF25" s="5"/>
      <c r="AG25" s="5"/>
      <c r="AH25" s="5"/>
      <c r="AI25" s="5"/>
      <c r="AJ25" s="24"/>
      <c r="AK25" s="8"/>
      <c r="AL25" s="7"/>
    </row>
    <row r="26" spans="2:38" ht="48" hidden="1" x14ac:dyDescent="0.2">
      <c r="B26" s="42" t="s">
        <v>382</v>
      </c>
      <c r="C26" s="34">
        <v>2261182</v>
      </c>
      <c r="D26" s="34">
        <v>1582871967</v>
      </c>
      <c r="E26" s="34" t="s">
        <v>207</v>
      </c>
      <c r="F26" s="34" t="s">
        <v>190</v>
      </c>
      <c r="G26" s="34" t="s">
        <v>208</v>
      </c>
      <c r="H26" s="75" t="s">
        <v>68</v>
      </c>
      <c r="I26" s="34" t="s">
        <v>23</v>
      </c>
      <c r="J26" s="34" t="s">
        <v>209</v>
      </c>
      <c r="K26" s="34" t="s">
        <v>37</v>
      </c>
      <c r="L26" s="17" t="s">
        <v>27</v>
      </c>
      <c r="M26" s="17" t="s">
        <v>26</v>
      </c>
      <c r="N26" s="17" t="s">
        <v>26</v>
      </c>
      <c r="O26" s="17" t="s">
        <v>26</v>
      </c>
      <c r="P26" s="17" t="s">
        <v>26</v>
      </c>
      <c r="Q26" s="17" t="s">
        <v>27</v>
      </c>
      <c r="R26" s="14">
        <v>8</v>
      </c>
      <c r="S26" s="29" t="s">
        <v>151</v>
      </c>
      <c r="T26" s="39" t="s">
        <v>30</v>
      </c>
      <c r="U26" s="5"/>
      <c r="V26" s="8"/>
      <c r="W26" s="6"/>
      <c r="X26" s="6"/>
      <c r="Y26" s="6"/>
      <c r="Z26" s="6"/>
      <c r="AA26" s="6"/>
      <c r="AB26" s="5"/>
      <c r="AC26" s="6"/>
      <c r="AD26" s="6"/>
      <c r="AE26" s="6"/>
      <c r="AF26" s="6"/>
      <c r="AG26" s="6"/>
      <c r="AH26" s="6"/>
      <c r="AI26" s="6"/>
      <c r="AJ26" s="23"/>
      <c r="AK26" s="8"/>
      <c r="AL26" s="7"/>
    </row>
    <row r="27" spans="2:38" ht="48" x14ac:dyDescent="0.2">
      <c r="B27" s="42"/>
      <c r="C27" s="34">
        <v>2248164</v>
      </c>
      <c r="D27" s="34">
        <v>1614763662</v>
      </c>
      <c r="E27" s="34" t="s">
        <v>210</v>
      </c>
      <c r="F27" s="34" t="s">
        <v>191</v>
      </c>
      <c r="G27" s="34" t="s">
        <v>211</v>
      </c>
      <c r="H27" s="75" t="s">
        <v>68</v>
      </c>
      <c r="I27" s="34" t="s">
        <v>23</v>
      </c>
      <c r="J27" s="34" t="s">
        <v>212</v>
      </c>
      <c r="K27" s="34" t="s">
        <v>213</v>
      </c>
      <c r="L27" s="17" t="s">
        <v>27</v>
      </c>
      <c r="M27" s="17" t="s">
        <v>27</v>
      </c>
      <c r="N27" s="17" t="s">
        <v>27</v>
      </c>
      <c r="O27" s="17" t="s">
        <v>27</v>
      </c>
      <c r="P27" s="17" t="s">
        <v>26</v>
      </c>
      <c r="Q27" s="17" t="s">
        <v>27</v>
      </c>
      <c r="R27" s="15">
        <v>7</v>
      </c>
      <c r="S27" s="32" t="s">
        <v>77</v>
      </c>
      <c r="T27" s="39" t="s">
        <v>30</v>
      </c>
      <c r="U27" s="6"/>
      <c r="V27" s="8"/>
      <c r="W27" s="6"/>
      <c r="X27" s="6"/>
      <c r="Y27" s="6"/>
      <c r="Z27" s="6"/>
      <c r="AA27" s="6"/>
      <c r="AB27" s="6"/>
      <c r="AC27" s="6"/>
      <c r="AD27" s="6"/>
      <c r="AE27" s="5"/>
      <c r="AF27" s="5"/>
      <c r="AG27" s="5"/>
      <c r="AH27" s="5"/>
      <c r="AI27" s="5"/>
      <c r="AJ27" s="6"/>
      <c r="AK27" s="5"/>
      <c r="AL27" s="5"/>
    </row>
    <row r="28" spans="2:38" ht="48" x14ac:dyDescent="0.2">
      <c r="B28" s="42" t="s">
        <v>26</v>
      </c>
      <c r="C28" s="34">
        <v>2241657</v>
      </c>
      <c r="D28" s="34">
        <v>1602229763</v>
      </c>
      <c r="E28" s="34" t="s">
        <v>218</v>
      </c>
      <c r="F28" s="34" t="s">
        <v>192</v>
      </c>
      <c r="G28" s="34" t="s">
        <v>219</v>
      </c>
      <c r="H28" s="75" t="s">
        <v>68</v>
      </c>
      <c r="I28" s="34" t="s">
        <v>23</v>
      </c>
      <c r="J28" s="34" t="s">
        <v>220</v>
      </c>
      <c r="K28" s="34" t="s">
        <v>221</v>
      </c>
      <c r="L28" s="17" t="s">
        <v>27</v>
      </c>
      <c r="M28" s="17" t="s">
        <v>26</v>
      </c>
      <c r="N28" s="17" t="s">
        <v>26</v>
      </c>
      <c r="O28" s="17" t="s">
        <v>26</v>
      </c>
      <c r="P28" s="17" t="s">
        <v>26</v>
      </c>
      <c r="Q28" s="17" t="s">
        <v>27</v>
      </c>
      <c r="R28" s="9">
        <v>7</v>
      </c>
      <c r="S28" s="30" t="s">
        <v>103</v>
      </c>
      <c r="T28" s="38" t="s">
        <v>39</v>
      </c>
      <c r="U28" s="7"/>
      <c r="V28" s="8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23"/>
      <c r="AK28" s="8"/>
      <c r="AL28" s="7"/>
    </row>
    <row r="29" spans="2:38" ht="48" x14ac:dyDescent="0.2">
      <c r="B29" s="42" t="s">
        <v>26</v>
      </c>
      <c r="C29" s="34">
        <v>2244275</v>
      </c>
      <c r="D29" s="34">
        <v>1644165562</v>
      </c>
      <c r="E29" s="34" t="s">
        <v>230</v>
      </c>
      <c r="F29" s="34" t="s">
        <v>216</v>
      </c>
      <c r="G29" s="34" t="s">
        <v>231</v>
      </c>
      <c r="H29" s="75" t="s">
        <v>68</v>
      </c>
      <c r="I29" s="34" t="s">
        <v>23</v>
      </c>
      <c r="J29" s="34" t="s">
        <v>232</v>
      </c>
      <c r="K29" s="34" t="s">
        <v>29</v>
      </c>
      <c r="L29" s="17" t="s">
        <v>27</v>
      </c>
      <c r="M29" s="17" t="s">
        <v>27</v>
      </c>
      <c r="N29" s="17" t="s">
        <v>27</v>
      </c>
      <c r="O29" s="17" t="s">
        <v>27</v>
      </c>
      <c r="P29" s="17" t="s">
        <v>26</v>
      </c>
      <c r="Q29" s="17" t="s">
        <v>27</v>
      </c>
      <c r="R29" s="9">
        <v>8</v>
      </c>
      <c r="S29" s="30" t="s">
        <v>113</v>
      </c>
      <c r="T29" s="38" t="s">
        <v>39</v>
      </c>
      <c r="U29" s="7"/>
      <c r="V29" s="8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6"/>
      <c r="AK29" s="6"/>
      <c r="AL29" s="6"/>
    </row>
    <row r="30" spans="2:38" ht="32" x14ac:dyDescent="0.2">
      <c r="B30" s="42"/>
      <c r="C30" s="34">
        <v>2263018</v>
      </c>
      <c r="D30" s="34">
        <v>1613710465</v>
      </c>
      <c r="E30" s="34" t="s">
        <v>236</v>
      </c>
      <c r="F30" s="34" t="s">
        <v>49</v>
      </c>
      <c r="G30" s="34" t="s">
        <v>237</v>
      </c>
      <c r="H30" s="75" t="s">
        <v>69</v>
      </c>
      <c r="I30" s="34" t="s">
        <v>23</v>
      </c>
      <c r="J30" s="34" t="s">
        <v>238</v>
      </c>
      <c r="K30" s="34" t="s">
        <v>37</v>
      </c>
      <c r="L30" s="17" t="s">
        <v>27</v>
      </c>
      <c r="M30" s="17" t="s">
        <v>26</v>
      </c>
      <c r="N30" s="17" t="s">
        <v>26</v>
      </c>
      <c r="O30" s="17" t="s">
        <v>26</v>
      </c>
      <c r="P30" s="17" t="s">
        <v>26</v>
      </c>
      <c r="Q30" s="17" t="s">
        <v>27</v>
      </c>
      <c r="R30" s="9">
        <v>6</v>
      </c>
      <c r="S30" s="30" t="s">
        <v>77</v>
      </c>
      <c r="T30" s="38" t="s">
        <v>239</v>
      </c>
      <c r="U30" s="7"/>
      <c r="V30" s="8" t="s">
        <v>197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3"/>
      <c r="AK30" s="7"/>
      <c r="AL30" s="7"/>
    </row>
    <row r="31" spans="2:38" ht="32" x14ac:dyDescent="0.2">
      <c r="B31" s="42" t="s">
        <v>26</v>
      </c>
      <c r="C31" s="34">
        <v>2105876</v>
      </c>
      <c r="D31" s="34">
        <v>1410094207</v>
      </c>
      <c r="E31" s="34" t="s">
        <v>240</v>
      </c>
      <c r="F31" s="34" t="s">
        <v>241</v>
      </c>
      <c r="G31" s="34" t="s">
        <v>242</v>
      </c>
      <c r="H31" s="75" t="s">
        <v>69</v>
      </c>
      <c r="I31" s="34" t="s">
        <v>23</v>
      </c>
      <c r="J31" s="34" t="s">
        <v>243</v>
      </c>
      <c r="K31" s="34" t="s">
        <v>150</v>
      </c>
      <c r="L31" s="17" t="s">
        <v>27</v>
      </c>
      <c r="M31" s="17" t="s">
        <v>27</v>
      </c>
      <c r="N31" s="17" t="s">
        <v>27</v>
      </c>
      <c r="O31" s="17" t="s">
        <v>27</v>
      </c>
      <c r="P31" s="17" t="s">
        <v>26</v>
      </c>
      <c r="Q31" s="17" t="s">
        <v>27</v>
      </c>
      <c r="R31" s="14">
        <v>9</v>
      </c>
      <c r="S31" s="29" t="s">
        <v>121</v>
      </c>
      <c r="T31" s="39" t="s">
        <v>36</v>
      </c>
      <c r="U31" s="5"/>
      <c r="V31" s="8" t="s">
        <v>244</v>
      </c>
      <c r="W31" s="6"/>
      <c r="X31" s="6"/>
      <c r="Y31" s="6"/>
      <c r="Z31" s="6"/>
      <c r="AA31" s="6"/>
      <c r="AB31" s="5"/>
      <c r="AC31" s="6"/>
      <c r="AD31" s="6"/>
      <c r="AE31" s="5"/>
      <c r="AF31" s="5"/>
      <c r="AG31" s="5"/>
      <c r="AH31" s="5"/>
      <c r="AI31" s="5"/>
      <c r="AJ31" s="6"/>
      <c r="AK31" s="8"/>
      <c r="AL31" s="7"/>
    </row>
    <row r="32" spans="2:38" ht="32" x14ac:dyDescent="0.2">
      <c r="B32" s="42" t="s">
        <v>26</v>
      </c>
      <c r="C32" s="34">
        <v>2262867</v>
      </c>
      <c r="D32" s="34">
        <v>1620737965</v>
      </c>
      <c r="E32" s="34" t="s">
        <v>249</v>
      </c>
      <c r="F32" s="34" t="s">
        <v>245</v>
      </c>
      <c r="G32" s="34" t="s">
        <v>250</v>
      </c>
      <c r="H32" s="75" t="s">
        <v>69</v>
      </c>
      <c r="I32" s="34" t="s">
        <v>23</v>
      </c>
      <c r="J32" s="34" t="s">
        <v>251</v>
      </c>
      <c r="K32" s="34" t="s">
        <v>165</v>
      </c>
      <c r="L32" s="17" t="s">
        <v>27</v>
      </c>
      <c r="M32" s="17" t="s">
        <v>26</v>
      </c>
      <c r="N32" s="17" t="s">
        <v>27</v>
      </c>
      <c r="O32" s="17" t="s">
        <v>26</v>
      </c>
      <c r="P32" s="17" t="s">
        <v>27</v>
      </c>
      <c r="Q32" s="17" t="s">
        <v>27</v>
      </c>
      <c r="R32" s="9">
        <v>7</v>
      </c>
      <c r="S32" s="30" t="s">
        <v>252</v>
      </c>
      <c r="T32" s="38" t="s">
        <v>32</v>
      </c>
      <c r="U32" s="7"/>
      <c r="V32" s="8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6"/>
      <c r="AK32" s="5"/>
      <c r="AL32" s="5"/>
    </row>
  </sheetData>
  <conditionalFormatting sqref="L2:Q11">
    <cfRule type="cellIs" dxfId="16" priority="7" operator="equal">
      <formula>"No"</formula>
    </cfRule>
    <cfRule type="cellIs" dxfId="15" priority="8" operator="equal">
      <formula>"Yes"</formula>
    </cfRule>
  </conditionalFormatting>
  <conditionalFormatting sqref="AG1:AH11">
    <cfRule type="cellIs" dxfId="14" priority="6" operator="equal">
      <formula>"Yes"</formula>
    </cfRule>
  </conditionalFormatting>
  <conditionalFormatting sqref="L12:Q32">
    <cfRule type="cellIs" dxfId="13" priority="4" operator="equal">
      <formula>"No"</formula>
    </cfRule>
    <cfRule type="cellIs" dxfId="12" priority="5" operator="equal">
      <formula>"Yes"</formula>
    </cfRule>
  </conditionalFormatting>
  <conditionalFormatting sqref="AG12:AH32">
    <cfRule type="cellIs" dxfId="11" priority="3" operator="equal">
      <formula>"Yes"</formula>
    </cfRule>
  </conditionalFormatting>
  <conditionalFormatting sqref="B2:B32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3"/>
  <sheetViews>
    <sheetView topLeftCell="C1" zoomScale="70" zoomScaleNormal="70" workbookViewId="0">
      <selection activeCell="C18" sqref="C18"/>
    </sheetView>
  </sheetViews>
  <sheetFormatPr baseColWidth="10" defaultColWidth="8.83203125" defaultRowHeight="15" x14ac:dyDescent="0.2"/>
  <cols>
    <col min="1" max="1" width="18.5" bestFit="1" customWidth="1"/>
    <col min="2" max="2" width="27.5" bestFit="1" customWidth="1"/>
    <col min="3" max="3" width="18.5" bestFit="1" customWidth="1"/>
    <col min="4" max="4" width="16" bestFit="1" customWidth="1"/>
    <col min="5" max="5" width="11.5" bestFit="1" customWidth="1"/>
    <col min="6" max="6" width="15.33203125" bestFit="1" customWidth="1"/>
    <col min="7" max="7" width="36.83203125" bestFit="1" customWidth="1"/>
    <col min="8" max="8" width="16.6640625" bestFit="1" customWidth="1"/>
    <col min="9" max="9" width="8.83203125" bestFit="1" customWidth="1"/>
    <col min="10" max="10" width="29.5" bestFit="1" customWidth="1"/>
    <col min="11" max="11" width="15.5" bestFit="1" customWidth="1"/>
    <col min="12" max="12" width="9.33203125" bestFit="1" customWidth="1"/>
    <col min="13" max="13" width="19.5" bestFit="1" customWidth="1"/>
    <col min="14" max="14" width="18" bestFit="1" customWidth="1"/>
    <col min="15" max="15" width="6.5" bestFit="1" customWidth="1"/>
    <col min="16" max="16" width="6.33203125" bestFit="1" customWidth="1"/>
    <col min="17" max="17" width="9.5" bestFit="1" customWidth="1"/>
    <col min="18" max="18" width="17.1640625" bestFit="1" customWidth="1"/>
    <col min="19" max="19" width="38.83203125" bestFit="1" customWidth="1"/>
    <col min="20" max="20" width="42.83203125" bestFit="1" customWidth="1"/>
    <col min="21" max="21" width="15" bestFit="1" customWidth="1"/>
    <col min="22" max="22" width="53.1640625" bestFit="1" customWidth="1"/>
    <col min="23" max="23" width="12.83203125" bestFit="1" customWidth="1"/>
    <col min="24" max="24" width="25.83203125" bestFit="1" customWidth="1"/>
    <col min="25" max="25" width="11.5" bestFit="1" customWidth="1"/>
    <col min="26" max="27" width="11.1640625" bestFit="1" customWidth="1"/>
    <col min="28" max="28" width="17.6640625" bestFit="1" customWidth="1"/>
    <col min="29" max="29" width="7.1640625" bestFit="1" customWidth="1"/>
    <col min="30" max="30" width="19.5" bestFit="1" customWidth="1"/>
    <col min="31" max="31" width="11.1640625" bestFit="1" customWidth="1"/>
    <col min="32" max="32" width="10.83203125" customWidth="1"/>
    <col min="33" max="33" width="12.5" bestFit="1" customWidth="1"/>
    <col min="34" max="34" width="10.1640625" bestFit="1" customWidth="1"/>
    <col min="35" max="35" width="11.5" bestFit="1" customWidth="1"/>
    <col min="36" max="36" width="21.33203125" bestFit="1" customWidth="1"/>
    <col min="37" max="37" width="28" bestFit="1" customWidth="1"/>
    <col min="38" max="38" width="13.5" bestFit="1" customWidth="1"/>
  </cols>
  <sheetData>
    <row r="1" spans="1:38" ht="16" x14ac:dyDescent="0.2">
      <c r="A1" s="84" t="s">
        <v>0</v>
      </c>
      <c r="B1" s="84" t="s">
        <v>381</v>
      </c>
      <c r="C1" s="85" t="s">
        <v>19</v>
      </c>
      <c r="D1" s="85" t="s">
        <v>20</v>
      </c>
      <c r="E1" s="84" t="s">
        <v>1</v>
      </c>
      <c r="F1" s="84" t="s">
        <v>2</v>
      </c>
      <c r="G1" s="84" t="s">
        <v>51</v>
      </c>
      <c r="H1" s="84" t="s">
        <v>3</v>
      </c>
      <c r="I1" s="84" t="s">
        <v>4</v>
      </c>
      <c r="J1" s="84" t="s">
        <v>21</v>
      </c>
      <c r="K1" s="84" t="s">
        <v>71</v>
      </c>
      <c r="L1" s="84" t="s">
        <v>5</v>
      </c>
      <c r="M1" s="84" t="s">
        <v>6</v>
      </c>
      <c r="N1" s="84" t="s">
        <v>7</v>
      </c>
      <c r="O1" s="84" t="s">
        <v>8</v>
      </c>
      <c r="P1" s="84" t="s">
        <v>9</v>
      </c>
      <c r="Q1" s="84" t="s">
        <v>22</v>
      </c>
      <c r="R1" s="86" t="s">
        <v>10</v>
      </c>
      <c r="S1" s="85" t="s">
        <v>11</v>
      </c>
      <c r="T1" s="84" t="s">
        <v>12</v>
      </c>
      <c r="U1" s="84" t="s">
        <v>13</v>
      </c>
      <c r="V1" s="84" t="s">
        <v>14</v>
      </c>
      <c r="W1" s="84" t="s">
        <v>56</v>
      </c>
      <c r="X1" s="84" t="s">
        <v>57</v>
      </c>
      <c r="Y1" s="84" t="s">
        <v>58</v>
      </c>
      <c r="Z1" s="84" t="s">
        <v>59</v>
      </c>
      <c r="AA1" s="84" t="s">
        <v>60</v>
      </c>
      <c r="AB1" s="84" t="s">
        <v>15</v>
      </c>
      <c r="AC1" s="84" t="s">
        <v>16</v>
      </c>
      <c r="AD1" s="84" t="s">
        <v>17</v>
      </c>
      <c r="AE1" s="87" t="s">
        <v>52</v>
      </c>
      <c r="AF1" s="84" t="s">
        <v>53</v>
      </c>
      <c r="AG1" s="84" t="s">
        <v>54</v>
      </c>
      <c r="AH1" s="84" t="s">
        <v>61</v>
      </c>
      <c r="AI1" s="84" t="s">
        <v>18</v>
      </c>
      <c r="AJ1" s="88" t="s">
        <v>55</v>
      </c>
      <c r="AK1" s="84" t="s">
        <v>62</v>
      </c>
      <c r="AL1" s="84" t="s">
        <v>63</v>
      </c>
    </row>
    <row r="2" spans="1:38" ht="48" x14ac:dyDescent="0.2">
      <c r="B2" s="17" t="s">
        <v>26</v>
      </c>
      <c r="C2" s="34">
        <v>2222602</v>
      </c>
      <c r="D2" s="34">
        <v>1433401109</v>
      </c>
      <c r="E2" s="34" t="s">
        <v>269</v>
      </c>
      <c r="F2" s="34" t="s">
        <v>248</v>
      </c>
      <c r="G2" s="34" t="s">
        <v>270</v>
      </c>
      <c r="H2" s="75" t="s">
        <v>69</v>
      </c>
      <c r="I2" s="34" t="s">
        <v>23</v>
      </c>
      <c r="J2" s="34" t="s">
        <v>271</v>
      </c>
      <c r="K2" s="34" t="s">
        <v>29</v>
      </c>
      <c r="L2" s="17" t="s">
        <v>26</v>
      </c>
      <c r="M2" s="17" t="s">
        <v>27</v>
      </c>
      <c r="N2" s="19" t="s">
        <v>26</v>
      </c>
      <c r="O2" s="19" t="s">
        <v>27</v>
      </c>
      <c r="P2" s="19" t="s">
        <v>27</v>
      </c>
      <c r="Q2" s="19" t="s">
        <v>27</v>
      </c>
      <c r="R2" s="14" t="s">
        <v>24</v>
      </c>
      <c r="S2" s="29" t="s">
        <v>272</v>
      </c>
      <c r="T2" s="39" t="s">
        <v>39</v>
      </c>
      <c r="U2" s="5"/>
      <c r="V2" s="8" t="s">
        <v>97</v>
      </c>
      <c r="W2" s="5"/>
      <c r="X2" s="5"/>
      <c r="Y2" s="5"/>
      <c r="Z2" s="5"/>
      <c r="AA2" s="5"/>
      <c r="AB2" s="5"/>
      <c r="AC2" s="5"/>
      <c r="AD2" s="5"/>
      <c r="AE2" s="7"/>
      <c r="AF2" s="7"/>
      <c r="AG2" s="7"/>
      <c r="AH2" s="7"/>
      <c r="AI2" s="7"/>
      <c r="AJ2" s="23"/>
      <c r="AK2" s="8"/>
      <c r="AL2" s="7"/>
    </row>
    <row r="3" spans="1:38" ht="32" x14ac:dyDescent="0.2">
      <c r="B3" s="17" t="s">
        <v>26</v>
      </c>
      <c r="C3" s="34">
        <v>2253150</v>
      </c>
      <c r="D3" s="34">
        <v>1602711464</v>
      </c>
      <c r="E3" s="34" t="s">
        <v>269</v>
      </c>
      <c r="F3" s="34" t="s">
        <v>364</v>
      </c>
      <c r="G3" s="34" t="s">
        <v>365</v>
      </c>
      <c r="H3" s="75" t="s">
        <v>70</v>
      </c>
      <c r="I3" s="34" t="s">
        <v>23</v>
      </c>
      <c r="J3" s="34" t="s">
        <v>366</v>
      </c>
      <c r="K3" s="34" t="s">
        <v>47</v>
      </c>
      <c r="L3" s="17" t="s">
        <v>27</v>
      </c>
      <c r="M3" s="17" t="s">
        <v>26</v>
      </c>
      <c r="N3" s="17" t="s">
        <v>27</v>
      </c>
      <c r="O3" s="17" t="s">
        <v>26</v>
      </c>
      <c r="P3" s="17" t="s">
        <v>26</v>
      </c>
      <c r="Q3" s="17" t="s">
        <v>27</v>
      </c>
      <c r="R3" s="9">
        <v>8</v>
      </c>
      <c r="S3" s="30" t="s">
        <v>77</v>
      </c>
      <c r="T3" s="39" t="s">
        <v>34</v>
      </c>
      <c r="U3" s="7"/>
      <c r="V3" s="8"/>
      <c r="W3" s="8"/>
      <c r="X3" s="7"/>
      <c r="Y3" s="10"/>
      <c r="Z3" s="10"/>
      <c r="AA3" s="10"/>
      <c r="AB3" s="7"/>
      <c r="AC3" s="7"/>
      <c r="AD3" s="7"/>
      <c r="AE3" s="5"/>
      <c r="AF3" s="5"/>
      <c r="AG3" s="5"/>
      <c r="AH3" s="5"/>
      <c r="AI3" s="5"/>
      <c r="AJ3" s="25"/>
      <c r="AK3" s="8"/>
      <c r="AL3" s="7"/>
    </row>
    <row r="4" spans="1:38" ht="64" hidden="1" x14ac:dyDescent="0.2">
      <c r="A4" s="46"/>
      <c r="B4" s="17"/>
      <c r="C4" s="41">
        <v>2247493</v>
      </c>
      <c r="D4" s="41">
        <v>1578870866</v>
      </c>
      <c r="E4" s="41" t="s">
        <v>226</v>
      </c>
      <c r="F4" s="41" t="s">
        <v>215</v>
      </c>
      <c r="G4" s="41" t="s">
        <v>227</v>
      </c>
      <c r="H4" s="77" t="s">
        <v>68</v>
      </c>
      <c r="I4" s="41" t="s">
        <v>28</v>
      </c>
      <c r="J4" s="41" t="s">
        <v>228</v>
      </c>
      <c r="K4" s="41" t="s">
        <v>221</v>
      </c>
      <c r="L4" s="42" t="s">
        <v>27</v>
      </c>
      <c r="M4" s="42" t="s">
        <v>26</v>
      </c>
      <c r="N4" s="48" t="s">
        <v>26</v>
      </c>
      <c r="O4" s="42" t="s">
        <v>26</v>
      </c>
      <c r="P4" s="42" t="s">
        <v>27</v>
      </c>
      <c r="Q4" s="42" t="s">
        <v>27</v>
      </c>
      <c r="R4" s="50">
        <v>7</v>
      </c>
      <c r="S4" s="55" t="s">
        <v>113</v>
      </c>
      <c r="T4" s="61" t="s">
        <v>25</v>
      </c>
      <c r="U4" s="64"/>
      <c r="V4" s="63" t="s">
        <v>229</v>
      </c>
      <c r="W4" s="63"/>
      <c r="X4" s="64"/>
      <c r="Y4" s="67"/>
      <c r="Z4" s="67"/>
      <c r="AA4" s="67"/>
      <c r="AB4" s="64"/>
      <c r="AC4" s="64"/>
      <c r="AD4" s="64"/>
      <c r="AE4" s="64"/>
      <c r="AF4" s="64"/>
      <c r="AG4" s="64"/>
      <c r="AH4" s="64"/>
      <c r="AI4" s="64"/>
      <c r="AJ4" s="63"/>
      <c r="AK4" s="63"/>
      <c r="AL4" s="64"/>
    </row>
    <row r="5" spans="1:38" ht="48" x14ac:dyDescent="0.2">
      <c r="B5" s="17" t="s">
        <v>26</v>
      </c>
      <c r="C5" s="34">
        <v>2245435</v>
      </c>
      <c r="D5" s="34">
        <v>1599255062</v>
      </c>
      <c r="E5" s="34" t="s">
        <v>335</v>
      </c>
      <c r="F5" s="34" t="s">
        <v>48</v>
      </c>
      <c r="G5" s="34" t="s">
        <v>336</v>
      </c>
      <c r="H5" s="75" t="s">
        <v>69</v>
      </c>
      <c r="I5" s="34" t="s">
        <v>23</v>
      </c>
      <c r="J5" s="34" t="s">
        <v>108</v>
      </c>
      <c r="K5" s="34" t="s">
        <v>35</v>
      </c>
      <c r="L5" s="17" t="s">
        <v>27</v>
      </c>
      <c r="M5" s="17" t="s">
        <v>26</v>
      </c>
      <c r="N5" s="17" t="s">
        <v>27</v>
      </c>
      <c r="O5" s="17" t="s">
        <v>26</v>
      </c>
      <c r="P5" s="17" t="s">
        <v>26</v>
      </c>
      <c r="Q5" s="17" t="s">
        <v>27</v>
      </c>
      <c r="R5" s="9">
        <v>8</v>
      </c>
      <c r="S5" s="30" t="s">
        <v>141</v>
      </c>
      <c r="T5" s="38" t="s">
        <v>337</v>
      </c>
      <c r="U5" s="7"/>
      <c r="V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4"/>
      <c r="AK5" s="8"/>
      <c r="AL5" s="7"/>
    </row>
    <row r="6" spans="1:38" ht="48" x14ac:dyDescent="0.2">
      <c r="B6" s="17" t="s">
        <v>26</v>
      </c>
      <c r="C6" s="34">
        <v>2262903</v>
      </c>
      <c r="D6" s="34">
        <v>1634895967</v>
      </c>
      <c r="E6" s="34" t="s">
        <v>265</v>
      </c>
      <c r="F6" s="34" t="s">
        <v>247</v>
      </c>
      <c r="G6" s="34" t="s">
        <v>266</v>
      </c>
      <c r="H6" s="75" t="s">
        <v>69</v>
      </c>
      <c r="I6" s="34" t="s">
        <v>23</v>
      </c>
      <c r="J6" s="34" t="s">
        <v>200</v>
      </c>
      <c r="K6" s="34" t="s">
        <v>35</v>
      </c>
      <c r="L6" s="17" t="s">
        <v>27</v>
      </c>
      <c r="M6" s="17" t="s">
        <v>26</v>
      </c>
      <c r="N6" s="17" t="s">
        <v>26</v>
      </c>
      <c r="O6" s="17" t="s">
        <v>26</v>
      </c>
      <c r="P6" s="17" t="s">
        <v>26</v>
      </c>
      <c r="Q6" s="17" t="s">
        <v>27</v>
      </c>
      <c r="R6" s="9">
        <v>6</v>
      </c>
      <c r="S6" s="30" t="s">
        <v>113</v>
      </c>
      <c r="T6" s="39" t="s">
        <v>267</v>
      </c>
      <c r="U6" s="7"/>
      <c r="V6" s="8" t="s">
        <v>268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6"/>
      <c r="AK6" s="6"/>
      <c r="AL6" s="5"/>
    </row>
    <row r="7" spans="1:38" ht="64" x14ac:dyDescent="0.2">
      <c r="A7" s="46"/>
      <c r="B7" s="17" t="s">
        <v>26</v>
      </c>
      <c r="C7" s="41">
        <v>2264836</v>
      </c>
      <c r="D7" s="41">
        <v>1606885660</v>
      </c>
      <c r="E7" s="41" t="s">
        <v>205</v>
      </c>
      <c r="F7" s="41" t="s">
        <v>189</v>
      </c>
      <c r="G7" s="41" t="s">
        <v>206</v>
      </c>
      <c r="H7" s="77" t="s">
        <v>68</v>
      </c>
      <c r="I7" s="41" t="s">
        <v>28</v>
      </c>
      <c r="J7" s="41" t="s">
        <v>41</v>
      </c>
      <c r="K7" s="41" t="s">
        <v>33</v>
      </c>
      <c r="L7" s="42" t="s">
        <v>27</v>
      </c>
      <c r="M7" s="42" t="s">
        <v>26</v>
      </c>
      <c r="N7" s="42" t="s">
        <v>26</v>
      </c>
      <c r="O7" s="42" t="s">
        <v>26</v>
      </c>
      <c r="P7" s="42" t="s">
        <v>26</v>
      </c>
      <c r="Q7" s="42" t="s">
        <v>27</v>
      </c>
      <c r="R7" s="68">
        <v>9</v>
      </c>
      <c r="S7" s="69" t="s">
        <v>113</v>
      </c>
      <c r="T7" s="70" t="s">
        <v>170</v>
      </c>
      <c r="U7" s="71"/>
      <c r="V7" s="63"/>
      <c r="W7" s="46"/>
      <c r="X7" s="46"/>
      <c r="Y7" s="46"/>
      <c r="Z7" s="46"/>
      <c r="AA7" s="46"/>
      <c r="AB7" s="46"/>
      <c r="AC7" s="40"/>
      <c r="AD7" s="40"/>
      <c r="AE7" s="46"/>
      <c r="AF7" s="46"/>
      <c r="AG7" s="46"/>
      <c r="AH7" s="46"/>
      <c r="AI7" s="46"/>
      <c r="AJ7" s="40"/>
      <c r="AK7" s="46"/>
      <c r="AL7" s="46"/>
    </row>
    <row r="8" spans="1:38" ht="48" x14ac:dyDescent="0.2">
      <c r="A8" s="43"/>
      <c r="B8" s="17" t="s">
        <v>26</v>
      </c>
      <c r="C8" s="44">
        <v>2258553</v>
      </c>
      <c r="D8" s="44">
        <v>1644781669</v>
      </c>
      <c r="E8" s="44" t="s">
        <v>316</v>
      </c>
      <c r="F8" s="44" t="s">
        <v>317</v>
      </c>
      <c r="G8" s="44" t="s">
        <v>319</v>
      </c>
      <c r="H8" s="78" t="s">
        <v>69</v>
      </c>
      <c r="I8" s="44" t="s">
        <v>28</v>
      </c>
      <c r="J8" s="44" t="s">
        <v>320</v>
      </c>
      <c r="K8" s="44" t="s">
        <v>29</v>
      </c>
      <c r="L8" s="45" t="s">
        <v>27</v>
      </c>
      <c r="M8" s="45" t="s">
        <v>27</v>
      </c>
      <c r="N8" s="45" t="s">
        <v>27</v>
      </c>
      <c r="O8" s="45" t="s">
        <v>27</v>
      </c>
      <c r="P8" s="45" t="s">
        <v>26</v>
      </c>
      <c r="Q8" s="45" t="s">
        <v>27</v>
      </c>
      <c r="R8" s="51">
        <v>7</v>
      </c>
      <c r="S8" s="56" t="s">
        <v>166</v>
      </c>
      <c r="T8" s="62" t="s">
        <v>321</v>
      </c>
      <c r="U8" s="65"/>
      <c r="V8" s="22" t="s">
        <v>318</v>
      </c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22"/>
      <c r="AK8" s="65"/>
      <c r="AL8" s="65"/>
    </row>
    <row r="9" spans="1:38" ht="48" x14ac:dyDescent="0.2">
      <c r="B9" s="17" t="s">
        <v>26</v>
      </c>
      <c r="C9" s="34">
        <v>2280211</v>
      </c>
      <c r="D9" s="34">
        <v>1619533769</v>
      </c>
      <c r="E9" s="34" t="s">
        <v>301</v>
      </c>
      <c r="F9" s="34" t="s">
        <v>302</v>
      </c>
      <c r="G9" s="34" t="s">
        <v>303</v>
      </c>
      <c r="H9" s="75" t="s">
        <v>69</v>
      </c>
      <c r="I9" s="34" t="s">
        <v>23</v>
      </c>
      <c r="J9" s="34" t="s">
        <v>304</v>
      </c>
      <c r="K9" s="34" t="s">
        <v>33</v>
      </c>
      <c r="L9" s="17" t="s">
        <v>27</v>
      </c>
      <c r="M9" s="17" t="s">
        <v>26</v>
      </c>
      <c r="N9" s="17" t="s">
        <v>27</v>
      </c>
      <c r="O9" s="17" t="s">
        <v>26</v>
      </c>
      <c r="P9" s="17" t="s">
        <v>27</v>
      </c>
      <c r="Q9" s="17" t="s">
        <v>27</v>
      </c>
      <c r="R9" s="14">
        <v>7</v>
      </c>
      <c r="S9" s="29" t="s">
        <v>113</v>
      </c>
      <c r="T9" s="39" t="s">
        <v>34</v>
      </c>
      <c r="U9" s="5"/>
      <c r="V9" s="8" t="s">
        <v>305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25"/>
      <c r="AK9" s="6"/>
      <c r="AL9" s="5"/>
    </row>
    <row r="10" spans="1:38" ht="48" x14ac:dyDescent="0.2">
      <c r="A10" s="46"/>
      <c r="B10" s="17" t="s">
        <v>26</v>
      </c>
      <c r="C10" s="41">
        <v>2242941</v>
      </c>
      <c r="D10" s="41">
        <v>1616531962</v>
      </c>
      <c r="E10" s="41" t="s">
        <v>330</v>
      </c>
      <c r="F10" s="41" t="s">
        <v>331</v>
      </c>
      <c r="G10" s="41" t="s">
        <v>332</v>
      </c>
      <c r="H10" s="77" t="s">
        <v>69</v>
      </c>
      <c r="I10" s="41" t="s">
        <v>28</v>
      </c>
      <c r="J10" s="41" t="s">
        <v>333</v>
      </c>
      <c r="K10" s="41" t="s">
        <v>29</v>
      </c>
      <c r="L10" s="42" t="s">
        <v>27</v>
      </c>
      <c r="M10" s="42" t="s">
        <v>26</v>
      </c>
      <c r="N10" s="48" t="s">
        <v>26</v>
      </c>
      <c r="O10" s="42" t="s">
        <v>26</v>
      </c>
      <c r="P10" s="42" t="s">
        <v>27</v>
      </c>
      <c r="Q10" s="42" t="s">
        <v>27</v>
      </c>
      <c r="R10" s="50">
        <v>6</v>
      </c>
      <c r="S10" s="55" t="s">
        <v>103</v>
      </c>
      <c r="T10" s="61" t="s">
        <v>334</v>
      </c>
      <c r="U10" s="64"/>
      <c r="V10" s="63"/>
      <c r="W10" s="63"/>
      <c r="X10" s="64"/>
      <c r="Y10" s="67"/>
      <c r="Z10" s="67"/>
      <c r="AA10" s="67"/>
      <c r="AB10" s="64"/>
      <c r="AC10" s="64"/>
      <c r="AD10" s="64"/>
      <c r="AE10" s="64"/>
      <c r="AF10" s="64"/>
      <c r="AG10" s="64"/>
      <c r="AH10" s="64"/>
      <c r="AI10" s="64"/>
      <c r="AJ10" s="63"/>
      <c r="AK10" s="63"/>
      <c r="AL10" s="64"/>
    </row>
    <row r="11" spans="1:38" ht="48" x14ac:dyDescent="0.2">
      <c r="B11" s="17" t="s">
        <v>26</v>
      </c>
      <c r="C11" s="34">
        <v>2262718</v>
      </c>
      <c r="D11" s="34">
        <v>1626682962</v>
      </c>
      <c r="E11" s="34" t="s">
        <v>277</v>
      </c>
      <c r="F11" s="34" t="s">
        <v>48</v>
      </c>
      <c r="G11" s="34" t="s">
        <v>278</v>
      </c>
      <c r="H11" s="75" t="s">
        <v>69</v>
      </c>
      <c r="I11" s="34" t="s">
        <v>23</v>
      </c>
      <c r="J11" s="34" t="s">
        <v>279</v>
      </c>
      <c r="K11" s="34" t="s">
        <v>29</v>
      </c>
      <c r="L11" s="17" t="s">
        <v>27</v>
      </c>
      <c r="M11" s="17" t="s">
        <v>26</v>
      </c>
      <c r="N11" s="17" t="s">
        <v>27</v>
      </c>
      <c r="O11" s="17" t="s">
        <v>27</v>
      </c>
      <c r="P11" s="17" t="s">
        <v>26</v>
      </c>
      <c r="Q11" s="17" t="s">
        <v>27</v>
      </c>
      <c r="R11" s="9">
        <v>8</v>
      </c>
      <c r="S11" s="30" t="s">
        <v>252</v>
      </c>
      <c r="T11" s="38" t="s">
        <v>39</v>
      </c>
      <c r="U11" s="7"/>
      <c r="V11" s="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23"/>
      <c r="AK11" s="8"/>
      <c r="AL11" s="7"/>
    </row>
    <row r="12" spans="1:38" ht="32" hidden="1" x14ac:dyDescent="0.2">
      <c r="A12" s="46"/>
      <c r="B12" s="101" t="s">
        <v>382</v>
      </c>
      <c r="C12" s="41">
        <v>2246338</v>
      </c>
      <c r="D12" s="41">
        <v>1592859768</v>
      </c>
      <c r="E12" s="41" t="s">
        <v>372</v>
      </c>
      <c r="F12" s="41" t="s">
        <v>373</v>
      </c>
      <c r="G12" s="41" t="s">
        <v>374</v>
      </c>
      <c r="H12" s="77" t="s">
        <v>70</v>
      </c>
      <c r="I12" s="41" t="s">
        <v>28</v>
      </c>
      <c r="J12" s="41" t="s">
        <v>375</v>
      </c>
      <c r="K12" s="41" t="s">
        <v>33</v>
      </c>
      <c r="L12" s="42" t="s">
        <v>27</v>
      </c>
      <c r="M12" s="42" t="s">
        <v>26</v>
      </c>
      <c r="N12" s="42" t="s">
        <v>27</v>
      </c>
      <c r="O12" s="42" t="s">
        <v>26</v>
      </c>
      <c r="P12" s="42" t="s">
        <v>27</v>
      </c>
      <c r="Q12" s="42" t="s">
        <v>27</v>
      </c>
      <c r="R12" s="50">
        <v>7</v>
      </c>
      <c r="S12" s="55" t="s">
        <v>158</v>
      </c>
      <c r="T12" s="61" t="s">
        <v>376</v>
      </c>
      <c r="U12" s="64"/>
      <c r="V12" s="63"/>
      <c r="W12" s="63"/>
      <c r="X12" s="64"/>
      <c r="Y12" s="67"/>
      <c r="Z12" s="67"/>
      <c r="AA12" s="67"/>
      <c r="AB12" s="67"/>
      <c r="AC12" s="64"/>
      <c r="AD12" s="64"/>
      <c r="AE12" s="40"/>
      <c r="AF12" s="46"/>
      <c r="AG12" s="46"/>
      <c r="AH12" s="46"/>
      <c r="AI12" s="46"/>
      <c r="AJ12" s="83"/>
      <c r="AK12" s="63"/>
      <c r="AL12" s="64"/>
    </row>
    <row r="13" spans="1:38" ht="48" x14ac:dyDescent="0.2">
      <c r="B13" s="17" t="s">
        <v>26</v>
      </c>
      <c r="C13" s="34">
        <v>2280122</v>
      </c>
      <c r="D13" s="34">
        <v>1599984265</v>
      </c>
      <c r="E13" s="34" t="s">
        <v>49</v>
      </c>
      <c r="F13" s="34" t="s">
        <v>281</v>
      </c>
      <c r="G13" s="34" t="s">
        <v>280</v>
      </c>
      <c r="H13" s="75" t="s">
        <v>69</v>
      </c>
      <c r="I13" s="34" t="s">
        <v>23</v>
      </c>
      <c r="J13" s="34" t="s">
        <v>95</v>
      </c>
      <c r="K13" s="34" t="s">
        <v>29</v>
      </c>
      <c r="L13" s="17" t="s">
        <v>27</v>
      </c>
      <c r="M13" s="17" t="s">
        <v>26</v>
      </c>
      <c r="N13" s="17" t="s">
        <v>26</v>
      </c>
      <c r="O13" s="17" t="s">
        <v>26</v>
      </c>
      <c r="P13" s="17" t="s">
        <v>26</v>
      </c>
      <c r="Q13" s="17" t="s">
        <v>27</v>
      </c>
      <c r="R13" s="15">
        <v>6</v>
      </c>
      <c r="S13" s="32" t="s">
        <v>282</v>
      </c>
      <c r="T13" s="39" t="s">
        <v>283</v>
      </c>
      <c r="U13" s="6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49" thickBot="1" x14ac:dyDescent="0.25">
      <c r="B14" s="17" t="s">
        <v>26</v>
      </c>
      <c r="C14" s="34">
        <v>2226218</v>
      </c>
      <c r="D14" s="34">
        <v>1599456063</v>
      </c>
      <c r="E14" s="34" t="s">
        <v>358</v>
      </c>
      <c r="F14" s="34" t="s">
        <v>359</v>
      </c>
      <c r="G14" s="34" t="s">
        <v>360</v>
      </c>
      <c r="H14" s="75" t="s">
        <v>69</v>
      </c>
      <c r="I14" s="34" t="s">
        <v>23</v>
      </c>
      <c r="J14" s="34" t="s">
        <v>362</v>
      </c>
      <c r="K14" s="34" t="s">
        <v>361</v>
      </c>
      <c r="L14" s="17" t="s">
        <v>27</v>
      </c>
      <c r="M14" s="17" t="s">
        <v>27</v>
      </c>
      <c r="N14" s="17" t="s">
        <v>27</v>
      </c>
      <c r="O14" s="17" t="s">
        <v>27</v>
      </c>
      <c r="P14" s="17" t="s">
        <v>26</v>
      </c>
      <c r="Q14" s="17" t="s">
        <v>27</v>
      </c>
      <c r="R14" s="9">
        <v>6</v>
      </c>
      <c r="S14" s="30" t="s">
        <v>363</v>
      </c>
      <c r="T14" s="80" t="s">
        <v>34</v>
      </c>
      <c r="U14" s="7"/>
      <c r="V14" s="8"/>
      <c r="W14" s="8"/>
      <c r="X14" s="7"/>
      <c r="Y14" s="10"/>
      <c r="Z14" s="10"/>
      <c r="AA14" s="10"/>
      <c r="AB14" s="7"/>
      <c r="AC14" s="7"/>
      <c r="AD14" s="7"/>
      <c r="AE14" s="7"/>
      <c r="AF14" s="7"/>
      <c r="AG14" s="7"/>
      <c r="AH14" s="7"/>
      <c r="AI14" s="7"/>
      <c r="AJ14" s="23"/>
      <c r="AK14" s="8"/>
      <c r="AL14" s="7"/>
    </row>
    <row r="15" spans="1:38" ht="48" x14ac:dyDescent="0.2">
      <c r="B15" s="17" t="s">
        <v>26</v>
      </c>
      <c r="C15" s="34">
        <v>2247044</v>
      </c>
      <c r="D15" s="34">
        <v>1632011864</v>
      </c>
      <c r="E15" s="34" t="s">
        <v>253</v>
      </c>
      <c r="F15" s="34" t="s">
        <v>48</v>
      </c>
      <c r="G15" s="34" t="s">
        <v>254</v>
      </c>
      <c r="H15" s="75" t="s">
        <v>69</v>
      </c>
      <c r="I15" s="34" t="s">
        <v>23</v>
      </c>
      <c r="J15" s="34" t="s">
        <v>255</v>
      </c>
      <c r="K15" s="34" t="s">
        <v>256</v>
      </c>
      <c r="L15" s="17" t="s">
        <v>27</v>
      </c>
      <c r="M15" s="17" t="s">
        <v>27</v>
      </c>
      <c r="N15" s="17" t="s">
        <v>26</v>
      </c>
      <c r="O15" s="17" t="s">
        <v>26</v>
      </c>
      <c r="P15" s="17" t="s">
        <v>26</v>
      </c>
      <c r="Q15" s="17" t="s">
        <v>27</v>
      </c>
      <c r="R15" s="9" t="s">
        <v>24</v>
      </c>
      <c r="S15" s="30" t="s">
        <v>257</v>
      </c>
      <c r="T15" s="38" t="s">
        <v>258</v>
      </c>
      <c r="U15" s="7"/>
      <c r="V15" s="8" t="s">
        <v>259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3"/>
      <c r="AK15" s="8"/>
      <c r="AL15" s="7"/>
    </row>
    <row r="16" spans="1:38" ht="48" x14ac:dyDescent="0.2">
      <c r="A16" s="46"/>
      <c r="B16" s="17" t="s">
        <v>26</v>
      </c>
      <c r="C16" s="41">
        <v>2233370</v>
      </c>
      <c r="D16" s="41">
        <v>1603050467</v>
      </c>
      <c r="E16" s="41" t="s">
        <v>349</v>
      </c>
      <c r="F16" s="41" t="s">
        <v>350</v>
      </c>
      <c r="G16" s="41" t="s">
        <v>386</v>
      </c>
      <c r="H16" s="77" t="s">
        <v>69</v>
      </c>
      <c r="I16" s="41" t="s">
        <v>28</v>
      </c>
      <c r="J16" s="41" t="s">
        <v>352</v>
      </c>
      <c r="K16" s="41" t="s">
        <v>351</v>
      </c>
      <c r="L16" s="42" t="s">
        <v>27</v>
      </c>
      <c r="M16" s="42" t="s">
        <v>27</v>
      </c>
      <c r="N16" s="42" t="s">
        <v>26</v>
      </c>
      <c r="O16" s="42" t="s">
        <v>26</v>
      </c>
      <c r="P16" s="42" t="s">
        <v>27</v>
      </c>
      <c r="Q16" s="42" t="s">
        <v>27</v>
      </c>
      <c r="R16" s="50">
        <v>7</v>
      </c>
      <c r="S16" s="55" t="s">
        <v>312</v>
      </c>
      <c r="T16" s="59" t="s">
        <v>34</v>
      </c>
      <c r="U16" s="64"/>
      <c r="V16" s="63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83"/>
      <c r="AK16" s="63"/>
      <c r="AL16" s="64"/>
    </row>
    <row r="17" spans="1:38" ht="48" x14ac:dyDescent="0.2">
      <c r="B17" s="17" t="s">
        <v>26</v>
      </c>
      <c r="C17" s="34">
        <v>2257469</v>
      </c>
      <c r="D17" s="34">
        <v>1602308462</v>
      </c>
      <c r="E17" s="34" t="s">
        <v>273</v>
      </c>
      <c r="F17" s="34" t="s">
        <v>274</v>
      </c>
      <c r="G17" s="34" t="s">
        <v>275</v>
      </c>
      <c r="H17" s="75" t="s">
        <v>69</v>
      </c>
      <c r="I17" s="34" t="s">
        <v>23</v>
      </c>
      <c r="J17" s="34" t="s">
        <v>276</v>
      </c>
      <c r="K17" s="34" t="s">
        <v>29</v>
      </c>
      <c r="L17" s="17" t="s">
        <v>27</v>
      </c>
      <c r="M17" s="17" t="s">
        <v>26</v>
      </c>
      <c r="N17" s="20" t="s">
        <v>27</v>
      </c>
      <c r="O17" s="17" t="s">
        <v>26</v>
      </c>
      <c r="P17" s="17" t="s">
        <v>26</v>
      </c>
      <c r="Q17" s="17" t="s">
        <v>27</v>
      </c>
      <c r="R17" s="9">
        <v>6</v>
      </c>
      <c r="S17" s="30" t="s">
        <v>113</v>
      </c>
      <c r="T17" s="39" t="s">
        <v>34</v>
      </c>
      <c r="U17" s="7"/>
      <c r="V17" s="8"/>
      <c r="W17" s="8"/>
      <c r="X17" s="7"/>
      <c r="Y17" s="10"/>
      <c r="Z17" s="10"/>
      <c r="AA17" s="10"/>
      <c r="AB17" s="7"/>
      <c r="AC17" s="7"/>
      <c r="AD17" s="7"/>
      <c r="AE17" s="7"/>
      <c r="AF17" s="7"/>
      <c r="AG17" s="7"/>
      <c r="AH17" s="7"/>
      <c r="AI17" s="7"/>
      <c r="AJ17" s="24"/>
      <c r="AK17" s="6"/>
      <c r="AL17" s="5"/>
    </row>
    <row r="18" spans="1:38" ht="48" x14ac:dyDescent="0.2">
      <c r="B18" s="17" t="s">
        <v>26</v>
      </c>
      <c r="C18" s="34">
        <v>2258155</v>
      </c>
      <c r="D18" s="34">
        <v>1614111364</v>
      </c>
      <c r="E18" s="34" t="s">
        <v>313</v>
      </c>
      <c r="F18" s="34" t="s">
        <v>314</v>
      </c>
      <c r="G18" s="34" t="s">
        <v>315</v>
      </c>
      <c r="H18" s="75" t="s">
        <v>69</v>
      </c>
      <c r="I18" s="34" t="s">
        <v>23</v>
      </c>
      <c r="J18" s="34" t="s">
        <v>108</v>
      </c>
      <c r="K18" s="34" t="s">
        <v>35</v>
      </c>
      <c r="L18" s="17" t="s">
        <v>27</v>
      </c>
      <c r="M18" s="17" t="s">
        <v>26</v>
      </c>
      <c r="N18" s="20" t="s">
        <v>27</v>
      </c>
      <c r="O18" s="17" t="s">
        <v>26</v>
      </c>
      <c r="P18" s="20" t="s">
        <v>26</v>
      </c>
      <c r="Q18" s="20" t="s">
        <v>27</v>
      </c>
      <c r="R18" s="9">
        <v>7</v>
      </c>
      <c r="S18" s="30" t="s">
        <v>113</v>
      </c>
      <c r="T18" s="39" t="s">
        <v>39</v>
      </c>
      <c r="U18" s="7"/>
      <c r="V18" s="8"/>
      <c r="W18" s="8"/>
      <c r="X18" s="7"/>
      <c r="Y18" s="10"/>
      <c r="Z18" s="10"/>
      <c r="AA18" s="10"/>
      <c r="AB18" s="7"/>
      <c r="AC18" s="7"/>
      <c r="AD18" s="7"/>
      <c r="AE18" s="7"/>
      <c r="AF18" s="7"/>
      <c r="AG18" s="7"/>
      <c r="AH18" s="7"/>
      <c r="AI18" s="7"/>
      <c r="AJ18" s="23"/>
      <c r="AK18" s="7"/>
      <c r="AL18" s="7"/>
    </row>
    <row r="19" spans="1:38" ht="48" x14ac:dyDescent="0.2">
      <c r="B19" s="17" t="s">
        <v>26</v>
      </c>
      <c r="C19" s="34">
        <v>2247697</v>
      </c>
      <c r="D19" s="34">
        <v>1607442466</v>
      </c>
      <c r="E19" s="34" t="s">
        <v>326</v>
      </c>
      <c r="F19" s="34" t="s">
        <v>327</v>
      </c>
      <c r="G19" s="34" t="s">
        <v>328</v>
      </c>
      <c r="H19" s="75" t="s">
        <v>69</v>
      </c>
      <c r="I19" s="34" t="s">
        <v>23</v>
      </c>
      <c r="J19" s="34" t="s">
        <v>329</v>
      </c>
      <c r="K19" s="34" t="s">
        <v>37</v>
      </c>
      <c r="L19" s="17" t="s">
        <v>27</v>
      </c>
      <c r="M19" s="17" t="s">
        <v>27</v>
      </c>
      <c r="N19" s="17" t="s">
        <v>26</v>
      </c>
      <c r="O19" s="17" t="s">
        <v>26</v>
      </c>
      <c r="P19" s="17" t="s">
        <v>26</v>
      </c>
      <c r="Q19" s="17" t="s">
        <v>27</v>
      </c>
      <c r="R19" s="12">
        <v>7</v>
      </c>
      <c r="S19" s="28" t="s">
        <v>113</v>
      </c>
      <c r="T19" s="37" t="s">
        <v>39</v>
      </c>
      <c r="U19" s="7"/>
      <c r="V19" s="8"/>
      <c r="W19" s="8"/>
      <c r="X19" s="7"/>
      <c r="Y19" s="10"/>
      <c r="Z19" s="10"/>
      <c r="AA19" s="10"/>
      <c r="AB19" s="7"/>
      <c r="AC19" s="7"/>
      <c r="AD19" s="7"/>
      <c r="AE19" s="7"/>
      <c r="AF19" s="7"/>
      <c r="AG19" s="7"/>
      <c r="AH19" s="7"/>
      <c r="AI19" s="7"/>
      <c r="AJ19" s="23"/>
      <c r="AK19" s="7"/>
      <c r="AL19" s="7"/>
    </row>
    <row r="20" spans="1:38" ht="48" x14ac:dyDescent="0.2">
      <c r="A20" s="46"/>
      <c r="B20" s="17" t="s">
        <v>26</v>
      </c>
      <c r="C20" s="41">
        <v>2261165</v>
      </c>
      <c r="D20" s="41">
        <v>1500712808</v>
      </c>
      <c r="E20" s="41" t="s">
        <v>264</v>
      </c>
      <c r="F20" s="41" t="s">
        <v>246</v>
      </c>
      <c r="G20" s="41" t="s">
        <v>260</v>
      </c>
      <c r="H20" s="77" t="s">
        <v>69</v>
      </c>
      <c r="I20" s="41" t="s">
        <v>28</v>
      </c>
      <c r="J20" s="41" t="s">
        <v>261</v>
      </c>
      <c r="K20" s="41" t="s">
        <v>37</v>
      </c>
      <c r="L20" s="42" t="s">
        <v>27</v>
      </c>
      <c r="M20" s="42" t="s">
        <v>27</v>
      </c>
      <c r="N20" s="42" t="s">
        <v>26</v>
      </c>
      <c r="O20" s="42" t="s">
        <v>27</v>
      </c>
      <c r="P20" s="42" t="s">
        <v>26</v>
      </c>
      <c r="Q20" s="42" t="s">
        <v>27</v>
      </c>
      <c r="R20" s="52">
        <v>6</v>
      </c>
      <c r="S20" s="57" t="s">
        <v>77</v>
      </c>
      <c r="T20" s="61" t="s">
        <v>262</v>
      </c>
      <c r="U20" s="46"/>
      <c r="V20" s="63" t="s">
        <v>263</v>
      </c>
      <c r="W20" s="40"/>
      <c r="X20" s="40"/>
      <c r="Y20" s="40"/>
      <c r="Z20" s="40"/>
      <c r="AA20" s="40"/>
      <c r="AB20" s="46"/>
      <c r="AC20" s="40"/>
      <c r="AD20" s="40"/>
      <c r="AE20" s="40"/>
      <c r="AF20" s="40"/>
      <c r="AG20" s="40"/>
      <c r="AH20" s="40"/>
      <c r="AI20" s="81"/>
      <c r="AJ20" s="40"/>
      <c r="AK20" s="40"/>
      <c r="AL20" s="40"/>
    </row>
    <row r="21" spans="1:38" ht="64" x14ac:dyDescent="0.2">
      <c r="A21" s="43"/>
      <c r="B21" s="17" t="s">
        <v>26</v>
      </c>
      <c r="C21" s="44">
        <v>2244243</v>
      </c>
      <c r="D21" s="44">
        <v>1626660760</v>
      </c>
      <c r="E21" s="44" t="s">
        <v>222</v>
      </c>
      <c r="F21" s="44" t="s">
        <v>214</v>
      </c>
      <c r="G21" s="44" t="s">
        <v>223</v>
      </c>
      <c r="H21" s="78" t="s">
        <v>68</v>
      </c>
      <c r="I21" s="44" t="s">
        <v>28</v>
      </c>
      <c r="J21" s="44" t="s">
        <v>224</v>
      </c>
      <c r="K21" s="44" t="s">
        <v>225</v>
      </c>
      <c r="L21" s="45" t="s">
        <v>27</v>
      </c>
      <c r="M21" s="45" t="s">
        <v>26</v>
      </c>
      <c r="N21" s="45" t="s">
        <v>26</v>
      </c>
      <c r="O21" s="45" t="s">
        <v>27</v>
      </c>
      <c r="P21" s="45" t="s">
        <v>26</v>
      </c>
      <c r="Q21" s="45" t="s">
        <v>27</v>
      </c>
      <c r="R21" s="53">
        <v>7</v>
      </c>
      <c r="S21" s="58" t="s">
        <v>113</v>
      </c>
      <c r="T21" s="60" t="s">
        <v>38</v>
      </c>
      <c r="U21" s="47"/>
      <c r="V21" s="22" t="s">
        <v>152</v>
      </c>
      <c r="W21" s="47"/>
      <c r="X21" s="47"/>
      <c r="Y21" s="47"/>
      <c r="Z21" s="47"/>
      <c r="AA21" s="47"/>
      <c r="AB21" s="47"/>
      <c r="AC21" s="47"/>
      <c r="AD21" s="47"/>
      <c r="AE21" s="43"/>
      <c r="AF21" s="43"/>
      <c r="AG21" s="43"/>
      <c r="AH21" s="43"/>
      <c r="AI21" s="43"/>
      <c r="AJ21" s="47"/>
      <c r="AK21" s="47"/>
      <c r="AL21" s="43"/>
    </row>
    <row r="22" spans="1:38" ht="32" x14ac:dyDescent="0.2">
      <c r="A22" s="43"/>
      <c r="B22" s="17" t="s">
        <v>26</v>
      </c>
      <c r="C22" s="44">
        <v>2240116</v>
      </c>
      <c r="D22" s="44">
        <v>1587519068</v>
      </c>
      <c r="E22" s="44" t="s">
        <v>367</v>
      </c>
      <c r="F22" s="44" t="s">
        <v>368</v>
      </c>
      <c r="G22" s="44" t="s">
        <v>369</v>
      </c>
      <c r="H22" s="78" t="s">
        <v>70</v>
      </c>
      <c r="I22" s="44" t="s">
        <v>28</v>
      </c>
      <c r="J22" s="44" t="s">
        <v>370</v>
      </c>
      <c r="K22" s="44" t="s">
        <v>117</v>
      </c>
      <c r="L22" s="45" t="s">
        <v>27</v>
      </c>
      <c r="M22" s="45" t="s">
        <v>27</v>
      </c>
      <c r="N22" s="45" t="s">
        <v>27</v>
      </c>
      <c r="O22" s="45" t="s">
        <v>27</v>
      </c>
      <c r="P22" s="45" t="s">
        <v>26</v>
      </c>
      <c r="Q22" s="45" t="s">
        <v>27</v>
      </c>
      <c r="R22" s="51">
        <v>8</v>
      </c>
      <c r="S22" s="56" t="s">
        <v>371</v>
      </c>
      <c r="T22" s="60" t="s">
        <v>39</v>
      </c>
      <c r="U22" s="65"/>
      <c r="V22" s="22"/>
      <c r="W22" s="22"/>
      <c r="X22" s="65"/>
      <c r="Y22" s="66"/>
      <c r="Z22" s="66"/>
      <c r="AA22" s="66"/>
      <c r="AB22" s="66"/>
      <c r="AC22" s="65"/>
      <c r="AD22" s="65"/>
      <c r="AE22" s="47"/>
      <c r="AF22" s="43"/>
      <c r="AG22" s="43"/>
      <c r="AH22" s="43"/>
      <c r="AI22" s="43"/>
      <c r="AJ22" s="25"/>
      <c r="AK22" s="22"/>
      <c r="AL22" s="65"/>
    </row>
    <row r="23" spans="1:38" ht="48" x14ac:dyDescent="0.2">
      <c r="A23" s="43"/>
      <c r="B23" s="17" t="s">
        <v>26</v>
      </c>
      <c r="C23" s="44">
        <v>2242444</v>
      </c>
      <c r="D23" s="44">
        <v>1626591169</v>
      </c>
      <c r="E23" s="44" t="s">
        <v>338</v>
      </c>
      <c r="F23" s="44" t="s">
        <v>339</v>
      </c>
      <c r="G23" s="44" t="s">
        <v>340</v>
      </c>
      <c r="H23" s="78" t="s">
        <v>69</v>
      </c>
      <c r="I23" s="44" t="s">
        <v>28</v>
      </c>
      <c r="J23" s="44" t="s">
        <v>342</v>
      </c>
      <c r="K23" s="44" t="s">
        <v>341</v>
      </c>
      <c r="L23" s="45" t="s">
        <v>27</v>
      </c>
      <c r="M23" s="45" t="s">
        <v>26</v>
      </c>
      <c r="N23" s="45" t="s">
        <v>27</v>
      </c>
      <c r="O23" s="45" t="s">
        <v>27</v>
      </c>
      <c r="P23" s="45" t="s">
        <v>26</v>
      </c>
      <c r="Q23" s="45" t="s">
        <v>27</v>
      </c>
      <c r="R23" s="51">
        <v>9</v>
      </c>
      <c r="S23" s="56" t="s">
        <v>103</v>
      </c>
      <c r="T23" s="62" t="s">
        <v>343</v>
      </c>
      <c r="U23" s="65"/>
      <c r="V23" s="22" t="s">
        <v>344</v>
      </c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22"/>
      <c r="AK23" s="65"/>
      <c r="AL23" s="65"/>
    </row>
    <row r="24" spans="1:38" ht="32" x14ac:dyDescent="0.2">
      <c r="B24" s="17" t="s">
        <v>26</v>
      </c>
      <c r="C24" s="34">
        <v>2246723</v>
      </c>
      <c r="D24" s="34">
        <v>1593952363</v>
      </c>
      <c r="E24" s="34" t="s">
        <v>377</v>
      </c>
      <c r="F24" s="34" t="s">
        <v>378</v>
      </c>
      <c r="G24" s="34" t="s">
        <v>379</v>
      </c>
      <c r="H24" s="75" t="s">
        <v>70</v>
      </c>
      <c r="I24" s="34" t="s">
        <v>23</v>
      </c>
      <c r="J24" s="34" t="s">
        <v>380</v>
      </c>
      <c r="K24" s="34" t="s">
        <v>35</v>
      </c>
      <c r="L24" s="17" t="s">
        <v>27</v>
      </c>
      <c r="M24" s="17" t="s">
        <v>26</v>
      </c>
      <c r="N24" s="17" t="s">
        <v>27</v>
      </c>
      <c r="O24" s="17" t="s">
        <v>27</v>
      </c>
      <c r="P24" s="17" t="s">
        <v>26</v>
      </c>
      <c r="Q24" s="17" t="s">
        <v>27</v>
      </c>
      <c r="R24" s="9">
        <v>9</v>
      </c>
      <c r="S24" s="30" t="s">
        <v>151</v>
      </c>
      <c r="T24" s="39" t="s">
        <v>34</v>
      </c>
      <c r="U24" s="7"/>
      <c r="V24" s="8" t="s">
        <v>152</v>
      </c>
      <c r="W24" s="8"/>
      <c r="X24" s="7"/>
      <c r="Y24" s="10"/>
      <c r="Z24" s="10"/>
      <c r="AA24" s="10"/>
      <c r="AB24" s="10"/>
      <c r="AC24" s="7"/>
      <c r="AD24" s="7"/>
      <c r="AE24" s="6"/>
      <c r="AF24" s="5"/>
      <c r="AG24" s="5"/>
      <c r="AH24" s="5"/>
      <c r="AI24" s="5"/>
      <c r="AJ24" s="26"/>
      <c r="AK24" s="8"/>
      <c r="AL24" s="7"/>
    </row>
    <row r="25" spans="1:38" ht="48" x14ac:dyDescent="0.2">
      <c r="B25" s="17" t="s">
        <v>26</v>
      </c>
      <c r="C25" s="34">
        <v>2257441</v>
      </c>
      <c r="D25" s="34">
        <v>1589846665</v>
      </c>
      <c r="E25" s="34" t="s">
        <v>291</v>
      </c>
      <c r="F25" s="34" t="s">
        <v>292</v>
      </c>
      <c r="G25" s="34" t="s">
        <v>290</v>
      </c>
      <c r="H25" s="75" t="s">
        <v>69</v>
      </c>
      <c r="I25" s="34" t="s">
        <v>23</v>
      </c>
      <c r="J25" s="34" t="s">
        <v>293</v>
      </c>
      <c r="K25" s="34" t="s">
        <v>157</v>
      </c>
      <c r="L25" s="17" t="s">
        <v>27</v>
      </c>
      <c r="M25" s="17" t="s">
        <v>27</v>
      </c>
      <c r="N25" s="20" t="s">
        <v>27</v>
      </c>
      <c r="O25" s="17" t="s">
        <v>27</v>
      </c>
      <c r="P25" s="17" t="s">
        <v>26</v>
      </c>
      <c r="Q25" s="17" t="s">
        <v>27</v>
      </c>
      <c r="R25" s="9">
        <v>7</v>
      </c>
      <c r="S25" s="30" t="s">
        <v>103</v>
      </c>
      <c r="T25" s="79" t="s">
        <v>43</v>
      </c>
      <c r="U25" s="7"/>
      <c r="V25" s="8"/>
      <c r="W25" s="8"/>
      <c r="X25" s="7"/>
      <c r="Y25" s="10"/>
      <c r="Z25" s="10"/>
      <c r="AA25" s="10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</row>
    <row r="26" spans="1:38" ht="48" hidden="1" x14ac:dyDescent="0.2">
      <c r="B26" s="17"/>
      <c r="C26" s="34">
        <v>2253189</v>
      </c>
      <c r="D26" s="34">
        <v>1600700169</v>
      </c>
      <c r="E26" s="34" t="s">
        <v>383</v>
      </c>
      <c r="F26" s="34" t="s">
        <v>384</v>
      </c>
      <c r="G26" s="34" t="s">
        <v>323</v>
      </c>
      <c r="H26" s="75" t="s">
        <v>69</v>
      </c>
      <c r="I26" s="34" t="s">
        <v>23</v>
      </c>
      <c r="J26" s="34" t="s">
        <v>325</v>
      </c>
      <c r="K26" s="34" t="s">
        <v>324</v>
      </c>
      <c r="L26" s="17" t="s">
        <v>27</v>
      </c>
      <c r="M26" s="17" t="s">
        <v>27</v>
      </c>
      <c r="N26" s="17" t="s">
        <v>26</v>
      </c>
      <c r="O26" s="17" t="s">
        <v>26</v>
      </c>
      <c r="P26" s="17" t="s">
        <v>26</v>
      </c>
      <c r="Q26" s="17" t="s">
        <v>27</v>
      </c>
      <c r="R26" s="14">
        <v>7</v>
      </c>
      <c r="S26" s="29" t="s">
        <v>252</v>
      </c>
      <c r="T26" s="39" t="s">
        <v>170</v>
      </c>
      <c r="U26" s="5"/>
      <c r="V26" s="8" t="s">
        <v>322</v>
      </c>
      <c r="W26" s="8"/>
      <c r="X26" s="7"/>
      <c r="Y26" s="10"/>
      <c r="Z26" s="10"/>
      <c r="AA26" s="10"/>
      <c r="AB26" s="5"/>
      <c r="AC26" s="5"/>
      <c r="AD26" s="6"/>
      <c r="AE26" s="6"/>
      <c r="AF26" s="6"/>
      <c r="AG26" s="6"/>
      <c r="AH26" s="6"/>
      <c r="AI26" s="6"/>
      <c r="AJ26" s="22"/>
      <c r="AK26" s="8"/>
      <c r="AL26" s="7"/>
    </row>
    <row r="27" spans="1:38" ht="48" x14ac:dyDescent="0.2">
      <c r="B27" s="17" t="s">
        <v>26</v>
      </c>
      <c r="C27" s="34">
        <v>2258531</v>
      </c>
      <c r="D27" s="34">
        <v>1643279660</v>
      </c>
      <c r="E27" s="34" t="s">
        <v>284</v>
      </c>
      <c r="F27" s="34" t="s">
        <v>285</v>
      </c>
      <c r="G27" s="34" t="s">
        <v>286</v>
      </c>
      <c r="H27" s="75" t="s">
        <v>69</v>
      </c>
      <c r="I27" s="34" t="s">
        <v>23</v>
      </c>
      <c r="J27" s="34" t="s">
        <v>287</v>
      </c>
      <c r="K27" s="34" t="s">
        <v>288</v>
      </c>
      <c r="L27" s="17" t="s">
        <v>27</v>
      </c>
      <c r="M27" s="17" t="s">
        <v>26</v>
      </c>
      <c r="N27" s="20" t="s">
        <v>27</v>
      </c>
      <c r="O27" s="17" t="s">
        <v>26</v>
      </c>
      <c r="P27" s="17" t="s">
        <v>26</v>
      </c>
      <c r="Q27" s="17" t="s">
        <v>27</v>
      </c>
      <c r="R27" s="9" t="s">
        <v>24</v>
      </c>
      <c r="S27" s="30" t="s">
        <v>289</v>
      </c>
      <c r="T27" s="39" t="s">
        <v>283</v>
      </c>
      <c r="U27" s="7"/>
      <c r="V27" s="8"/>
      <c r="W27" s="8"/>
      <c r="X27" s="7"/>
      <c r="Y27" s="10"/>
      <c r="Z27" s="10"/>
      <c r="AA27" s="10"/>
      <c r="AB27" s="7"/>
      <c r="AC27" s="7"/>
      <c r="AD27" s="7"/>
      <c r="AE27" s="7"/>
      <c r="AF27" s="7"/>
      <c r="AG27" s="7"/>
      <c r="AH27" s="7"/>
      <c r="AI27" s="7"/>
      <c r="AJ27" s="23"/>
      <c r="AK27" s="8"/>
      <c r="AL27" s="7"/>
    </row>
    <row r="28" spans="1:38" ht="48" x14ac:dyDescent="0.2">
      <c r="B28" s="17" t="s">
        <v>26</v>
      </c>
      <c r="C28" s="34">
        <v>2266483</v>
      </c>
      <c r="D28" s="34">
        <v>1650841760</v>
      </c>
      <c r="E28" s="34" t="s">
        <v>294</v>
      </c>
      <c r="F28" s="34" t="s">
        <v>295</v>
      </c>
      <c r="G28" s="34" t="s">
        <v>296</v>
      </c>
      <c r="H28" s="75" t="s">
        <v>69</v>
      </c>
      <c r="I28" s="34" t="s">
        <v>23</v>
      </c>
      <c r="J28" s="34" t="s">
        <v>297</v>
      </c>
      <c r="K28" s="34" t="s">
        <v>298</v>
      </c>
      <c r="L28" s="17" t="s">
        <v>27</v>
      </c>
      <c r="M28" s="17" t="s">
        <v>27</v>
      </c>
      <c r="N28" s="17" t="s">
        <v>26</v>
      </c>
      <c r="O28" s="17" t="s">
        <v>27</v>
      </c>
      <c r="P28" s="17" t="s">
        <v>26</v>
      </c>
      <c r="Q28" s="17" t="s">
        <v>27</v>
      </c>
      <c r="R28" s="9">
        <v>6</v>
      </c>
      <c r="S28" s="30" t="s">
        <v>103</v>
      </c>
      <c r="T28" s="38" t="s">
        <v>299</v>
      </c>
      <c r="U28" s="7"/>
      <c r="V28" s="8" t="s">
        <v>300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23"/>
      <c r="AK28" s="8"/>
      <c r="AL28" s="7"/>
    </row>
    <row r="29" spans="1:38" s="89" customFormat="1" ht="48" hidden="1" x14ac:dyDescent="0.2">
      <c r="B29" s="101" t="s">
        <v>382</v>
      </c>
      <c r="C29" s="91">
        <v>2239107</v>
      </c>
      <c r="D29" s="91">
        <v>1602259865</v>
      </c>
      <c r="E29" s="91" t="s">
        <v>138</v>
      </c>
      <c r="F29" s="91" t="s">
        <v>345</v>
      </c>
      <c r="G29" s="91" t="s">
        <v>346</v>
      </c>
      <c r="H29" s="92" t="s">
        <v>69</v>
      </c>
      <c r="I29" s="91" t="s">
        <v>23</v>
      </c>
      <c r="J29" s="91" t="s">
        <v>347</v>
      </c>
      <c r="K29" s="91" t="s">
        <v>37</v>
      </c>
      <c r="L29" s="93" t="s">
        <v>27</v>
      </c>
      <c r="M29" s="93" t="s">
        <v>27</v>
      </c>
      <c r="N29" s="94" t="s">
        <v>27</v>
      </c>
      <c r="O29" s="93" t="s">
        <v>27</v>
      </c>
      <c r="P29" s="93" t="s">
        <v>26</v>
      </c>
      <c r="Q29" s="93" t="s">
        <v>27</v>
      </c>
      <c r="R29" s="95">
        <v>8</v>
      </c>
      <c r="S29" s="96" t="s">
        <v>348</v>
      </c>
      <c r="T29" s="97" t="s">
        <v>36</v>
      </c>
      <c r="V29" s="98"/>
      <c r="W29" s="98"/>
      <c r="Y29" s="99"/>
      <c r="Z29" s="99"/>
      <c r="AA29" s="99"/>
      <c r="AJ29" s="100"/>
      <c r="AK29" s="98"/>
    </row>
    <row r="30" spans="1:38" ht="64" x14ac:dyDescent="0.2">
      <c r="A30" s="43"/>
      <c r="B30" s="17" t="s">
        <v>26</v>
      </c>
      <c r="C30" s="44">
        <v>2249742</v>
      </c>
      <c r="D30" s="44">
        <v>1588475363</v>
      </c>
      <c r="E30" s="44" t="s">
        <v>233</v>
      </c>
      <c r="F30" s="44" t="s">
        <v>217</v>
      </c>
      <c r="G30" s="44" t="s">
        <v>234</v>
      </c>
      <c r="H30" s="78" t="s">
        <v>68</v>
      </c>
      <c r="I30" s="44" t="s">
        <v>28</v>
      </c>
      <c r="J30" s="44" t="s">
        <v>235</v>
      </c>
      <c r="K30" s="44" t="s">
        <v>50</v>
      </c>
      <c r="L30" s="45" t="s">
        <v>27</v>
      </c>
      <c r="M30" s="45" t="s">
        <v>26</v>
      </c>
      <c r="N30" s="45" t="s">
        <v>26</v>
      </c>
      <c r="O30" s="45" t="s">
        <v>26</v>
      </c>
      <c r="P30" s="45" t="s">
        <v>26</v>
      </c>
      <c r="Q30" s="45" t="s">
        <v>27</v>
      </c>
      <c r="R30" s="51">
        <v>6</v>
      </c>
      <c r="S30" s="56" t="s">
        <v>77</v>
      </c>
      <c r="T30" s="62" t="s">
        <v>170</v>
      </c>
      <c r="U30" s="65"/>
      <c r="V30" s="22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24"/>
      <c r="AK30" s="22"/>
      <c r="AL30" s="65"/>
    </row>
    <row r="31" spans="1:38" ht="48" x14ac:dyDescent="0.2">
      <c r="B31" s="17" t="s">
        <v>26</v>
      </c>
      <c r="C31" s="34">
        <v>2253975</v>
      </c>
      <c r="D31" s="34">
        <v>1599259468</v>
      </c>
      <c r="E31" s="34" t="s">
        <v>310</v>
      </c>
      <c r="F31" s="34" t="s">
        <v>241</v>
      </c>
      <c r="G31" s="34" t="s">
        <v>311</v>
      </c>
      <c r="H31" s="75" t="s">
        <v>69</v>
      </c>
      <c r="I31" s="34" t="s">
        <v>23</v>
      </c>
      <c r="J31" s="34" t="s">
        <v>108</v>
      </c>
      <c r="K31" s="34" t="s">
        <v>35</v>
      </c>
      <c r="L31" s="17" t="s">
        <v>27</v>
      </c>
      <c r="M31" s="17" t="s">
        <v>26</v>
      </c>
      <c r="N31" s="17" t="s">
        <v>27</v>
      </c>
      <c r="O31" s="17" t="s">
        <v>26</v>
      </c>
      <c r="P31" s="17" t="s">
        <v>26</v>
      </c>
      <c r="Q31" s="17" t="s">
        <v>27</v>
      </c>
      <c r="R31" s="9">
        <v>8</v>
      </c>
      <c r="S31" s="30" t="s">
        <v>141</v>
      </c>
      <c r="T31" s="38" t="s">
        <v>30</v>
      </c>
      <c r="U31" s="7"/>
      <c r="V31" s="8"/>
      <c r="W31" s="7"/>
      <c r="X31" s="7"/>
      <c r="Y31" s="7"/>
      <c r="Z31" s="7"/>
      <c r="AA31" s="7"/>
      <c r="AB31" s="7"/>
      <c r="AC31" s="7"/>
      <c r="AD31" s="7"/>
      <c r="AF31" s="7"/>
      <c r="AG31" s="7"/>
      <c r="AH31" s="7"/>
      <c r="AI31" s="7"/>
      <c r="AJ31" s="23"/>
      <c r="AK31" s="7"/>
      <c r="AL31" s="7"/>
    </row>
    <row r="32" spans="1:38" ht="48" x14ac:dyDescent="0.2">
      <c r="B32" s="17" t="s">
        <v>26</v>
      </c>
      <c r="C32" s="34">
        <v>2246175</v>
      </c>
      <c r="D32" s="34">
        <v>1593850661</v>
      </c>
      <c r="E32" s="34" t="s">
        <v>306</v>
      </c>
      <c r="F32" s="34" t="s">
        <v>307</v>
      </c>
      <c r="G32" s="34" t="s">
        <v>309</v>
      </c>
      <c r="H32" s="75" t="s">
        <v>69</v>
      </c>
      <c r="I32" s="34" t="s">
        <v>23</v>
      </c>
      <c r="J32" s="34" t="s">
        <v>293</v>
      </c>
      <c r="K32" s="34" t="s">
        <v>157</v>
      </c>
      <c r="L32" s="17" t="s">
        <v>27</v>
      </c>
      <c r="M32" s="17" t="s">
        <v>26</v>
      </c>
      <c r="N32" s="17" t="s">
        <v>27</v>
      </c>
      <c r="O32" s="17" t="s">
        <v>26</v>
      </c>
      <c r="P32" s="17" t="s">
        <v>27</v>
      </c>
      <c r="Q32" s="17" t="s">
        <v>27</v>
      </c>
      <c r="R32" s="15">
        <v>6</v>
      </c>
      <c r="S32" s="32" t="s">
        <v>77</v>
      </c>
      <c r="T32" s="39" t="s">
        <v>30</v>
      </c>
      <c r="U32" s="6"/>
      <c r="V32" s="8" t="s">
        <v>308</v>
      </c>
      <c r="W32" s="6"/>
      <c r="X32" s="6"/>
      <c r="Y32" s="6"/>
      <c r="Z32" s="6"/>
      <c r="AA32" s="6"/>
      <c r="AB32" s="6"/>
      <c r="AC32" s="6"/>
      <c r="AD32" s="6"/>
      <c r="AE32" s="5"/>
      <c r="AF32" s="5"/>
      <c r="AG32" s="5"/>
      <c r="AH32" s="5"/>
      <c r="AI32" s="5"/>
      <c r="AJ32" s="24"/>
      <c r="AK32" s="8"/>
      <c r="AL32" s="7"/>
    </row>
    <row r="33" spans="2:38" ht="48" x14ac:dyDescent="0.2">
      <c r="B33" s="17" t="s">
        <v>26</v>
      </c>
      <c r="C33" s="34">
        <v>2231286</v>
      </c>
      <c r="D33" s="34">
        <v>1579762069</v>
      </c>
      <c r="E33" s="34" t="s">
        <v>353</v>
      </c>
      <c r="F33" s="34" t="s">
        <v>354</v>
      </c>
      <c r="G33" s="34" t="s">
        <v>355</v>
      </c>
      <c r="H33" s="75" t="s">
        <v>69</v>
      </c>
      <c r="I33" s="34" t="s">
        <v>23</v>
      </c>
      <c r="J33" s="34" t="s">
        <v>356</v>
      </c>
      <c r="K33" s="34" t="s">
        <v>117</v>
      </c>
      <c r="L33" s="17" t="s">
        <v>27</v>
      </c>
      <c r="M33" s="17" t="s">
        <v>26</v>
      </c>
      <c r="N33" s="17" t="s">
        <v>26</v>
      </c>
      <c r="O33" s="17" t="s">
        <v>26</v>
      </c>
      <c r="P33" s="17" t="s">
        <v>27</v>
      </c>
      <c r="Q33" s="17" t="s">
        <v>27</v>
      </c>
      <c r="R33" s="15">
        <v>9</v>
      </c>
      <c r="S33" s="32" t="s">
        <v>113</v>
      </c>
      <c r="T33" s="39" t="s">
        <v>357</v>
      </c>
      <c r="U33" s="6"/>
      <c r="V33" s="8" t="s">
        <v>344</v>
      </c>
      <c r="W33" s="6"/>
      <c r="X33" s="6"/>
      <c r="Y33" s="6"/>
      <c r="Z33" s="6"/>
      <c r="AA33" s="6"/>
      <c r="AB33" s="6"/>
      <c r="AC33" s="6"/>
      <c r="AD33" s="6"/>
      <c r="AE33" s="5"/>
      <c r="AF33" s="5"/>
      <c r="AG33" s="5"/>
      <c r="AH33" s="5"/>
      <c r="AI33" s="5"/>
      <c r="AJ33" s="23"/>
      <c r="AK33" s="7"/>
      <c r="AL33" s="7"/>
    </row>
  </sheetData>
  <conditionalFormatting sqref="L2:Q12">
    <cfRule type="cellIs" dxfId="8" priority="10" operator="equal">
      <formula>"No"</formula>
    </cfRule>
    <cfRule type="cellIs" dxfId="7" priority="11" operator="equal">
      <formula>"Yes"</formula>
    </cfRule>
  </conditionalFormatting>
  <conditionalFormatting sqref="AG2:AH12">
    <cfRule type="cellIs" dxfId="6" priority="9" operator="equal">
      <formula>"Yes"</formula>
    </cfRule>
  </conditionalFormatting>
  <conditionalFormatting sqref="AG1:AH1">
    <cfRule type="cellIs" dxfId="5" priority="8" operator="equal">
      <formula>"Yes"</formula>
    </cfRule>
  </conditionalFormatting>
  <conditionalFormatting sqref="L13:Q33">
    <cfRule type="cellIs" dxfId="4" priority="6" operator="equal">
      <formula>"No"</formula>
    </cfRule>
    <cfRule type="cellIs" dxfId="3" priority="7" operator="equal">
      <formula>"Yes"</formula>
    </cfRule>
  </conditionalFormatting>
  <conditionalFormatting sqref="AG13:AH33">
    <cfRule type="cellIs" dxfId="2" priority="5" operator="equal">
      <formula>"Yes"</formula>
    </cfRule>
  </conditionalFormatting>
  <conditionalFormatting sqref="B2:B33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G18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8"/>
  <sheetViews>
    <sheetView zoomScale="70" zoomScaleNormal="70" workbookViewId="0">
      <selection activeCell="J3" sqref="J3:J26"/>
    </sheetView>
  </sheetViews>
  <sheetFormatPr baseColWidth="10" defaultColWidth="8.83203125" defaultRowHeight="15" x14ac:dyDescent="0.2"/>
  <cols>
    <col min="2" max="2" width="11.5" customWidth="1"/>
    <col min="3" max="3" width="11" bestFit="1" customWidth="1"/>
    <col min="4" max="4" width="37" bestFit="1" customWidth="1"/>
    <col min="5" max="5" width="15.1640625" customWidth="1"/>
    <col min="6" max="6" width="11.1640625" bestFit="1" customWidth="1"/>
    <col min="8" max="8" width="13.5" bestFit="1" customWidth="1"/>
    <col min="10" max="10" width="11.6640625" bestFit="1" customWidth="1"/>
    <col min="11" max="11" width="16.5" bestFit="1" customWidth="1"/>
    <col min="12" max="12" width="14.33203125" bestFit="1" customWidth="1"/>
    <col min="13" max="13" width="16" bestFit="1" customWidth="1"/>
  </cols>
  <sheetData>
    <row r="2" spans="2:15" x14ac:dyDescent="0.2">
      <c r="B2" t="s">
        <v>1</v>
      </c>
      <c r="C2" t="s">
        <v>2</v>
      </c>
      <c r="D2" t="s">
        <v>419</v>
      </c>
      <c r="E2" t="s">
        <v>420</v>
      </c>
      <c r="F2" t="s">
        <v>421</v>
      </c>
      <c r="G2" t="s">
        <v>422</v>
      </c>
      <c r="H2" t="s">
        <v>423</v>
      </c>
      <c r="K2" s="41" t="s">
        <v>387</v>
      </c>
      <c r="L2" s="41" t="s">
        <v>388</v>
      </c>
      <c r="M2" s="41" t="s">
        <v>389</v>
      </c>
      <c r="O2" s="41" t="s">
        <v>417</v>
      </c>
    </row>
    <row r="3" spans="2:15" x14ac:dyDescent="0.2">
      <c r="B3" s="44" t="s">
        <v>249</v>
      </c>
      <c r="C3" s="44" t="s">
        <v>245</v>
      </c>
      <c r="D3" s="44" t="s">
        <v>250</v>
      </c>
      <c r="E3">
        <v>4</v>
      </c>
      <c r="H3" t="s">
        <v>424</v>
      </c>
      <c r="J3" s="112">
        <v>0.54166666666666663</v>
      </c>
      <c r="K3" s="113" t="s">
        <v>390</v>
      </c>
      <c r="O3" t="s">
        <v>418</v>
      </c>
    </row>
    <row r="4" spans="2:15" hidden="1" x14ac:dyDescent="0.2">
      <c r="B4" s="44" t="s">
        <v>114</v>
      </c>
      <c r="C4" s="44" t="s">
        <v>385</v>
      </c>
      <c r="D4" s="44" t="s">
        <v>115</v>
      </c>
      <c r="E4">
        <v>1</v>
      </c>
      <c r="J4" s="112">
        <v>0.54861111111111105</v>
      </c>
      <c r="L4" t="s">
        <v>391</v>
      </c>
    </row>
    <row r="5" spans="2:15" x14ac:dyDescent="0.2">
      <c r="B5" s="41" t="s">
        <v>240</v>
      </c>
      <c r="C5" s="41" t="s">
        <v>241</v>
      </c>
      <c r="D5" s="41" t="s">
        <v>242</v>
      </c>
      <c r="E5">
        <v>4</v>
      </c>
      <c r="H5" t="s">
        <v>26</v>
      </c>
      <c r="J5" s="112">
        <v>0.55555555555555503</v>
      </c>
      <c r="M5" t="s">
        <v>392</v>
      </c>
    </row>
    <row r="6" spans="2:15" x14ac:dyDescent="0.2">
      <c r="B6" s="44" t="s">
        <v>138</v>
      </c>
      <c r="C6" s="44" t="s">
        <v>87</v>
      </c>
      <c r="D6" s="44" t="s">
        <v>139</v>
      </c>
      <c r="E6">
        <v>3</v>
      </c>
      <c r="H6" t="s">
        <v>26</v>
      </c>
      <c r="J6" s="112">
        <v>0.5625</v>
      </c>
      <c r="K6" s="41" t="s">
        <v>393</v>
      </c>
    </row>
    <row r="7" spans="2:15" x14ac:dyDescent="0.2">
      <c r="B7" s="41" t="s">
        <v>129</v>
      </c>
      <c r="C7" s="41" t="s">
        <v>85</v>
      </c>
      <c r="D7" s="41" t="s">
        <v>130</v>
      </c>
      <c r="E7">
        <v>3</v>
      </c>
      <c r="H7" t="s">
        <v>26</v>
      </c>
      <c r="J7" s="112">
        <v>0.56944444444444398</v>
      </c>
      <c r="L7" t="s">
        <v>394</v>
      </c>
    </row>
    <row r="8" spans="2:15" x14ac:dyDescent="0.2">
      <c r="B8" s="44" t="s">
        <v>230</v>
      </c>
      <c r="C8" s="44" t="s">
        <v>216</v>
      </c>
      <c r="D8" s="44" t="s">
        <v>231</v>
      </c>
      <c r="E8">
        <v>4</v>
      </c>
      <c r="H8" t="s">
        <v>26</v>
      </c>
      <c r="J8" s="112">
        <v>0.57638888888888895</v>
      </c>
      <c r="M8" t="s">
        <v>395</v>
      </c>
    </row>
    <row r="9" spans="2:15" x14ac:dyDescent="0.2">
      <c r="B9" s="41" t="s">
        <v>183</v>
      </c>
      <c r="C9" s="41" t="s">
        <v>182</v>
      </c>
      <c r="D9" s="41" t="s">
        <v>184</v>
      </c>
      <c r="E9">
        <v>3</v>
      </c>
      <c r="H9" t="s">
        <v>26</v>
      </c>
      <c r="J9" s="112">
        <v>0.58333333333333304</v>
      </c>
      <c r="K9" s="41" t="s">
        <v>396</v>
      </c>
    </row>
    <row r="10" spans="2:15" hidden="1" x14ac:dyDescent="0.2">
      <c r="J10" s="112">
        <v>0.59027777777777801</v>
      </c>
      <c r="L10" t="s">
        <v>397</v>
      </c>
    </row>
    <row r="11" spans="2:15" x14ac:dyDescent="0.2">
      <c r="B11" s="41" t="s">
        <v>46</v>
      </c>
      <c r="C11" s="41" t="s">
        <v>80</v>
      </c>
      <c r="D11" s="41" t="s">
        <v>101</v>
      </c>
      <c r="E11">
        <v>2</v>
      </c>
      <c r="H11" t="s">
        <v>26</v>
      </c>
      <c r="J11" s="112">
        <v>0.59722222222222199</v>
      </c>
      <c r="M11" t="s">
        <v>398</v>
      </c>
    </row>
    <row r="12" spans="2:15" x14ac:dyDescent="0.2">
      <c r="B12" s="44" t="s">
        <v>46</v>
      </c>
      <c r="C12" s="44" t="s">
        <v>84</v>
      </c>
      <c r="D12" s="44" t="s">
        <v>123</v>
      </c>
      <c r="E12">
        <v>2</v>
      </c>
      <c r="H12" t="s">
        <v>26</v>
      </c>
      <c r="J12" s="112">
        <v>0.60416666666666596</v>
      </c>
      <c r="K12" s="113" t="s">
        <v>399</v>
      </c>
    </row>
    <row r="13" spans="2:15" x14ac:dyDescent="0.2">
      <c r="B13" s="44" t="s">
        <v>193</v>
      </c>
      <c r="C13" s="44" t="s">
        <v>186</v>
      </c>
      <c r="D13" s="44" t="s">
        <v>194</v>
      </c>
      <c r="E13">
        <v>2</v>
      </c>
      <c r="H13" t="s">
        <v>26</v>
      </c>
      <c r="J13" s="112">
        <v>0.61111111111111105</v>
      </c>
      <c r="L13" t="s">
        <v>400</v>
      </c>
    </row>
    <row r="14" spans="2:15" x14ac:dyDescent="0.2">
      <c r="B14" s="41" t="s">
        <v>106</v>
      </c>
      <c r="C14" s="41" t="s">
        <v>81</v>
      </c>
      <c r="D14" s="41" t="s">
        <v>107</v>
      </c>
      <c r="E14">
        <v>1</v>
      </c>
      <c r="H14" t="s">
        <v>26</v>
      </c>
      <c r="J14" s="112">
        <v>0.61805555555555503</v>
      </c>
      <c r="M14" t="s">
        <v>401</v>
      </c>
    </row>
    <row r="15" spans="2:15" x14ac:dyDescent="0.2">
      <c r="B15" s="41" t="s">
        <v>147</v>
      </c>
      <c r="C15" s="41" t="s">
        <v>31</v>
      </c>
      <c r="D15" s="41" t="s">
        <v>148</v>
      </c>
      <c r="E15">
        <v>1</v>
      </c>
      <c r="H15" t="s">
        <v>26</v>
      </c>
      <c r="J15" s="112">
        <v>0.625</v>
      </c>
      <c r="K15" s="41" t="s">
        <v>402</v>
      </c>
    </row>
    <row r="16" spans="2:15" x14ac:dyDescent="0.2">
      <c r="B16" s="41" t="s">
        <v>74</v>
      </c>
      <c r="C16" s="41" t="s">
        <v>72</v>
      </c>
      <c r="D16" s="41" t="s">
        <v>75</v>
      </c>
      <c r="E16">
        <v>2</v>
      </c>
      <c r="H16" t="s">
        <v>26</v>
      </c>
      <c r="J16" s="112">
        <v>0.63194444444444398</v>
      </c>
      <c r="L16" t="s">
        <v>403</v>
      </c>
    </row>
    <row r="17" spans="2:13" x14ac:dyDescent="0.2">
      <c r="B17" s="41" t="s">
        <v>218</v>
      </c>
      <c r="C17" s="41" t="s">
        <v>192</v>
      </c>
      <c r="D17" s="41" t="s">
        <v>219</v>
      </c>
      <c r="E17">
        <v>4</v>
      </c>
      <c r="H17" t="s">
        <v>26</v>
      </c>
      <c r="J17" s="112">
        <v>0.63888888888888895</v>
      </c>
      <c r="M17" t="s">
        <v>404</v>
      </c>
    </row>
    <row r="18" spans="2:13" hidden="1" x14ac:dyDescent="0.2">
      <c r="B18" s="44" t="s">
        <v>198</v>
      </c>
      <c r="C18" s="44" t="s">
        <v>187</v>
      </c>
      <c r="D18" s="114" t="s">
        <v>199</v>
      </c>
      <c r="E18">
        <v>4</v>
      </c>
      <c r="J18" s="112">
        <v>0.64583333333333304</v>
      </c>
      <c r="K18" s="113" t="s">
        <v>405</v>
      </c>
    </row>
    <row r="19" spans="2:13" x14ac:dyDescent="0.2">
      <c r="B19" s="41" t="s">
        <v>135</v>
      </c>
      <c r="C19" s="41" t="s">
        <v>86</v>
      </c>
      <c r="D19" s="41" t="s">
        <v>136</v>
      </c>
      <c r="E19">
        <v>1</v>
      </c>
      <c r="H19" t="s">
        <v>26</v>
      </c>
      <c r="J19" s="112">
        <v>0.65277777777777801</v>
      </c>
      <c r="L19" t="s">
        <v>406</v>
      </c>
    </row>
    <row r="20" spans="2:13" x14ac:dyDescent="0.2">
      <c r="B20" s="41" t="s">
        <v>167</v>
      </c>
      <c r="C20" s="41" t="s">
        <v>161</v>
      </c>
      <c r="D20" s="41" t="s">
        <v>168</v>
      </c>
      <c r="E20">
        <v>3</v>
      </c>
      <c r="H20" t="s">
        <v>26</v>
      </c>
      <c r="J20" s="112">
        <v>0.65972222222222199</v>
      </c>
      <c r="M20" t="s">
        <v>407</v>
      </c>
    </row>
    <row r="21" spans="2:13" x14ac:dyDescent="0.2">
      <c r="B21" s="44" t="s">
        <v>45</v>
      </c>
      <c r="C21" s="44" t="s">
        <v>177</v>
      </c>
      <c r="D21" s="44" t="s">
        <v>178</v>
      </c>
      <c r="E21">
        <v>3</v>
      </c>
      <c r="H21" t="s">
        <v>26</v>
      </c>
      <c r="J21" s="112">
        <v>0.66666666666666696</v>
      </c>
      <c r="K21" s="41" t="s">
        <v>408</v>
      </c>
    </row>
    <row r="22" spans="2:13" x14ac:dyDescent="0.2">
      <c r="B22" s="90" t="s">
        <v>125</v>
      </c>
      <c r="C22" s="90" t="s">
        <v>73</v>
      </c>
      <c r="D22" s="90" t="s">
        <v>126</v>
      </c>
      <c r="E22">
        <v>1</v>
      </c>
      <c r="H22" t="s">
        <v>26</v>
      </c>
      <c r="J22" s="112">
        <v>0.67361111111111205</v>
      </c>
      <c r="L22" t="s">
        <v>409</v>
      </c>
    </row>
    <row r="23" spans="2:13" x14ac:dyDescent="0.2">
      <c r="B23" s="44" t="s">
        <v>203</v>
      </c>
      <c r="C23" s="44" t="s">
        <v>188</v>
      </c>
      <c r="D23" s="44" t="s">
        <v>202</v>
      </c>
      <c r="E23">
        <v>5</v>
      </c>
      <c r="H23" t="s">
        <v>26</v>
      </c>
      <c r="J23" s="112">
        <v>0.68055555555555702</v>
      </c>
      <c r="M23" t="s">
        <v>410</v>
      </c>
    </row>
    <row r="24" spans="2:13" x14ac:dyDescent="0.2">
      <c r="B24" s="41" t="s">
        <v>171</v>
      </c>
      <c r="C24" s="41" t="s">
        <v>162</v>
      </c>
      <c r="D24" s="41" t="s">
        <v>172</v>
      </c>
      <c r="E24">
        <v>5</v>
      </c>
      <c r="H24" t="s">
        <v>26</v>
      </c>
      <c r="J24" s="112">
        <v>0.687500000000002</v>
      </c>
      <c r="K24" s="113" t="s">
        <v>413</v>
      </c>
    </row>
    <row r="25" spans="2:13" hidden="1" x14ac:dyDescent="0.2">
      <c r="J25" s="112">
        <v>0.69444444444444697</v>
      </c>
      <c r="L25" s="41" t="s">
        <v>411</v>
      </c>
    </row>
    <row r="26" spans="2:13" hidden="1" x14ac:dyDescent="0.2">
      <c r="B26" s="41" t="s">
        <v>163</v>
      </c>
      <c r="C26" s="41" t="s">
        <v>160</v>
      </c>
      <c r="D26" s="41" t="s">
        <v>164</v>
      </c>
      <c r="E26">
        <v>5</v>
      </c>
      <c r="J26" s="112">
        <v>0.70138888888889195</v>
      </c>
      <c r="M26" t="s">
        <v>412</v>
      </c>
    </row>
    <row r="28" spans="2:13" ht="320" x14ac:dyDescent="0.2">
      <c r="K28" s="3" t="s">
        <v>414</v>
      </c>
      <c r="L28" s="3" t="s">
        <v>416</v>
      </c>
      <c r="M28" s="3" t="s">
        <v>415</v>
      </c>
    </row>
  </sheetData>
  <hyperlinks>
    <hyperlink ref="D18" r:id="rId1" xr:uid="{00000000-0004-0000-03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33"/>
  <sheetViews>
    <sheetView zoomScale="80" zoomScaleNormal="80" workbookViewId="0">
      <selection activeCell="D6" sqref="D6"/>
    </sheetView>
  </sheetViews>
  <sheetFormatPr baseColWidth="10" defaultColWidth="8.83203125" defaultRowHeight="15" x14ac:dyDescent="0.2"/>
  <cols>
    <col min="2" max="2" width="12.1640625" bestFit="1" customWidth="1"/>
    <col min="3" max="3" width="14.83203125" bestFit="1" customWidth="1"/>
    <col min="4" max="4" width="32.1640625" bestFit="1" customWidth="1"/>
    <col min="5" max="5" width="16.33203125" bestFit="1" customWidth="1"/>
    <col min="6" max="6" width="10.5" bestFit="1" customWidth="1"/>
    <col min="7" max="7" width="5.1640625" bestFit="1" customWidth="1"/>
    <col min="8" max="8" width="12.83203125" bestFit="1" customWidth="1"/>
    <col min="10" max="10" width="7.1640625" bestFit="1" customWidth="1"/>
    <col min="11" max="11" width="16.1640625" customWidth="1"/>
    <col min="12" max="12" width="19.33203125" customWidth="1"/>
    <col min="13" max="13" width="21.1640625" bestFit="1" customWidth="1"/>
  </cols>
  <sheetData>
    <row r="2" spans="2:15" x14ac:dyDescent="0.2">
      <c r="B2" t="s">
        <v>1</v>
      </c>
      <c r="C2" t="s">
        <v>2</v>
      </c>
      <c r="D2" t="s">
        <v>419</v>
      </c>
      <c r="E2" s="65" t="s">
        <v>420</v>
      </c>
      <c r="F2" s="65" t="s">
        <v>421</v>
      </c>
      <c r="G2" s="65" t="s">
        <v>422</v>
      </c>
      <c r="H2" s="65" t="s">
        <v>423</v>
      </c>
      <c r="J2" t="s">
        <v>452</v>
      </c>
      <c r="K2" t="s">
        <v>425</v>
      </c>
      <c r="L2" t="s">
        <v>451</v>
      </c>
      <c r="M2" t="s">
        <v>426</v>
      </c>
      <c r="N2" t="s">
        <v>450</v>
      </c>
    </row>
    <row r="3" spans="2:15" x14ac:dyDescent="0.2">
      <c r="B3" s="41" t="s">
        <v>269</v>
      </c>
      <c r="C3" s="41" t="s">
        <v>364</v>
      </c>
      <c r="D3" s="41" t="s">
        <v>365</v>
      </c>
      <c r="E3" s="115">
        <v>1</v>
      </c>
      <c r="F3" s="115"/>
      <c r="G3" s="115"/>
      <c r="H3" s="115" t="s">
        <v>26</v>
      </c>
      <c r="J3" s="112">
        <v>0.54166666666666663</v>
      </c>
      <c r="K3" t="s">
        <v>397</v>
      </c>
      <c r="O3" t="s">
        <v>456</v>
      </c>
    </row>
    <row r="4" spans="2:15" x14ac:dyDescent="0.2">
      <c r="B4" s="44" t="s">
        <v>269</v>
      </c>
      <c r="C4" s="44" t="s">
        <v>248</v>
      </c>
      <c r="D4" s="44" t="s">
        <v>270</v>
      </c>
      <c r="E4" s="115">
        <v>3</v>
      </c>
      <c r="F4" s="115"/>
      <c r="G4" s="115"/>
      <c r="H4" s="115" t="s">
        <v>26</v>
      </c>
      <c r="J4" s="112">
        <v>0.54861111111111105</v>
      </c>
      <c r="L4" t="s">
        <v>427</v>
      </c>
    </row>
    <row r="5" spans="2:15" x14ac:dyDescent="0.2">
      <c r="B5" s="44" t="s">
        <v>335</v>
      </c>
      <c r="C5" s="44" t="s">
        <v>48</v>
      </c>
      <c r="D5" s="44" t="s">
        <v>336</v>
      </c>
      <c r="E5" s="115">
        <v>1</v>
      </c>
      <c r="F5" s="115"/>
      <c r="G5" s="115"/>
      <c r="H5" s="115" t="s">
        <v>26</v>
      </c>
      <c r="J5" s="112">
        <v>0.55555555555555503</v>
      </c>
      <c r="K5" s="7"/>
      <c r="L5" s="7"/>
      <c r="M5" s="7" t="s">
        <v>428</v>
      </c>
    </row>
    <row r="6" spans="2:15" x14ac:dyDescent="0.2">
      <c r="B6" s="41" t="s">
        <v>265</v>
      </c>
      <c r="C6" s="41" t="s">
        <v>247</v>
      </c>
      <c r="D6" s="41" t="s">
        <v>266</v>
      </c>
      <c r="E6" s="115">
        <v>2</v>
      </c>
      <c r="F6" s="115"/>
      <c r="G6" s="115"/>
      <c r="H6" s="115" t="s">
        <v>26</v>
      </c>
      <c r="J6" s="112">
        <v>0.5625</v>
      </c>
      <c r="K6" s="7" t="s">
        <v>429</v>
      </c>
      <c r="L6" s="7"/>
      <c r="M6" s="7"/>
    </row>
    <row r="7" spans="2:15" x14ac:dyDescent="0.2">
      <c r="B7" s="41" t="s">
        <v>205</v>
      </c>
      <c r="C7" s="41" t="s">
        <v>189</v>
      </c>
      <c r="D7" s="41" t="s">
        <v>206</v>
      </c>
      <c r="E7" s="115">
        <v>1</v>
      </c>
      <c r="F7" s="115"/>
      <c r="G7" s="115"/>
      <c r="H7" s="115" t="s">
        <v>26</v>
      </c>
      <c r="J7" s="112">
        <v>0.56944444444444398</v>
      </c>
      <c r="K7" s="7"/>
      <c r="L7" s="7" t="s">
        <v>458</v>
      </c>
      <c r="M7" s="7"/>
    </row>
    <row r="8" spans="2:15" x14ac:dyDescent="0.2">
      <c r="B8" s="41" t="s">
        <v>316</v>
      </c>
      <c r="C8" s="41" t="s">
        <v>317</v>
      </c>
      <c r="D8" s="41" t="s">
        <v>319</v>
      </c>
      <c r="E8" s="115">
        <v>2</v>
      </c>
      <c r="F8" s="115"/>
      <c r="G8" s="115"/>
      <c r="H8" s="115" t="s">
        <v>26</v>
      </c>
      <c r="J8" s="112">
        <v>0.57638888888888895</v>
      </c>
      <c r="K8" s="7"/>
      <c r="L8" s="7"/>
      <c r="M8" s="7" t="s">
        <v>430</v>
      </c>
    </row>
    <row r="9" spans="2:15" hidden="1" x14ac:dyDescent="0.2">
      <c r="B9" s="41" t="s">
        <v>301</v>
      </c>
      <c r="C9" s="41" t="s">
        <v>302</v>
      </c>
      <c r="D9" s="41" t="s">
        <v>303</v>
      </c>
      <c r="E9" s="115"/>
      <c r="F9" s="115"/>
      <c r="G9" s="115"/>
      <c r="H9" s="115"/>
      <c r="J9" s="112">
        <v>0.58333333333333304</v>
      </c>
      <c r="K9" s="7" t="s">
        <v>431</v>
      </c>
      <c r="L9" s="7"/>
      <c r="M9" s="7"/>
    </row>
    <row r="10" spans="2:15" x14ac:dyDescent="0.2">
      <c r="B10" s="41" t="s">
        <v>330</v>
      </c>
      <c r="C10" s="41" t="s">
        <v>331</v>
      </c>
      <c r="D10" s="41" t="s">
        <v>332</v>
      </c>
      <c r="E10" s="115">
        <v>2</v>
      </c>
      <c r="F10" s="115"/>
      <c r="G10" s="115"/>
      <c r="H10" s="115" t="s">
        <v>26</v>
      </c>
      <c r="J10" s="112">
        <v>0.59027777777777801</v>
      </c>
      <c r="K10" s="7"/>
      <c r="L10" s="7" t="s">
        <v>432</v>
      </c>
      <c r="M10" s="7"/>
    </row>
    <row r="11" spans="2:15" x14ac:dyDescent="0.2">
      <c r="B11" s="44" t="s">
        <v>277</v>
      </c>
      <c r="C11" s="44" t="s">
        <v>48</v>
      </c>
      <c r="D11" s="44" t="s">
        <v>278</v>
      </c>
      <c r="E11" s="115">
        <v>2</v>
      </c>
      <c r="F11" s="115"/>
      <c r="G11" s="115"/>
      <c r="H11" s="115" t="s">
        <v>26</v>
      </c>
      <c r="J11" s="112">
        <v>0.59722222222222199</v>
      </c>
      <c r="K11" s="7"/>
      <c r="L11" s="7"/>
      <c r="M11" s="117" t="s">
        <v>462</v>
      </c>
    </row>
    <row r="12" spans="2:15" hidden="1" x14ac:dyDescent="0.2">
      <c r="B12" s="41" t="s">
        <v>49</v>
      </c>
      <c r="C12" s="41" t="s">
        <v>281</v>
      </c>
      <c r="D12" s="41" t="s">
        <v>280</v>
      </c>
      <c r="E12" s="115"/>
      <c r="F12" s="115"/>
      <c r="G12" s="115"/>
      <c r="H12" s="115"/>
      <c r="J12" s="112">
        <v>0.60416666666666596</v>
      </c>
      <c r="K12" s="7" t="s">
        <v>433</v>
      </c>
      <c r="L12" s="7"/>
      <c r="M12" s="7"/>
    </row>
    <row r="13" spans="2:15" x14ac:dyDescent="0.2">
      <c r="B13" s="44" t="s">
        <v>358</v>
      </c>
      <c r="C13" s="44" t="s">
        <v>359</v>
      </c>
      <c r="D13" s="44" t="s">
        <v>360</v>
      </c>
      <c r="E13" s="115">
        <v>3</v>
      </c>
      <c r="F13" s="115"/>
      <c r="G13" s="115"/>
      <c r="H13" s="115" t="s">
        <v>26</v>
      </c>
      <c r="J13" s="112">
        <v>0.61111111111111105</v>
      </c>
      <c r="K13" s="7"/>
      <c r="L13" s="7" t="s">
        <v>434</v>
      </c>
      <c r="M13" s="7"/>
    </row>
    <row r="14" spans="2:15" x14ac:dyDescent="0.2">
      <c r="B14" s="44" t="s">
        <v>253</v>
      </c>
      <c r="C14" s="44" t="s">
        <v>48</v>
      </c>
      <c r="D14" s="44" t="s">
        <v>254</v>
      </c>
      <c r="E14" s="115">
        <v>3</v>
      </c>
      <c r="F14" s="115"/>
      <c r="G14" s="115"/>
      <c r="H14" s="115" t="s">
        <v>457</v>
      </c>
      <c r="J14" s="112">
        <v>0.61805555555555503</v>
      </c>
      <c r="K14" s="7"/>
      <c r="L14" s="7"/>
      <c r="M14" s="7" t="s">
        <v>461</v>
      </c>
    </row>
    <row r="15" spans="2:15" x14ac:dyDescent="0.2">
      <c r="B15" s="41" t="s">
        <v>349</v>
      </c>
      <c r="C15" s="41" t="s">
        <v>350</v>
      </c>
      <c r="D15" s="41" t="s">
        <v>386</v>
      </c>
      <c r="E15" s="115">
        <v>3</v>
      </c>
      <c r="F15" s="115"/>
      <c r="G15" s="115"/>
      <c r="H15" s="115" t="s">
        <v>26</v>
      </c>
      <c r="J15" s="112">
        <v>0.625</v>
      </c>
      <c r="K15" s="7" t="s">
        <v>435</v>
      </c>
      <c r="L15" s="7"/>
      <c r="M15" s="7"/>
    </row>
    <row r="16" spans="2:15" hidden="1" x14ac:dyDescent="0.2">
      <c r="B16" s="41" t="s">
        <v>273</v>
      </c>
      <c r="C16" s="41" t="s">
        <v>274</v>
      </c>
      <c r="D16" s="41" t="s">
        <v>275</v>
      </c>
      <c r="E16" s="115"/>
      <c r="F16" s="115"/>
      <c r="G16" s="115"/>
      <c r="H16" s="115"/>
      <c r="J16" s="112">
        <v>0.63194444444444398</v>
      </c>
      <c r="K16" s="7"/>
      <c r="L16" s="7" t="s">
        <v>436</v>
      </c>
      <c r="M16" s="7"/>
    </row>
    <row r="17" spans="2:13" x14ac:dyDescent="0.2">
      <c r="B17" s="44" t="s">
        <v>313</v>
      </c>
      <c r="C17" s="44" t="s">
        <v>314</v>
      </c>
      <c r="D17" s="44" t="s">
        <v>315</v>
      </c>
      <c r="E17" s="115">
        <v>4</v>
      </c>
      <c r="F17" s="115"/>
      <c r="G17" s="115"/>
      <c r="H17" s="115" t="s">
        <v>26</v>
      </c>
      <c r="J17" s="112">
        <v>0.63888888888888895</v>
      </c>
      <c r="K17" s="7"/>
      <c r="L17" s="7"/>
      <c r="M17" s="7" t="s">
        <v>460</v>
      </c>
    </row>
    <row r="18" spans="2:13" hidden="1" x14ac:dyDescent="0.2">
      <c r="B18" s="41" t="s">
        <v>326</v>
      </c>
      <c r="C18" s="41" t="s">
        <v>327</v>
      </c>
      <c r="D18" s="41" t="s">
        <v>328</v>
      </c>
      <c r="E18" s="115"/>
      <c r="F18" s="115"/>
      <c r="G18" s="115"/>
      <c r="H18" s="115"/>
      <c r="J18" s="112">
        <v>0.64583333333333304</v>
      </c>
      <c r="K18" s="7" t="s">
        <v>438</v>
      </c>
      <c r="L18" s="7"/>
      <c r="M18" s="7"/>
    </row>
    <row r="19" spans="2:13" x14ac:dyDescent="0.2">
      <c r="B19" s="41" t="s">
        <v>264</v>
      </c>
      <c r="C19" s="41" t="s">
        <v>246</v>
      </c>
      <c r="D19" s="41" t="s">
        <v>260</v>
      </c>
      <c r="E19" s="115">
        <v>4</v>
      </c>
      <c r="F19" s="115"/>
      <c r="G19" s="115"/>
      <c r="H19" s="115" t="s">
        <v>26</v>
      </c>
      <c r="J19" s="112">
        <v>0.65277777777777801</v>
      </c>
      <c r="K19" s="7"/>
      <c r="L19" s="7" t="s">
        <v>463</v>
      </c>
      <c r="M19" s="7"/>
    </row>
    <row r="20" spans="2:13" x14ac:dyDescent="0.2">
      <c r="B20" s="44" t="s">
        <v>222</v>
      </c>
      <c r="C20" s="44" t="s">
        <v>214</v>
      </c>
      <c r="D20" s="44" t="s">
        <v>223</v>
      </c>
      <c r="E20" s="115">
        <v>4</v>
      </c>
      <c r="F20" s="115"/>
      <c r="G20" s="115"/>
      <c r="H20" s="115" t="s">
        <v>26</v>
      </c>
      <c r="J20" s="112">
        <v>0.65972222222222199</v>
      </c>
      <c r="K20" s="7"/>
      <c r="L20" s="7"/>
      <c r="M20" s="7" t="s">
        <v>437</v>
      </c>
    </row>
    <row r="21" spans="2:13" x14ac:dyDescent="0.2">
      <c r="B21" s="41" t="s">
        <v>367</v>
      </c>
      <c r="C21" s="41" t="s">
        <v>368</v>
      </c>
      <c r="D21" s="41" t="s">
        <v>369</v>
      </c>
      <c r="E21" s="115">
        <v>5</v>
      </c>
      <c r="F21" s="115"/>
      <c r="G21" s="115"/>
      <c r="H21" s="115" t="s">
        <v>26</v>
      </c>
      <c r="J21" s="112">
        <v>0.66666666666666696</v>
      </c>
      <c r="K21" s="7" t="s">
        <v>439</v>
      </c>
      <c r="L21" s="7"/>
      <c r="M21" s="7"/>
    </row>
    <row r="22" spans="2:13" hidden="1" x14ac:dyDescent="0.2">
      <c r="B22" s="41" t="s">
        <v>338</v>
      </c>
      <c r="C22" s="41" t="s">
        <v>339</v>
      </c>
      <c r="D22" s="41" t="s">
        <v>340</v>
      </c>
      <c r="E22" s="115"/>
      <c r="F22" s="115"/>
      <c r="G22" s="115"/>
      <c r="H22" s="115"/>
      <c r="J22" s="112">
        <v>0.67361111111111205</v>
      </c>
      <c r="K22" s="7"/>
      <c r="L22" s="7" t="s">
        <v>440</v>
      </c>
      <c r="M22" s="7"/>
    </row>
    <row r="23" spans="2:13" x14ac:dyDescent="0.2">
      <c r="B23" s="44" t="s">
        <v>377</v>
      </c>
      <c r="C23" s="44" t="s">
        <v>378</v>
      </c>
      <c r="D23" s="44" t="s">
        <v>379</v>
      </c>
      <c r="E23" s="115">
        <v>4</v>
      </c>
      <c r="F23" s="115"/>
      <c r="G23" s="115"/>
      <c r="H23" s="115" t="s">
        <v>26</v>
      </c>
      <c r="J23" s="112">
        <v>0.68055555555555702</v>
      </c>
      <c r="K23" s="7"/>
      <c r="L23" s="7"/>
      <c r="M23" s="7" t="s">
        <v>459</v>
      </c>
    </row>
    <row r="24" spans="2:13" x14ac:dyDescent="0.2">
      <c r="B24" s="41" t="s">
        <v>291</v>
      </c>
      <c r="C24" s="41" t="s">
        <v>292</v>
      </c>
      <c r="D24" s="41" t="s">
        <v>290</v>
      </c>
      <c r="E24" s="115">
        <v>1</v>
      </c>
      <c r="F24" s="115"/>
      <c r="G24" s="115"/>
      <c r="H24" s="115" t="s">
        <v>26</v>
      </c>
      <c r="J24" s="112">
        <v>0.687500000000002</v>
      </c>
      <c r="K24" s="7" t="s">
        <v>441</v>
      </c>
      <c r="L24" s="7"/>
      <c r="M24" s="7"/>
    </row>
    <row r="25" spans="2:13" x14ac:dyDescent="0.2">
      <c r="B25" s="44" t="s">
        <v>284</v>
      </c>
      <c r="C25" s="44" t="s">
        <v>285</v>
      </c>
      <c r="D25" s="44" t="s">
        <v>286</v>
      </c>
      <c r="E25" s="115">
        <v>5</v>
      </c>
      <c r="F25" s="115"/>
      <c r="G25" s="115"/>
      <c r="H25" s="115" t="s">
        <v>26</v>
      </c>
      <c r="J25" s="112">
        <v>0.69444444444444697</v>
      </c>
      <c r="L25" t="s">
        <v>442</v>
      </c>
    </row>
    <row r="26" spans="2:13" x14ac:dyDescent="0.2">
      <c r="B26" s="41" t="s">
        <v>146</v>
      </c>
      <c r="C26" s="41" t="s">
        <v>145</v>
      </c>
      <c r="D26" s="41" t="s">
        <v>143</v>
      </c>
      <c r="E26" s="115">
        <v>5</v>
      </c>
      <c r="F26" s="115"/>
      <c r="G26" s="115"/>
      <c r="H26" s="115" t="s">
        <v>26</v>
      </c>
      <c r="J26" s="112">
        <v>0.70138888888889195</v>
      </c>
      <c r="M26" t="s">
        <v>443</v>
      </c>
    </row>
    <row r="27" spans="2:13" x14ac:dyDescent="0.2">
      <c r="B27" s="44" t="s">
        <v>93</v>
      </c>
      <c r="C27" s="44" t="s">
        <v>79</v>
      </c>
      <c r="D27" s="44" t="s">
        <v>94</v>
      </c>
      <c r="E27" s="115">
        <v>5</v>
      </c>
      <c r="F27" s="115"/>
      <c r="G27" s="115"/>
      <c r="H27" s="115" t="s">
        <v>26</v>
      </c>
      <c r="J27" s="112">
        <v>0.70833333333333304</v>
      </c>
      <c r="K27" s="116" t="s">
        <v>444</v>
      </c>
    </row>
    <row r="28" spans="2:13" x14ac:dyDescent="0.2">
      <c r="B28" s="44" t="s">
        <v>294</v>
      </c>
      <c r="C28" s="44" t="s">
        <v>295</v>
      </c>
      <c r="D28" s="44" t="s">
        <v>296</v>
      </c>
      <c r="E28" s="115">
        <v>6</v>
      </c>
      <c r="F28" s="115"/>
      <c r="G28" s="115"/>
      <c r="H28" s="115" t="s">
        <v>26</v>
      </c>
      <c r="J28" s="112">
        <v>0.71527777777777701</v>
      </c>
      <c r="L28" t="s">
        <v>445</v>
      </c>
    </row>
    <row r="29" spans="2:13" hidden="1" x14ac:dyDescent="0.2">
      <c r="B29" s="41" t="s">
        <v>233</v>
      </c>
      <c r="C29" s="41" t="s">
        <v>217</v>
      </c>
      <c r="D29" s="41" t="s">
        <v>234</v>
      </c>
      <c r="E29" s="115"/>
      <c r="F29" s="115"/>
      <c r="G29" s="115"/>
      <c r="H29" s="115"/>
      <c r="J29" s="112">
        <v>0.72222222222222199</v>
      </c>
      <c r="M29" s="7" t="s">
        <v>446</v>
      </c>
    </row>
    <row r="30" spans="2:13" x14ac:dyDescent="0.2">
      <c r="B30" s="41" t="s">
        <v>310</v>
      </c>
      <c r="C30" s="41" t="s">
        <v>241</v>
      </c>
      <c r="D30" s="41" t="s">
        <v>311</v>
      </c>
      <c r="E30" s="115">
        <v>6</v>
      </c>
      <c r="F30" s="115"/>
      <c r="G30" s="115"/>
      <c r="H30" s="115" t="s">
        <v>26</v>
      </c>
      <c r="J30" s="112">
        <v>0.72916666666666596</v>
      </c>
      <c r="K30" t="s">
        <v>447</v>
      </c>
    </row>
    <row r="31" spans="2:13" x14ac:dyDescent="0.2">
      <c r="B31" s="44" t="s">
        <v>306</v>
      </c>
      <c r="C31" s="44" t="s">
        <v>307</v>
      </c>
      <c r="D31" s="44" t="s">
        <v>309</v>
      </c>
      <c r="E31" s="115">
        <v>6</v>
      </c>
      <c r="F31" s="115"/>
      <c r="G31" s="115"/>
      <c r="H31" s="115" t="s">
        <v>26</v>
      </c>
      <c r="J31" s="112">
        <v>0.73611111111111105</v>
      </c>
      <c r="L31" t="s">
        <v>448</v>
      </c>
    </row>
    <row r="32" spans="2:13" x14ac:dyDescent="0.2">
      <c r="B32" s="41" t="s">
        <v>353</v>
      </c>
      <c r="C32" s="41" t="s">
        <v>354</v>
      </c>
      <c r="D32" s="41" t="s">
        <v>355</v>
      </c>
      <c r="E32" s="115">
        <v>6</v>
      </c>
      <c r="F32" s="115"/>
      <c r="G32" s="115"/>
      <c r="H32" s="115" t="s">
        <v>26</v>
      </c>
      <c r="J32" s="112">
        <v>0.74305555555555503</v>
      </c>
      <c r="M32" t="s">
        <v>449</v>
      </c>
    </row>
    <row r="33" spans="11:13" ht="288" x14ac:dyDescent="0.2">
      <c r="K33" s="3" t="s">
        <v>455</v>
      </c>
      <c r="L33" s="3" t="s">
        <v>453</v>
      </c>
      <c r="M33" s="3" t="s">
        <v>454</v>
      </c>
    </row>
  </sheetData>
  <hyperlinks>
    <hyperlink ref="D17" r:id="rId1" xr:uid="{00000000-0004-0000-0400-000000000000}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edited</vt:lpstr>
      <vt:lpstr>Recommend offer</vt:lpstr>
      <vt:lpstr>28th March</vt:lpstr>
      <vt:lpstr>1st April</vt:lpstr>
      <vt:lpstr>28th March Interviews</vt:lpstr>
      <vt:lpstr>1st April 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2022-09-09T16:19:11Z</dcterms:modified>
</cp:coreProperties>
</file>