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Matt/Google Drive/Warwick/PhD/Work/WBS/TK/FYWP Data Project/fywp_project/output/"/>
    </mc:Choice>
  </mc:AlternateContent>
  <xr:revisionPtr revIDLastSave="0" documentId="13_ncr:1_{C6A72C93-401A-8643-9BDE-79B5D874BD3E}" xr6:coauthVersionLast="47" xr6:coauthVersionMax="47" xr10:uidLastSave="{00000000-0000-0000-0000-000000000000}"/>
  <bookViews>
    <workbookView xWindow="-2600" yWindow="-20560" windowWidth="31280" windowHeight="19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9" i="1" l="1"/>
  <c r="I70" i="1"/>
  <c r="I68" i="1"/>
  <c r="H69" i="1"/>
  <c r="H70" i="1"/>
  <c r="H71" i="1"/>
  <c r="H72" i="1"/>
  <c r="H73" i="1"/>
  <c r="H68" i="1"/>
  <c r="G69" i="1"/>
  <c r="G70" i="1"/>
  <c r="G71" i="1"/>
  <c r="G72" i="1"/>
  <c r="G73" i="1"/>
  <c r="G68" i="1"/>
  <c r="F73" i="1"/>
  <c r="F72" i="1"/>
  <c r="F71" i="1"/>
  <c r="F70" i="1"/>
  <c r="F69" i="1"/>
  <c r="F68" i="1"/>
  <c r="D75" i="1"/>
  <c r="D69" i="1"/>
  <c r="D70" i="1"/>
  <c r="D71" i="1"/>
  <c r="D72" i="1"/>
  <c r="D73" i="1"/>
  <c r="D74" i="1"/>
  <c r="D68" i="1"/>
  <c r="G78" i="1"/>
  <c r="G77" i="1"/>
  <c r="E78" i="1"/>
  <c r="E77" i="1"/>
  <c r="E69" i="1"/>
  <c r="E70" i="1"/>
  <c r="E71" i="1"/>
  <c r="E72" i="1"/>
  <c r="E73" i="1"/>
  <c r="E74" i="1"/>
  <c r="E68" i="1"/>
  <c r="M75" i="1" l="1"/>
  <c r="M76" i="1" s="1"/>
  <c r="L75" i="1"/>
  <c r="L76" i="1" s="1"/>
  <c r="K75" i="1"/>
  <c r="K76" i="1" s="1"/>
  <c r="J75" i="1"/>
  <c r="J76" i="1" s="1"/>
  <c r="I75" i="1"/>
  <c r="H75" i="1"/>
  <c r="G75" i="1"/>
  <c r="E75" i="1"/>
  <c r="E62" i="1"/>
  <c r="E63" i="1"/>
  <c r="E61" i="1"/>
  <c r="E60" i="1"/>
  <c r="E59" i="1"/>
  <c r="E58" i="1"/>
  <c r="G50" i="1"/>
  <c r="G49" i="1"/>
  <c r="G48" i="1"/>
  <c r="G47" i="1"/>
  <c r="F52" i="1"/>
  <c r="F51" i="1"/>
  <c r="F50" i="1"/>
  <c r="F49" i="1"/>
  <c r="E52" i="1"/>
  <c r="E51" i="1"/>
  <c r="E50" i="1"/>
  <c r="E49" i="1"/>
  <c r="E48" i="1"/>
  <c r="E47" i="1"/>
  <c r="H29" i="1"/>
  <c r="D53" i="1"/>
  <c r="H53" i="1" s="1"/>
  <c r="D52" i="1"/>
  <c r="I53" i="1"/>
  <c r="I52" i="1"/>
  <c r="I51" i="1"/>
  <c r="I50" i="1"/>
  <c r="I48" i="1"/>
  <c r="H42" i="1"/>
  <c r="H35" i="1"/>
  <c r="H17" i="1"/>
  <c r="H10" i="1"/>
  <c r="H4" i="1"/>
  <c r="H2" i="1"/>
  <c r="C52" i="1"/>
  <c r="H52" i="1" s="1"/>
  <c r="C73" i="1" s="1"/>
  <c r="C51" i="1"/>
  <c r="C50" i="1"/>
  <c r="C49" i="1"/>
  <c r="C48" i="1"/>
  <c r="H49" i="1" l="1"/>
  <c r="J53" i="1"/>
  <c r="C74" i="1"/>
  <c r="H50" i="1"/>
  <c r="E64" i="1"/>
  <c r="F54" i="1"/>
  <c r="C54" i="1"/>
  <c r="I54" i="1"/>
  <c r="H47" i="1"/>
  <c r="G54" i="1"/>
  <c r="H48" i="1"/>
  <c r="J52" i="1"/>
  <c r="D54" i="1"/>
  <c r="E54" i="1"/>
  <c r="H51" i="1"/>
  <c r="J47" i="1" l="1"/>
  <c r="C68" i="1"/>
  <c r="J51" i="1"/>
  <c r="C72" i="1"/>
  <c r="J48" i="1"/>
  <c r="C69" i="1"/>
  <c r="J50" i="1"/>
  <c r="C71" i="1"/>
  <c r="J49" i="1"/>
  <c r="C70" i="1"/>
  <c r="H54" i="1"/>
  <c r="J54" i="1" s="1"/>
  <c r="F64" i="1" s="1"/>
  <c r="C75" i="1" l="1"/>
  <c r="F75" i="1" s="1"/>
  <c r="F76" i="1"/>
  <c r="I76" i="1"/>
  <c r="G76" i="1"/>
  <c r="H76" i="1"/>
</calcChain>
</file>

<file path=xl/sharedStrings.xml><?xml version="1.0" encoding="utf-8"?>
<sst xmlns="http://schemas.openxmlformats.org/spreadsheetml/2006/main" count="280" uniqueCount="62">
  <si>
    <t>STARTYEAR_FY</t>
  </si>
  <si>
    <t>STAGE_DESCRIPTION_FY</t>
  </si>
  <si>
    <t>STATUS_DESCRIPTION_FY</t>
  </si>
  <si>
    <t>STARTYEAR_degree</t>
  </si>
  <si>
    <t>STAGE_DESCRIPTION_degree</t>
  </si>
  <si>
    <t>STATUS_DESCRIPTION_degree</t>
  </si>
  <si>
    <t>n</t>
  </si>
  <si>
    <t>2015-2016</t>
  </si>
  <si>
    <t>Completed</t>
  </si>
  <si>
    <t>All work completed</t>
  </si>
  <si>
    <t>2016-2017</t>
  </si>
  <si>
    <t>Awarded</t>
  </si>
  <si>
    <t>Left</t>
  </si>
  <si>
    <t>Forced Withdrawn</t>
  </si>
  <si>
    <t>No Show</t>
  </si>
  <si>
    <t>Voluntarily Withdrawn</t>
  </si>
  <si>
    <t>2017-2018</t>
  </si>
  <si>
    <t>Stage 3</t>
  </si>
  <si>
    <t>Full</t>
  </si>
  <si>
    <t>2018-2019</t>
  </si>
  <si>
    <t>Stage 4</t>
  </si>
  <si>
    <t>Stage 2</t>
  </si>
  <si>
    <t>UG First Sit WO Res</t>
  </si>
  <si>
    <t>UG Resit WO Res</t>
  </si>
  <si>
    <t>TWD</t>
  </si>
  <si>
    <t>2019-2020</t>
  </si>
  <si>
    <t>Stage 1</t>
  </si>
  <si>
    <t>2020-2021</t>
  </si>
  <si>
    <t>2021-2022</t>
  </si>
  <si>
    <t>FY cohort</t>
  </si>
  <si>
    <t>Left during FY year</t>
  </si>
  <si>
    <t>FY in progress</t>
  </si>
  <si>
    <t>Left during UG</t>
  </si>
  <si>
    <t>UG in progress</t>
  </si>
  <si>
    <t>UG completed</t>
  </si>
  <si>
    <t>Total</t>
  </si>
  <si>
    <t>FY no shows</t>
  </si>
  <si>
    <t>Something wrong here with this data …</t>
  </si>
  <si>
    <t>Something wrong with the STARTYEAR_degree?</t>
  </si>
  <si>
    <t>Got to do with doing academic outcomes, didn’t' do FY UG years</t>
  </si>
  <si>
    <t>Notes</t>
  </si>
  <si>
    <t xml:space="preserve">Left does not include no shows (need a number of no shows too then) </t>
  </si>
  <si>
    <t>Left: voluntary withdrawn</t>
  </si>
  <si>
    <t>FY</t>
  </si>
  <si>
    <t>UG</t>
  </si>
  <si>
    <t>Left: forced withdrawn</t>
  </si>
  <si>
    <t xml:space="preserve">No show: </t>
  </si>
  <si>
    <t>Foundation year</t>
  </si>
  <si>
    <t>FY Students in Undergraduate Programme</t>
  </si>
  <si>
    <t>Final Degree Classification</t>
  </si>
  <si>
    <t>Progress to Year 1</t>
  </si>
  <si>
    <t>Completed Degree</t>
  </si>
  <si>
    <t>1:1</t>
  </si>
  <si>
    <t>2:1</t>
  </si>
  <si>
    <t>2:2</t>
  </si>
  <si>
    <t>&lt;=3</t>
  </si>
  <si>
    <t>n/a</t>
  </si>
  <si>
    <t>% (excludes n/a)</t>
  </si>
  <si>
    <t>Voluntary withdrawn</t>
  </si>
  <si>
    <t>Forced withdrawn</t>
  </si>
  <si>
    <t>Left by end of FY</t>
  </si>
  <si>
    <t>Started FY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</si>
</sst>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b/>
      <i/>
      <sz val="11"/>
      <color rgb="FF000000"/>
      <name val="Lucida Grande"/>
      <family val="2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i/>
      <sz val="11"/>
      <color theme="1"/>
      <name val="Lucida Grande"/>
      <family val="2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1" xfId="0" applyFont="1" applyBorder="1"/>
    <xf numFmtId="0" fontId="11" fillId="3" borderId="0" xfId="0" applyFont="1" applyFill="1"/>
    <xf numFmtId="0" fontId="12" fillId="0" borderId="0" xfId="0" applyFont="1"/>
    <xf numFmtId="0" fontId="6" fillId="0" borderId="0" xfId="0" applyFont="1" applyAlignment="1">
      <alignment horizontal="left"/>
    </xf>
    <xf numFmtId="0" fontId="13" fillId="0" borderId="0" xfId="0" applyFont="1"/>
    <xf numFmtId="0" fontId="3" fillId="2" borderId="3" xfId="0" applyFont="1" applyFill="1" applyBorder="1"/>
    <xf numFmtId="0" fontId="3" fillId="4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5" borderId="3" xfId="0" quotePrefix="1" applyFont="1" applyFill="1" applyBorder="1" applyAlignment="1">
      <alignment horizontal="center"/>
    </xf>
    <xf numFmtId="0" fontId="3" fillId="5" borderId="7" xfId="0" quotePrefix="1" applyFont="1" applyFill="1" applyBorder="1" applyAlignment="1">
      <alignment horizontal="center"/>
    </xf>
    <xf numFmtId="0" fontId="3" fillId="5" borderId="8" xfId="0" quotePrefix="1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9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3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9" fontId="2" fillId="0" borderId="9" xfId="1" applyFont="1" applyBorder="1" applyAlignment="1">
      <alignment horizontal="center"/>
    </xf>
    <xf numFmtId="9" fontId="2" fillId="0" borderId="0" xfId="1" applyFont="1" applyBorder="1" applyAlignment="1">
      <alignment horizontal="center"/>
    </xf>
    <xf numFmtId="9" fontId="2" fillId="0" borderId="10" xfId="1" applyFont="1" applyBorder="1" applyAlignment="1">
      <alignment horizontal="center"/>
    </xf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5" fillId="0" borderId="11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12" xfId="0" applyBorder="1"/>
    <xf numFmtId="0" fontId="6" fillId="0" borderId="11" xfId="0" applyFont="1" applyBorder="1" applyAlignment="1"/>
    <xf numFmtId="0" fontId="6" fillId="0" borderId="1" xfId="0" applyFont="1" applyBorder="1" applyAlignment="1"/>
    <xf numFmtId="0" fontId="6" fillId="0" borderId="12" xfId="0" applyFont="1" applyBorder="1" applyAlignment="1"/>
    <xf numFmtId="0" fontId="3" fillId="2" borderId="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abSelected="1" topLeftCell="A25" zoomScale="88" workbookViewId="0">
      <selection activeCell="I71" sqref="I71"/>
    </sheetView>
  </sheetViews>
  <sheetFormatPr baseColWidth="10" defaultRowHeight="15" x14ac:dyDescent="0.2"/>
  <cols>
    <col min="1" max="1" width="21.83203125" customWidth="1"/>
    <col min="2" max="2" width="18.6640625" customWidth="1"/>
    <col min="3" max="3" width="39.1640625" customWidth="1"/>
    <col min="4" max="4" width="19.1640625" customWidth="1"/>
    <col min="5" max="5" width="17.83203125" customWidth="1"/>
    <col min="6" max="6" width="18.1640625" customWidth="1"/>
    <col min="7" max="7" width="17.33203125" customWidth="1"/>
    <col min="8" max="8" width="13.33203125" customWidth="1"/>
    <col min="9" max="9" width="14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6" x14ac:dyDescent="0.2">
      <c r="A2" t="s">
        <v>7</v>
      </c>
      <c r="B2" t="s">
        <v>8</v>
      </c>
      <c r="C2" t="s">
        <v>9</v>
      </c>
      <c r="D2" t="s">
        <v>10</v>
      </c>
      <c r="E2" t="s">
        <v>8</v>
      </c>
      <c r="F2" t="s">
        <v>11</v>
      </c>
      <c r="G2" s="12">
        <v>23</v>
      </c>
      <c r="H2" s="10">
        <f>SUM(G2:G3)</f>
        <v>25</v>
      </c>
    </row>
    <row r="3" spans="1:8" x14ac:dyDescent="0.2">
      <c r="A3" s="1" t="s">
        <v>7</v>
      </c>
      <c r="B3" s="1" t="s">
        <v>8</v>
      </c>
      <c r="C3" s="1" t="s">
        <v>9</v>
      </c>
      <c r="D3" s="1" t="s">
        <v>10</v>
      </c>
      <c r="E3" s="1" t="s">
        <v>12</v>
      </c>
      <c r="F3" s="1" t="s">
        <v>13</v>
      </c>
      <c r="G3" s="13">
        <v>2</v>
      </c>
    </row>
    <row r="4" spans="1:8" ht="16" x14ac:dyDescent="0.2">
      <c r="A4" t="s">
        <v>10</v>
      </c>
      <c r="B4" t="s">
        <v>8</v>
      </c>
      <c r="C4" t="s">
        <v>9</v>
      </c>
      <c r="D4" t="s">
        <v>10</v>
      </c>
      <c r="E4" t="s">
        <v>8</v>
      </c>
      <c r="F4" t="s">
        <v>11</v>
      </c>
      <c r="G4" s="12">
        <v>15</v>
      </c>
      <c r="H4" s="10">
        <f>SUM(G4:G9)</f>
        <v>27</v>
      </c>
    </row>
    <row r="5" spans="1:8" x14ac:dyDescent="0.2">
      <c r="A5" t="s">
        <v>10</v>
      </c>
      <c r="B5" t="s">
        <v>8</v>
      </c>
      <c r="C5" t="s">
        <v>9</v>
      </c>
      <c r="D5" t="s">
        <v>10</v>
      </c>
      <c r="E5" t="s">
        <v>12</v>
      </c>
      <c r="F5" t="s">
        <v>14</v>
      </c>
      <c r="G5" s="12">
        <v>1</v>
      </c>
    </row>
    <row r="6" spans="1:8" x14ac:dyDescent="0.2">
      <c r="A6" t="s">
        <v>10</v>
      </c>
      <c r="B6" t="s">
        <v>8</v>
      </c>
      <c r="C6" t="s">
        <v>9</v>
      </c>
      <c r="D6" t="s">
        <v>10</v>
      </c>
      <c r="E6" t="s">
        <v>12</v>
      </c>
      <c r="F6" t="s">
        <v>15</v>
      </c>
      <c r="G6" s="12">
        <v>3</v>
      </c>
    </row>
    <row r="7" spans="1:8" x14ac:dyDescent="0.2">
      <c r="A7" t="s">
        <v>10</v>
      </c>
      <c r="B7" t="s">
        <v>8</v>
      </c>
      <c r="C7" t="s">
        <v>9</v>
      </c>
      <c r="D7" t="s">
        <v>16</v>
      </c>
      <c r="E7" t="s">
        <v>8</v>
      </c>
      <c r="F7" t="s">
        <v>11</v>
      </c>
      <c r="G7" s="12">
        <v>2</v>
      </c>
    </row>
    <row r="8" spans="1:8" x14ac:dyDescent="0.2">
      <c r="A8" t="s">
        <v>10</v>
      </c>
      <c r="B8" t="s">
        <v>12</v>
      </c>
      <c r="C8" t="s">
        <v>14</v>
      </c>
      <c r="G8" s="12">
        <v>3</v>
      </c>
    </row>
    <row r="9" spans="1:8" x14ac:dyDescent="0.2">
      <c r="A9" s="1" t="s">
        <v>10</v>
      </c>
      <c r="B9" s="1" t="s">
        <v>12</v>
      </c>
      <c r="C9" s="1" t="s">
        <v>15</v>
      </c>
      <c r="D9" s="1"/>
      <c r="E9" s="1"/>
      <c r="F9" s="1"/>
      <c r="G9" s="13">
        <v>3</v>
      </c>
    </row>
    <row r="10" spans="1:8" ht="16" x14ac:dyDescent="0.2">
      <c r="A10" t="s">
        <v>16</v>
      </c>
      <c r="B10" t="s">
        <v>8</v>
      </c>
      <c r="C10" t="s">
        <v>9</v>
      </c>
      <c r="D10" t="s">
        <v>16</v>
      </c>
      <c r="E10" t="s">
        <v>8</v>
      </c>
      <c r="F10" t="s">
        <v>11</v>
      </c>
      <c r="G10" s="12">
        <v>8</v>
      </c>
      <c r="H10" s="10">
        <f>SUM(G10:G16)</f>
        <v>20</v>
      </c>
    </row>
    <row r="11" spans="1:8" x14ac:dyDescent="0.2">
      <c r="A11" t="s">
        <v>16</v>
      </c>
      <c r="B11" t="s">
        <v>8</v>
      </c>
      <c r="C11" t="s">
        <v>9</v>
      </c>
      <c r="D11" t="s">
        <v>16</v>
      </c>
      <c r="E11" t="s">
        <v>12</v>
      </c>
      <c r="F11" t="s">
        <v>13</v>
      </c>
      <c r="G11" s="12">
        <v>3</v>
      </c>
    </row>
    <row r="12" spans="1:8" x14ac:dyDescent="0.2">
      <c r="A12" t="s">
        <v>16</v>
      </c>
      <c r="B12" t="s">
        <v>8</v>
      </c>
      <c r="C12" t="s">
        <v>9</v>
      </c>
      <c r="D12" t="s">
        <v>16</v>
      </c>
      <c r="E12" t="s">
        <v>17</v>
      </c>
      <c r="F12" t="s">
        <v>18</v>
      </c>
      <c r="G12" s="12">
        <v>1</v>
      </c>
    </row>
    <row r="13" spans="1:8" x14ac:dyDescent="0.2">
      <c r="A13" t="s">
        <v>16</v>
      </c>
      <c r="B13" t="s">
        <v>8</v>
      </c>
      <c r="C13" t="s">
        <v>9</v>
      </c>
      <c r="D13" t="s">
        <v>19</v>
      </c>
      <c r="E13" t="s">
        <v>8</v>
      </c>
      <c r="F13" t="s">
        <v>11</v>
      </c>
      <c r="G13" s="12">
        <v>3</v>
      </c>
    </row>
    <row r="14" spans="1:8" x14ac:dyDescent="0.2">
      <c r="A14" t="s">
        <v>16</v>
      </c>
      <c r="B14" t="s">
        <v>8</v>
      </c>
      <c r="C14" t="s">
        <v>9</v>
      </c>
      <c r="D14" t="s">
        <v>19</v>
      </c>
      <c r="E14" t="s">
        <v>17</v>
      </c>
      <c r="F14" t="s">
        <v>18</v>
      </c>
      <c r="G14" s="12">
        <v>1</v>
      </c>
    </row>
    <row r="15" spans="1:8" x14ac:dyDescent="0.2">
      <c r="A15" t="s">
        <v>16</v>
      </c>
      <c r="B15" t="s">
        <v>8</v>
      </c>
      <c r="C15" t="s">
        <v>9</v>
      </c>
      <c r="D15" t="s">
        <v>19</v>
      </c>
      <c r="E15" t="s">
        <v>20</v>
      </c>
      <c r="F15" t="s">
        <v>18</v>
      </c>
      <c r="G15" s="12">
        <v>1</v>
      </c>
    </row>
    <row r="16" spans="1:8" x14ac:dyDescent="0.2">
      <c r="A16" s="1" t="s">
        <v>16</v>
      </c>
      <c r="B16" s="1" t="s">
        <v>12</v>
      </c>
      <c r="C16" s="1" t="s">
        <v>13</v>
      </c>
      <c r="D16" s="1"/>
      <c r="E16" s="1"/>
      <c r="F16" s="1"/>
      <c r="G16" s="13">
        <v>3</v>
      </c>
    </row>
    <row r="17" spans="1:10" ht="16" x14ac:dyDescent="0.2">
      <c r="A17" t="s">
        <v>19</v>
      </c>
      <c r="B17" t="s">
        <v>8</v>
      </c>
      <c r="C17" t="s">
        <v>9</v>
      </c>
      <c r="D17" t="s">
        <v>19</v>
      </c>
      <c r="E17" t="s">
        <v>8</v>
      </c>
      <c r="F17" t="s">
        <v>13</v>
      </c>
      <c r="G17" s="12">
        <v>1</v>
      </c>
      <c r="H17" s="10">
        <f>SUM(G17:G28)</f>
        <v>31</v>
      </c>
      <c r="I17" s="15">
        <v>45373847</v>
      </c>
      <c r="J17" s="14" t="s">
        <v>37</v>
      </c>
    </row>
    <row r="18" spans="1:10" x14ac:dyDescent="0.2">
      <c r="A18" t="s">
        <v>19</v>
      </c>
      <c r="B18" t="s">
        <v>8</v>
      </c>
      <c r="C18" t="s">
        <v>9</v>
      </c>
      <c r="D18" t="s">
        <v>19</v>
      </c>
      <c r="E18" t="s">
        <v>21</v>
      </c>
      <c r="F18" t="s">
        <v>22</v>
      </c>
      <c r="G18" s="12">
        <v>1</v>
      </c>
      <c r="J18" t="s">
        <v>38</v>
      </c>
    </row>
    <row r="19" spans="1:10" x14ac:dyDescent="0.2">
      <c r="A19" t="s">
        <v>19</v>
      </c>
      <c r="B19" t="s">
        <v>8</v>
      </c>
      <c r="C19" t="s">
        <v>9</v>
      </c>
      <c r="D19" t="s">
        <v>19</v>
      </c>
      <c r="E19" t="s">
        <v>21</v>
      </c>
      <c r="F19" t="s">
        <v>23</v>
      </c>
      <c r="G19" s="12">
        <v>1</v>
      </c>
      <c r="J19" t="s">
        <v>39</v>
      </c>
    </row>
    <row r="20" spans="1:10" x14ac:dyDescent="0.2">
      <c r="A20" t="s">
        <v>19</v>
      </c>
      <c r="B20" t="s">
        <v>8</v>
      </c>
      <c r="C20" t="s">
        <v>9</v>
      </c>
      <c r="D20" t="s">
        <v>19</v>
      </c>
      <c r="E20" t="s">
        <v>17</v>
      </c>
      <c r="F20" t="s">
        <v>18</v>
      </c>
      <c r="G20" s="12">
        <v>10</v>
      </c>
    </row>
    <row r="21" spans="1:10" x14ac:dyDescent="0.2">
      <c r="A21" t="s">
        <v>19</v>
      </c>
      <c r="B21" t="s">
        <v>8</v>
      </c>
      <c r="C21" t="s">
        <v>9</v>
      </c>
      <c r="D21" t="s">
        <v>19</v>
      </c>
      <c r="E21" t="s">
        <v>17</v>
      </c>
      <c r="F21" t="s">
        <v>24</v>
      </c>
      <c r="G21" s="12">
        <v>1</v>
      </c>
    </row>
    <row r="22" spans="1:10" x14ac:dyDescent="0.2">
      <c r="A22" t="s">
        <v>19</v>
      </c>
      <c r="B22" t="s">
        <v>8</v>
      </c>
      <c r="C22" t="s">
        <v>9</v>
      </c>
      <c r="D22" t="s">
        <v>25</v>
      </c>
      <c r="E22" t="s">
        <v>12</v>
      </c>
      <c r="F22" t="s">
        <v>13</v>
      </c>
      <c r="G22" s="12">
        <v>1</v>
      </c>
    </row>
    <row r="23" spans="1:10" x14ac:dyDescent="0.2">
      <c r="A23" t="s">
        <v>19</v>
      </c>
      <c r="B23" t="s">
        <v>8</v>
      </c>
      <c r="C23" t="s">
        <v>9</v>
      </c>
      <c r="D23" t="s">
        <v>25</v>
      </c>
      <c r="E23" t="s">
        <v>26</v>
      </c>
      <c r="F23" t="s">
        <v>22</v>
      </c>
      <c r="G23" s="12">
        <v>1</v>
      </c>
    </row>
    <row r="24" spans="1:10" x14ac:dyDescent="0.2">
      <c r="A24" t="s">
        <v>19</v>
      </c>
      <c r="B24" t="s">
        <v>8</v>
      </c>
      <c r="C24" t="s">
        <v>9</v>
      </c>
      <c r="D24" t="s">
        <v>25</v>
      </c>
      <c r="E24" t="s">
        <v>21</v>
      </c>
      <c r="F24" t="s">
        <v>18</v>
      </c>
      <c r="G24" s="12">
        <v>1</v>
      </c>
    </row>
    <row r="25" spans="1:10" x14ac:dyDescent="0.2">
      <c r="A25" t="s">
        <v>19</v>
      </c>
      <c r="B25" t="s">
        <v>8</v>
      </c>
      <c r="C25" t="s">
        <v>9</v>
      </c>
      <c r="D25" t="s">
        <v>25</v>
      </c>
      <c r="E25" t="s">
        <v>21</v>
      </c>
      <c r="F25" t="s">
        <v>23</v>
      </c>
      <c r="G25" s="12">
        <v>1</v>
      </c>
    </row>
    <row r="26" spans="1:10" x14ac:dyDescent="0.2">
      <c r="A26" t="s">
        <v>19</v>
      </c>
      <c r="B26" t="s">
        <v>8</v>
      </c>
      <c r="C26" t="s">
        <v>9</v>
      </c>
      <c r="D26" t="s">
        <v>25</v>
      </c>
      <c r="E26" t="s">
        <v>17</v>
      </c>
      <c r="F26" t="s">
        <v>18</v>
      </c>
      <c r="G26" s="12">
        <v>7</v>
      </c>
    </row>
    <row r="27" spans="1:10" x14ac:dyDescent="0.2">
      <c r="A27" t="s">
        <v>19</v>
      </c>
      <c r="B27" t="s">
        <v>12</v>
      </c>
      <c r="C27" t="s">
        <v>13</v>
      </c>
      <c r="G27" s="12">
        <v>3</v>
      </c>
    </row>
    <row r="28" spans="1:10" x14ac:dyDescent="0.2">
      <c r="A28" s="1" t="s">
        <v>19</v>
      </c>
      <c r="B28" s="1" t="s">
        <v>12</v>
      </c>
      <c r="C28" s="1" t="s">
        <v>14</v>
      </c>
      <c r="D28" s="1"/>
      <c r="E28" s="1"/>
      <c r="F28" s="1"/>
      <c r="G28" s="13">
        <v>3</v>
      </c>
    </row>
    <row r="29" spans="1:10" ht="16" x14ac:dyDescent="0.2">
      <c r="A29" t="s">
        <v>25</v>
      </c>
      <c r="B29" t="s">
        <v>8</v>
      </c>
      <c r="C29" t="s">
        <v>9</v>
      </c>
      <c r="D29" t="s">
        <v>27</v>
      </c>
      <c r="E29" t="s">
        <v>12</v>
      </c>
      <c r="F29" t="s">
        <v>15</v>
      </c>
      <c r="G29" s="12">
        <v>1</v>
      </c>
      <c r="H29" s="11">
        <f>SUM(G29:G34)</f>
        <v>31</v>
      </c>
    </row>
    <row r="30" spans="1:10" x14ac:dyDescent="0.2">
      <c r="A30" t="s">
        <v>25</v>
      </c>
      <c r="B30" t="s">
        <v>8</v>
      </c>
      <c r="C30" t="s">
        <v>9</v>
      </c>
      <c r="D30" t="s">
        <v>27</v>
      </c>
      <c r="E30" t="s">
        <v>26</v>
      </c>
      <c r="F30" t="s">
        <v>22</v>
      </c>
      <c r="G30" s="12">
        <v>1</v>
      </c>
    </row>
    <row r="31" spans="1:10" x14ac:dyDescent="0.2">
      <c r="A31" t="s">
        <v>25</v>
      </c>
      <c r="B31" t="s">
        <v>8</v>
      </c>
      <c r="C31" t="s">
        <v>9</v>
      </c>
      <c r="D31" t="s">
        <v>27</v>
      </c>
      <c r="E31" t="s">
        <v>26</v>
      </c>
      <c r="F31" t="s">
        <v>23</v>
      </c>
      <c r="G31" s="12">
        <v>1</v>
      </c>
    </row>
    <row r="32" spans="1:10" x14ac:dyDescent="0.2">
      <c r="A32" t="s">
        <v>25</v>
      </c>
      <c r="B32" t="s">
        <v>8</v>
      </c>
      <c r="C32" t="s">
        <v>9</v>
      </c>
      <c r="D32" t="s">
        <v>27</v>
      </c>
      <c r="E32" t="s">
        <v>21</v>
      </c>
      <c r="F32" t="s">
        <v>18</v>
      </c>
      <c r="G32" s="12">
        <v>25</v>
      </c>
    </row>
    <row r="33" spans="1:10" x14ac:dyDescent="0.2">
      <c r="A33" t="s">
        <v>25</v>
      </c>
      <c r="B33" t="s">
        <v>12</v>
      </c>
      <c r="C33" t="s">
        <v>13</v>
      </c>
      <c r="G33" s="12">
        <v>1</v>
      </c>
    </row>
    <row r="34" spans="1:10" x14ac:dyDescent="0.2">
      <c r="A34" s="1" t="s">
        <v>25</v>
      </c>
      <c r="B34" s="1" t="s">
        <v>12</v>
      </c>
      <c r="C34" s="1" t="s">
        <v>14</v>
      </c>
      <c r="D34" s="1"/>
      <c r="E34" s="1"/>
      <c r="F34" s="1"/>
      <c r="G34" s="13">
        <v>2</v>
      </c>
    </row>
    <row r="35" spans="1:10" ht="16" x14ac:dyDescent="0.2">
      <c r="A35" t="s">
        <v>27</v>
      </c>
      <c r="B35" t="s">
        <v>8</v>
      </c>
      <c r="C35" t="s">
        <v>9</v>
      </c>
      <c r="D35" t="s">
        <v>28</v>
      </c>
      <c r="E35" t="s">
        <v>12</v>
      </c>
      <c r="F35" t="s">
        <v>15</v>
      </c>
      <c r="G35" s="12">
        <v>1</v>
      </c>
      <c r="H35" s="11">
        <f>SUM(G35:G41)</f>
        <v>22</v>
      </c>
    </row>
    <row r="36" spans="1:10" x14ac:dyDescent="0.2">
      <c r="A36" t="s">
        <v>27</v>
      </c>
      <c r="B36" t="s">
        <v>8</v>
      </c>
      <c r="C36" t="s">
        <v>9</v>
      </c>
      <c r="D36" t="s">
        <v>28</v>
      </c>
      <c r="E36" t="s">
        <v>26</v>
      </c>
      <c r="F36" t="s">
        <v>18</v>
      </c>
      <c r="G36" s="12">
        <v>15</v>
      </c>
    </row>
    <row r="37" spans="1:10" x14ac:dyDescent="0.2">
      <c r="A37" t="s">
        <v>27</v>
      </c>
      <c r="B37" t="s">
        <v>12</v>
      </c>
      <c r="C37" t="s">
        <v>13</v>
      </c>
      <c r="G37" s="12">
        <v>1</v>
      </c>
    </row>
    <row r="38" spans="1:10" x14ac:dyDescent="0.2">
      <c r="A38" t="s">
        <v>27</v>
      </c>
      <c r="B38" t="s">
        <v>12</v>
      </c>
      <c r="C38" t="s">
        <v>14</v>
      </c>
      <c r="G38" s="12">
        <v>1</v>
      </c>
    </row>
    <row r="39" spans="1:10" x14ac:dyDescent="0.2">
      <c r="A39" t="s">
        <v>27</v>
      </c>
      <c r="B39" t="s">
        <v>12</v>
      </c>
      <c r="C39" t="s">
        <v>15</v>
      </c>
      <c r="G39" s="12">
        <v>1</v>
      </c>
    </row>
    <row r="40" spans="1:10" x14ac:dyDescent="0.2">
      <c r="A40" t="s">
        <v>27</v>
      </c>
      <c r="B40" t="s">
        <v>26</v>
      </c>
      <c r="C40" t="s">
        <v>22</v>
      </c>
      <c r="G40" s="12">
        <v>1</v>
      </c>
    </row>
    <row r="41" spans="1:10" x14ac:dyDescent="0.2">
      <c r="A41" s="1" t="s">
        <v>27</v>
      </c>
      <c r="B41" s="1" t="s">
        <v>26</v>
      </c>
      <c r="C41" s="1" t="s">
        <v>23</v>
      </c>
      <c r="D41" s="1"/>
      <c r="E41" s="1"/>
      <c r="F41" s="1"/>
      <c r="G41" s="13">
        <v>2</v>
      </c>
    </row>
    <row r="42" spans="1:10" ht="16" x14ac:dyDescent="0.2">
      <c r="A42" t="s">
        <v>28</v>
      </c>
      <c r="B42" t="s">
        <v>12</v>
      </c>
      <c r="C42" t="s">
        <v>14</v>
      </c>
      <c r="G42" s="12">
        <v>1</v>
      </c>
      <c r="H42" s="11">
        <f>SUM(G42:G43)</f>
        <v>17</v>
      </c>
    </row>
    <row r="43" spans="1:10" x14ac:dyDescent="0.2">
      <c r="A43" s="1" t="s">
        <v>28</v>
      </c>
      <c r="B43" s="1" t="s">
        <v>26</v>
      </c>
      <c r="C43" s="1" t="s">
        <v>18</v>
      </c>
      <c r="D43" s="1"/>
      <c r="E43" s="1"/>
      <c r="F43" s="1"/>
      <c r="G43" s="13">
        <v>16</v>
      </c>
    </row>
    <row r="46" spans="1:10" x14ac:dyDescent="0.2">
      <c r="B46" s="2" t="s">
        <v>29</v>
      </c>
      <c r="C46" s="3" t="s">
        <v>30</v>
      </c>
      <c r="D46" s="3" t="s">
        <v>31</v>
      </c>
      <c r="E46" s="3" t="s">
        <v>32</v>
      </c>
      <c r="F46" s="3" t="s">
        <v>33</v>
      </c>
      <c r="G46" s="3" t="s">
        <v>34</v>
      </c>
      <c r="H46" s="3" t="s">
        <v>35</v>
      </c>
      <c r="I46" s="4" t="s">
        <v>36</v>
      </c>
      <c r="J46" s="4"/>
    </row>
    <row r="47" spans="1:10" x14ac:dyDescent="0.2">
      <c r="B47" s="5" t="s">
        <v>7</v>
      </c>
      <c r="C47" s="6">
        <v>0</v>
      </c>
      <c r="D47" s="6">
        <v>0</v>
      </c>
      <c r="E47" s="6">
        <f>G3</f>
        <v>2</v>
      </c>
      <c r="F47" s="6">
        <v>0</v>
      </c>
      <c r="G47" s="6">
        <f>G2</f>
        <v>23</v>
      </c>
      <c r="H47" s="7">
        <f>SUM(C47:G47)</f>
        <v>25</v>
      </c>
      <c r="I47" s="8">
        <v>0</v>
      </c>
      <c r="J47">
        <f t="shared" ref="J47:J54" si="0">SUM(H47:I47)</f>
        <v>25</v>
      </c>
    </row>
    <row r="48" spans="1:10" x14ac:dyDescent="0.2">
      <c r="B48" s="5" t="s">
        <v>10</v>
      </c>
      <c r="C48" s="6">
        <f>G9</f>
        <v>3</v>
      </c>
      <c r="D48" s="6">
        <v>0</v>
      </c>
      <c r="E48" s="6">
        <f>G5+G6</f>
        <v>4</v>
      </c>
      <c r="F48" s="6">
        <v>0</v>
      </c>
      <c r="G48" s="6">
        <f>G4+G7</f>
        <v>17</v>
      </c>
      <c r="H48" s="7">
        <f t="shared" ref="H48:H53" si="1">SUM(C48:G48)</f>
        <v>24</v>
      </c>
      <c r="I48" s="8">
        <f>G8</f>
        <v>3</v>
      </c>
      <c r="J48">
        <f t="shared" si="0"/>
        <v>27</v>
      </c>
    </row>
    <row r="49" spans="2:10" x14ac:dyDescent="0.2">
      <c r="B49" s="5" t="s">
        <v>16</v>
      </c>
      <c r="C49" s="6">
        <f>G16</f>
        <v>3</v>
      </c>
      <c r="D49" s="6">
        <v>0</v>
      </c>
      <c r="E49" s="6">
        <f>G11</f>
        <v>3</v>
      </c>
      <c r="F49" s="6">
        <f>G12+G14+G15</f>
        <v>3</v>
      </c>
      <c r="G49" s="6">
        <f>G10+G13</f>
        <v>11</v>
      </c>
      <c r="H49" s="7">
        <f t="shared" si="1"/>
        <v>20</v>
      </c>
      <c r="I49" s="8">
        <v>0</v>
      </c>
      <c r="J49">
        <f t="shared" si="0"/>
        <v>20</v>
      </c>
    </row>
    <row r="50" spans="2:10" x14ac:dyDescent="0.2">
      <c r="B50" s="5" t="s">
        <v>19</v>
      </c>
      <c r="C50" s="6">
        <f>G27</f>
        <v>3</v>
      </c>
      <c r="D50" s="6">
        <v>0</v>
      </c>
      <c r="E50" s="6">
        <f>G22</f>
        <v>1</v>
      </c>
      <c r="F50" s="6">
        <f>G18+G19+G20+G21+G23+G24+G25+G26</f>
        <v>23</v>
      </c>
      <c r="G50" s="6">
        <f>G17</f>
        <v>1</v>
      </c>
      <c r="H50" s="7">
        <f t="shared" si="1"/>
        <v>28</v>
      </c>
      <c r="I50" s="8">
        <f>G28</f>
        <v>3</v>
      </c>
      <c r="J50">
        <f t="shared" si="0"/>
        <v>31</v>
      </c>
    </row>
    <row r="51" spans="2:10" x14ac:dyDescent="0.2">
      <c r="B51" s="5" t="s">
        <v>25</v>
      </c>
      <c r="C51" s="6">
        <f>G33</f>
        <v>1</v>
      </c>
      <c r="D51" s="6">
        <v>0</v>
      </c>
      <c r="E51" s="6">
        <f>G29</f>
        <v>1</v>
      </c>
      <c r="F51" s="6">
        <f>G30+G31+G32</f>
        <v>27</v>
      </c>
      <c r="G51" s="6">
        <v>0</v>
      </c>
      <c r="H51" s="7">
        <f t="shared" si="1"/>
        <v>29</v>
      </c>
      <c r="I51" s="8">
        <f>G34</f>
        <v>2</v>
      </c>
      <c r="J51">
        <f t="shared" si="0"/>
        <v>31</v>
      </c>
    </row>
    <row r="52" spans="2:10" x14ac:dyDescent="0.2">
      <c r="B52" s="5" t="s">
        <v>27</v>
      </c>
      <c r="C52" s="6">
        <f>G37+G39</f>
        <v>2</v>
      </c>
      <c r="D52" s="6">
        <f>G40+G41</f>
        <v>3</v>
      </c>
      <c r="E52" s="6">
        <f>G35</f>
        <v>1</v>
      </c>
      <c r="F52" s="6">
        <f>G36</f>
        <v>15</v>
      </c>
      <c r="G52" s="6">
        <v>0</v>
      </c>
      <c r="H52" s="7">
        <f t="shared" si="1"/>
        <v>21</v>
      </c>
      <c r="I52" s="8">
        <f>G38</f>
        <v>1</v>
      </c>
      <c r="J52">
        <f t="shared" si="0"/>
        <v>22</v>
      </c>
    </row>
    <row r="53" spans="2:10" x14ac:dyDescent="0.2">
      <c r="B53" s="5" t="s">
        <v>28</v>
      </c>
      <c r="C53" s="6">
        <v>0</v>
      </c>
      <c r="D53" s="6">
        <f>G43</f>
        <v>16</v>
      </c>
      <c r="E53" s="6">
        <v>0</v>
      </c>
      <c r="F53" s="6">
        <v>0</v>
      </c>
      <c r="G53" s="6">
        <v>0</v>
      </c>
      <c r="H53" s="7">
        <f t="shared" si="1"/>
        <v>16</v>
      </c>
      <c r="I53" s="8">
        <f>G42</f>
        <v>1</v>
      </c>
      <c r="J53">
        <f t="shared" si="0"/>
        <v>17</v>
      </c>
    </row>
    <row r="54" spans="2:10" x14ac:dyDescent="0.2">
      <c r="B54" s="9" t="s">
        <v>35</v>
      </c>
      <c r="C54" s="7">
        <f>SUM(C47:C53)</f>
        <v>12</v>
      </c>
      <c r="D54" s="7">
        <f>SUM(D47:D53)</f>
        <v>19</v>
      </c>
      <c r="E54" s="7">
        <f>SUM(E47:E53)</f>
        <v>12</v>
      </c>
      <c r="F54" s="7">
        <f>SUM(F47:F53)</f>
        <v>68</v>
      </c>
      <c r="G54" s="7">
        <f>SUM(G47:G53)</f>
        <v>52</v>
      </c>
      <c r="H54" s="7">
        <f>SUM(H47:H53)</f>
        <v>163</v>
      </c>
      <c r="I54" s="8">
        <f>SUM(I47:I53)</f>
        <v>10</v>
      </c>
      <c r="J54">
        <f t="shared" si="0"/>
        <v>173</v>
      </c>
    </row>
    <row r="57" spans="2:10" x14ac:dyDescent="0.2">
      <c r="B57" s="16" t="s">
        <v>40</v>
      </c>
      <c r="C57" t="s">
        <v>41</v>
      </c>
    </row>
    <row r="58" spans="2:10" x14ac:dyDescent="0.2">
      <c r="C58" t="s">
        <v>42</v>
      </c>
      <c r="D58" t="s">
        <v>43</v>
      </c>
      <c r="E58">
        <f>G9+G39</f>
        <v>4</v>
      </c>
    </row>
    <row r="59" spans="2:10" x14ac:dyDescent="0.2">
      <c r="D59" t="s">
        <v>44</v>
      </c>
      <c r="E59">
        <f>G6+G29+G35</f>
        <v>5</v>
      </c>
    </row>
    <row r="60" spans="2:10" x14ac:dyDescent="0.2">
      <c r="C60" t="s">
        <v>45</v>
      </c>
      <c r="D60" t="s">
        <v>43</v>
      </c>
      <c r="E60">
        <f>G16+G27+G33+G37</f>
        <v>8</v>
      </c>
    </row>
    <row r="61" spans="2:10" x14ac:dyDescent="0.2">
      <c r="D61" t="s">
        <v>44</v>
      </c>
      <c r="E61">
        <f>G3+G11+G22</f>
        <v>6</v>
      </c>
    </row>
    <row r="62" spans="2:10" x14ac:dyDescent="0.2">
      <c r="C62" t="s">
        <v>46</v>
      </c>
      <c r="D62" t="s">
        <v>43</v>
      </c>
      <c r="E62">
        <f>G8+G28+G34+G38+G42</f>
        <v>10</v>
      </c>
    </row>
    <row r="63" spans="2:10" x14ac:dyDescent="0.2">
      <c r="D63" t="s">
        <v>44</v>
      </c>
      <c r="E63">
        <f>G5</f>
        <v>1</v>
      </c>
    </row>
    <row r="64" spans="2:10" ht="16" x14ac:dyDescent="0.2">
      <c r="E64" s="17">
        <f>SUM(E58:E63)</f>
        <v>34</v>
      </c>
      <c r="F64">
        <f>J54-E64</f>
        <v>139</v>
      </c>
    </row>
    <row r="66" spans="2:13" x14ac:dyDescent="0.2">
      <c r="B66" s="18"/>
      <c r="C66" s="59" t="s">
        <v>47</v>
      </c>
      <c r="D66" s="59"/>
      <c r="E66" s="60"/>
      <c r="F66" s="19" t="s">
        <v>48</v>
      </c>
      <c r="G66" s="20"/>
      <c r="H66" s="20"/>
      <c r="I66" s="21"/>
      <c r="J66" s="22" t="s">
        <v>49</v>
      </c>
      <c r="K66" s="23"/>
      <c r="L66" s="23"/>
      <c r="M66" s="24"/>
    </row>
    <row r="67" spans="2:13" x14ac:dyDescent="0.2">
      <c r="B67" s="25" t="s">
        <v>29</v>
      </c>
      <c r="C67" s="26" t="s">
        <v>61</v>
      </c>
      <c r="D67" s="26" t="s">
        <v>31</v>
      </c>
      <c r="E67" s="26" t="s">
        <v>60</v>
      </c>
      <c r="F67" s="27" t="s">
        <v>50</v>
      </c>
      <c r="G67" s="28" t="s">
        <v>32</v>
      </c>
      <c r="H67" s="28" t="s">
        <v>33</v>
      </c>
      <c r="I67" s="29" t="s">
        <v>51</v>
      </c>
      <c r="J67" s="30" t="s">
        <v>52</v>
      </c>
      <c r="K67" s="31" t="s">
        <v>53</v>
      </c>
      <c r="L67" s="31" t="s">
        <v>54</v>
      </c>
      <c r="M67" s="32" t="s">
        <v>55</v>
      </c>
    </row>
    <row r="68" spans="2:13" x14ac:dyDescent="0.2">
      <c r="B68" s="33" t="s">
        <v>7</v>
      </c>
      <c r="C68" s="34">
        <f>H47</f>
        <v>25</v>
      </c>
      <c r="D68" s="37">
        <f>D47</f>
        <v>0</v>
      </c>
      <c r="E68" s="35">
        <f>C47</f>
        <v>0</v>
      </c>
      <c r="F68" s="36">
        <f>C68- D68- E68</f>
        <v>25</v>
      </c>
      <c r="G68" s="34">
        <f>E47</f>
        <v>2</v>
      </c>
      <c r="H68" s="37">
        <f>F47</f>
        <v>0</v>
      </c>
      <c r="I68" s="35">
        <f>G47</f>
        <v>23</v>
      </c>
      <c r="J68" s="36"/>
      <c r="K68" s="34"/>
      <c r="L68" s="34"/>
      <c r="M68" s="35"/>
    </row>
    <row r="69" spans="2:13" x14ac:dyDescent="0.2">
      <c r="B69" s="38" t="s">
        <v>10</v>
      </c>
      <c r="C69" s="37">
        <f t="shared" ref="C69:C74" si="2">H48</f>
        <v>24</v>
      </c>
      <c r="D69" s="37">
        <f t="shared" ref="D69:D74" si="3">D48</f>
        <v>0</v>
      </c>
      <c r="E69" s="35">
        <f>C48</f>
        <v>3</v>
      </c>
      <c r="F69" s="36">
        <f>C69- D69- E69</f>
        <v>21</v>
      </c>
      <c r="G69" s="34">
        <f t="shared" ref="G69:G74" si="4">E48</f>
        <v>4</v>
      </c>
      <c r="H69" s="37">
        <f t="shared" ref="H69:H74" si="5">F48</f>
        <v>0</v>
      </c>
      <c r="I69" s="35">
        <f t="shared" ref="I69:I74" si="6">G48</f>
        <v>17</v>
      </c>
      <c r="J69" s="40"/>
      <c r="K69" s="37"/>
      <c r="L69" s="37"/>
      <c r="M69" s="39"/>
    </row>
    <row r="70" spans="2:13" x14ac:dyDescent="0.2">
      <c r="B70" s="38" t="s">
        <v>16</v>
      </c>
      <c r="C70" s="37">
        <f t="shared" si="2"/>
        <v>20</v>
      </c>
      <c r="D70" s="37">
        <f t="shared" si="3"/>
        <v>0</v>
      </c>
      <c r="E70" s="35">
        <f>C49</f>
        <v>3</v>
      </c>
      <c r="F70" s="36">
        <f>C70- D70- E70</f>
        <v>17</v>
      </c>
      <c r="G70" s="34">
        <f t="shared" si="4"/>
        <v>3</v>
      </c>
      <c r="H70" s="37">
        <f t="shared" si="5"/>
        <v>3</v>
      </c>
      <c r="I70" s="35">
        <f t="shared" si="6"/>
        <v>11</v>
      </c>
      <c r="J70" s="40"/>
      <c r="K70" s="37"/>
      <c r="L70" s="37"/>
      <c r="M70" s="39"/>
    </row>
    <row r="71" spans="2:13" x14ac:dyDescent="0.2">
      <c r="B71" s="38" t="s">
        <v>19</v>
      </c>
      <c r="C71" s="37">
        <f t="shared" si="2"/>
        <v>28</v>
      </c>
      <c r="D71" s="37">
        <f t="shared" si="3"/>
        <v>0</v>
      </c>
      <c r="E71" s="35">
        <f>C50</f>
        <v>3</v>
      </c>
      <c r="F71" s="36">
        <f>C71- D71- E71</f>
        <v>25</v>
      </c>
      <c r="G71" s="34">
        <f t="shared" si="4"/>
        <v>1</v>
      </c>
      <c r="H71" s="37">
        <f t="shared" si="5"/>
        <v>23</v>
      </c>
      <c r="I71" s="39" t="s">
        <v>56</v>
      </c>
      <c r="J71" s="40"/>
      <c r="K71" s="37"/>
      <c r="L71" s="37"/>
      <c r="M71" s="39"/>
    </row>
    <row r="72" spans="2:13" x14ac:dyDescent="0.2">
      <c r="B72" s="38" t="s">
        <v>25</v>
      </c>
      <c r="C72" s="37">
        <f t="shared" si="2"/>
        <v>29</v>
      </c>
      <c r="D72" s="37">
        <f t="shared" si="3"/>
        <v>0</v>
      </c>
      <c r="E72" s="35">
        <f>C51</f>
        <v>1</v>
      </c>
      <c r="F72" s="36">
        <f>C72- D72- E72</f>
        <v>28</v>
      </c>
      <c r="G72" s="34">
        <f t="shared" si="4"/>
        <v>1</v>
      </c>
      <c r="H72" s="37">
        <f t="shared" si="5"/>
        <v>27</v>
      </c>
      <c r="I72" s="39" t="s">
        <v>56</v>
      </c>
      <c r="J72" s="40"/>
      <c r="K72" s="37"/>
      <c r="L72" s="37"/>
      <c r="M72" s="39"/>
    </row>
    <row r="73" spans="2:13" x14ac:dyDescent="0.2">
      <c r="B73" s="38" t="s">
        <v>27</v>
      </c>
      <c r="C73" s="37">
        <f t="shared" si="2"/>
        <v>21</v>
      </c>
      <c r="D73" s="37">
        <f t="shared" si="3"/>
        <v>3</v>
      </c>
      <c r="E73" s="35">
        <f>C52</f>
        <v>2</v>
      </c>
      <c r="F73" s="36">
        <f>C73- D73- E73</f>
        <v>16</v>
      </c>
      <c r="G73" s="34">
        <f t="shared" si="4"/>
        <v>1</v>
      </c>
      <c r="H73" s="37">
        <f t="shared" si="5"/>
        <v>15</v>
      </c>
      <c r="I73" s="39" t="s">
        <v>56</v>
      </c>
      <c r="J73" s="40"/>
      <c r="K73" s="37"/>
      <c r="L73" s="37"/>
      <c r="M73" s="39"/>
    </row>
    <row r="74" spans="2:13" x14ac:dyDescent="0.2">
      <c r="B74" s="38" t="s">
        <v>28</v>
      </c>
      <c r="C74" s="37">
        <f t="shared" si="2"/>
        <v>16</v>
      </c>
      <c r="D74" s="37">
        <f t="shared" si="3"/>
        <v>16</v>
      </c>
      <c r="E74" s="35">
        <f>C53</f>
        <v>0</v>
      </c>
      <c r="F74" s="36" t="s">
        <v>56</v>
      </c>
      <c r="G74" s="39" t="s">
        <v>56</v>
      </c>
      <c r="H74" s="39" t="s">
        <v>56</v>
      </c>
      <c r="I74" s="39" t="s">
        <v>56</v>
      </c>
      <c r="J74" s="40"/>
      <c r="K74" s="37"/>
      <c r="L74" s="37"/>
      <c r="M74" s="39"/>
    </row>
    <row r="75" spans="2:13" ht="16" x14ac:dyDescent="0.2">
      <c r="B75" s="41" t="s">
        <v>35</v>
      </c>
      <c r="C75" s="42">
        <f>SUM(C68:C74)</f>
        <v>163</v>
      </c>
      <c r="D75" s="42">
        <f>SUM(D68:D74)</f>
        <v>19</v>
      </c>
      <c r="E75" s="42">
        <f>SUM(E68:E74)</f>
        <v>12</v>
      </c>
      <c r="F75" s="43">
        <f>C75-E75</f>
        <v>151</v>
      </c>
      <c r="G75" s="42">
        <f t="shared" ref="G75:M75" si="7">SUM(G68:G74)</f>
        <v>12</v>
      </c>
      <c r="H75" s="42">
        <f t="shared" si="7"/>
        <v>68</v>
      </c>
      <c r="I75" s="44">
        <f t="shared" si="7"/>
        <v>51</v>
      </c>
      <c r="J75" s="43">
        <f t="shared" si="7"/>
        <v>0</v>
      </c>
      <c r="K75" s="42">
        <f t="shared" si="7"/>
        <v>0</v>
      </c>
      <c r="L75" s="42">
        <f t="shared" si="7"/>
        <v>0</v>
      </c>
      <c r="M75" s="44">
        <f t="shared" si="7"/>
        <v>0</v>
      </c>
    </row>
    <row r="76" spans="2:13" ht="16" x14ac:dyDescent="0.2">
      <c r="B76" s="56" t="s">
        <v>57</v>
      </c>
      <c r="C76" s="57"/>
      <c r="D76" s="58"/>
      <c r="E76" s="58"/>
      <c r="F76" s="45">
        <f>SUM(F68:F72)/SUM(C68:C72)</f>
        <v>0.92063492063492058</v>
      </c>
      <c r="G76" s="46">
        <f>SUM(G68:G72)/SUM(C68:C72)</f>
        <v>8.7301587301587297E-2</v>
      </c>
      <c r="H76" s="46">
        <f>H75/SUM(C68:C72)</f>
        <v>0.53968253968253965</v>
      </c>
      <c r="I76" s="47">
        <f>SUM(I68:I69)/(SUM(C68:C69)-SUM(H68:H69))</f>
        <v>0.81632653061224492</v>
      </c>
      <c r="J76" s="45" t="e">
        <f>J75/$H$79</f>
        <v>#DIV/0!</v>
      </c>
      <c r="K76" s="46" t="e">
        <f>K75/$H$79</f>
        <v>#DIV/0!</v>
      </c>
      <c r="L76" s="46" t="e">
        <f>L75/$H$79</f>
        <v>#DIV/0!</v>
      </c>
      <c r="M76" s="47" t="e">
        <f>M75/$H$79</f>
        <v>#DIV/0!</v>
      </c>
    </row>
    <row r="77" spans="2:13" x14ac:dyDescent="0.2">
      <c r="B77" s="33" t="s">
        <v>58</v>
      </c>
      <c r="C77" s="48"/>
      <c r="D77" s="35"/>
      <c r="E77" s="35">
        <f>E58</f>
        <v>4</v>
      </c>
      <c r="F77" s="49"/>
      <c r="G77" s="34">
        <f>E59</f>
        <v>5</v>
      </c>
      <c r="H77" s="48"/>
      <c r="I77" s="50"/>
      <c r="J77" s="48"/>
      <c r="K77" s="48"/>
      <c r="L77" s="48"/>
      <c r="M77" s="50"/>
    </row>
    <row r="78" spans="2:13" x14ac:dyDescent="0.2">
      <c r="B78" s="51" t="s">
        <v>59</v>
      </c>
      <c r="C78" s="1"/>
      <c r="D78" s="52"/>
      <c r="E78" s="52">
        <f>E60</f>
        <v>8</v>
      </c>
      <c r="F78" s="53"/>
      <c r="G78" s="54">
        <f>E61</f>
        <v>6</v>
      </c>
      <c r="H78" s="1"/>
      <c r="I78" s="55"/>
      <c r="J78" s="1"/>
      <c r="K78" s="1"/>
      <c r="L78" s="1"/>
      <c r="M78" s="55"/>
    </row>
  </sheetData>
  <mergeCells count="3">
    <mergeCell ref="F66:I66"/>
    <mergeCell ref="J66:M66"/>
    <mergeCell ref="C66:E66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Microsoft Office User</cp:lastModifiedBy>
  <dcterms:created xsi:type="dcterms:W3CDTF">2022-09-07T16:54:20Z</dcterms:created>
  <dcterms:modified xsi:type="dcterms:W3CDTF">2022-09-08T15:19:33Z</dcterms:modified>
</cp:coreProperties>
</file>