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DECO2 v2023\Indirect Optimization Model\"/>
    </mc:Choice>
  </mc:AlternateContent>
  <xr:revisionPtr revIDLastSave="0" documentId="13_ncr:1_{F89DA4A9-7ACA-443F-897D-011127613229}" xr6:coauthVersionLast="47" xr6:coauthVersionMax="47" xr10:uidLastSave="{00000000-0000-0000-0000-000000000000}"/>
  <bookViews>
    <workbookView xWindow="-120" yWindow="-120" windowWidth="20730" windowHeight="11760" firstSheet="2" activeTab="2" xr2:uid="{00000000-000D-0000-FFFF-FFFF00000000}"/>
  </bookViews>
  <sheets>
    <sheet name="Sheet3" sheetId="1" state="hidden" r:id="rId1"/>
    <sheet name="Sheet2" sheetId="2" state="hidden" r:id="rId2"/>
    <sheet name="PLANT_DATA" sheetId="3" r:id="rId3"/>
    <sheet name="ENERGY_PLANNING_DATA" sheetId="4" r:id="rId4"/>
    <sheet name="CT_DATA" sheetId="5" r:id="rId5"/>
    <sheet name="FINAL_RESULTS" sheetId="6" r:id="rId6"/>
    <sheet name="FUEL_COST_DATA" sheetId="7" r:id="rId7"/>
    <sheet name="RENEWABLE_CI_DATA" sheetId="8" r:id="rId8"/>
    <sheet name="RENEWABLE_COST_DATA" sheetId="9" r:id="rId9"/>
    <sheet name="CAPEX_DATA_1" sheetId="10" r:id="rId10"/>
    <sheet name="CAPEX_DATA_2" sheetId="11" r:id="rId11"/>
    <sheet name="ALT_SOLID_CI" sheetId="12" r:id="rId12"/>
    <sheet name="ALT_SOLID_COST" sheetId="13" r:id="rId13"/>
    <sheet name="ALT_GAS_CI" sheetId="14" r:id="rId14"/>
    <sheet name="ALT_GAS_COST" sheetId="15" r:id="rId15"/>
    <sheet name="CCS_DATA" sheetId="16" r:id="rId16"/>
    <sheet name="NET_CI_DATA" sheetId="17" r:id="rId17"/>
    <sheet name="NET_COST_DATA" sheetId="18" r:id="rId18"/>
    <sheet name="TECH_IMPLEMENTATION_TIME" sheetId="19" r:id="rId19"/>
    <sheet name="Results_Min_Emissions" sheetId="20" state="hidden" r:id="rId20"/>
    <sheet name="Results_Case_1" sheetId="21" state="hidden" r:id="rId21"/>
    <sheet name="Results_Min_Budget" sheetId="22" state="hidden" r:id="rId22"/>
    <sheet name="Results_Case_2" sheetId="23" state="hidden" r:id="rId23"/>
  </sheets>
  <calcPr calcId="191029"/>
</workbook>
</file>

<file path=xl/calcChain.xml><?xml version="1.0" encoding="utf-8"?>
<calcChain xmlns="http://schemas.openxmlformats.org/spreadsheetml/2006/main">
  <c r="HA41" i="3" l="1"/>
  <c r="GZ41" i="3"/>
  <c r="GY41" i="3"/>
  <c r="GX41" i="3"/>
  <c r="GW41" i="3"/>
  <c r="GV41" i="3"/>
  <c r="GU41" i="3"/>
  <c r="GT41" i="3"/>
  <c r="GS41" i="3"/>
  <c r="GR41" i="3"/>
  <c r="GQ41" i="3"/>
  <c r="GP41" i="3"/>
  <c r="GO41" i="3"/>
  <c r="GN41" i="3"/>
  <c r="GM41" i="3"/>
  <c r="GL41" i="3"/>
  <c r="GK41" i="3"/>
  <c r="GJ41" i="3"/>
  <c r="GI41" i="3"/>
  <c r="GH41" i="3"/>
  <c r="GG41" i="3"/>
  <c r="GF41" i="3"/>
  <c r="GE41" i="3"/>
  <c r="GD41" i="3"/>
  <c r="GC41" i="3"/>
  <c r="GB41" i="3"/>
  <c r="GA41" i="3"/>
  <c r="FZ41" i="3"/>
  <c r="FY41" i="3"/>
  <c r="FX41" i="3"/>
  <c r="FW41" i="3"/>
  <c r="FV41" i="3"/>
  <c r="FU41" i="3"/>
  <c r="FT41" i="3"/>
  <c r="FS41" i="3"/>
  <c r="FR41" i="3"/>
  <c r="FQ41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51" i="1"/>
  <c r="C51" i="1" s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B23" i="1"/>
  <c r="B24" i="1" s="1"/>
  <c r="C20" i="1"/>
  <c r="D20" i="1" s="1"/>
  <c r="C19" i="1"/>
  <c r="D19" i="1" s="1"/>
  <c r="E16" i="1"/>
  <c r="B12" i="1"/>
  <c r="B10" i="1"/>
  <c r="B13" i="1" s="1"/>
  <c r="B6" i="1"/>
  <c r="B5" i="1"/>
  <c r="B3" i="1"/>
  <c r="B25" i="1" l="1"/>
  <c r="B14" i="1"/>
  <c r="C21" i="1"/>
  <c r="B52" i="1"/>
  <c r="C52" i="1" s="1"/>
  <c r="D52" i="1" s="1"/>
  <c r="C22" i="1" l="1"/>
  <c r="D21" i="1"/>
  <c r="B26" i="1"/>
  <c r="B27" i="1" l="1"/>
  <c r="D22" i="1"/>
  <c r="C23" i="1"/>
  <c r="D23" i="1" l="1"/>
  <c r="C24" i="1"/>
  <c r="B28" i="1"/>
  <c r="C25" i="1" l="1"/>
  <c r="D24" i="1"/>
  <c r="B29" i="1"/>
  <c r="B30" i="1" l="1"/>
  <c r="C26" i="1"/>
  <c r="D25" i="1"/>
  <c r="C27" i="1" l="1"/>
  <c r="D26" i="1"/>
  <c r="B31" i="1"/>
  <c r="B32" i="1" l="1"/>
  <c r="C28" i="1"/>
  <c r="D27" i="1"/>
  <c r="C29" i="1" l="1"/>
  <c r="D28" i="1"/>
  <c r="B33" i="1"/>
  <c r="B34" i="1" l="1"/>
  <c r="C30" i="1"/>
  <c r="D29" i="1"/>
  <c r="C31" i="1" l="1"/>
  <c r="D30" i="1"/>
  <c r="B35" i="1"/>
  <c r="B36" i="1" l="1"/>
  <c r="C32" i="1"/>
  <c r="D31" i="1"/>
  <c r="C33" i="1" l="1"/>
  <c r="D32" i="1"/>
  <c r="B37" i="1"/>
  <c r="B38" i="1" l="1"/>
  <c r="C34" i="1"/>
  <c r="D33" i="1"/>
  <c r="B39" i="1" l="1"/>
  <c r="C35" i="1"/>
  <c r="D34" i="1"/>
  <c r="C36" i="1" l="1"/>
  <c r="D35" i="1"/>
  <c r="B40" i="1"/>
  <c r="B41" i="1" l="1"/>
  <c r="C37" i="1"/>
  <c r="D36" i="1"/>
  <c r="C38" i="1" l="1"/>
  <c r="D37" i="1"/>
  <c r="B42" i="1"/>
  <c r="C39" i="1" l="1"/>
  <c r="D38" i="1"/>
  <c r="C40" i="1" l="1"/>
  <c r="D39" i="1"/>
  <c r="C41" i="1" l="1"/>
  <c r="D40" i="1"/>
  <c r="C42" i="1" l="1"/>
  <c r="D42" i="1" s="1"/>
  <c r="D41" i="1"/>
</calcChain>
</file>

<file path=xl/sharedStrings.xml><?xml version="1.0" encoding="utf-8"?>
<sst xmlns="http://schemas.openxmlformats.org/spreadsheetml/2006/main" count="1582" uniqueCount="541">
  <si>
    <t>CO2 Emissions / million t</t>
  </si>
  <si>
    <t>CO2 Emissions / t</t>
  </si>
  <si>
    <t>GDP / bil MYR</t>
  </si>
  <si>
    <t>GDP / bil USD</t>
  </si>
  <si>
    <t>CO2 Emission Intensity of GDP / t ('000 MYR)-1</t>
  </si>
  <si>
    <t>% Reduction</t>
  </si>
  <si>
    <t>POWER GENERATION CARBON EMISSION INTENSITY PROJECTION (kg CO2/RM)</t>
  </si>
  <si>
    <t>YEARS</t>
  </si>
  <si>
    <t>CO2 Intensity</t>
  </si>
  <si>
    <t>Projected GDP / RM</t>
  </si>
  <si>
    <t>CO2 Emissions / Mt</t>
  </si>
  <si>
    <t>Malaysia targets GDP growth of 4.5-5.5% annually between 2021 and 2025</t>
  </si>
  <si>
    <t>POWER GENERATION DEMAND PROJECTION</t>
  </si>
  <si>
    <t>DEMAND (MW)</t>
  </si>
  <si>
    <t>DEMAND (MWh)</t>
  </si>
  <si>
    <t>DEMAND (TWh)</t>
  </si>
  <si>
    <t>Growth of 0.6% p.a. for 2021-2030</t>
  </si>
  <si>
    <t>Growth of 1.8% p.a. for 2031-2040</t>
  </si>
  <si>
    <t>Assumed growth of 2% p.a. for 2041-2050</t>
  </si>
  <si>
    <t>CATEGORY</t>
  </si>
  <si>
    <t>FUEL</t>
  </si>
  <si>
    <t>ENERGY UNIT</t>
  </si>
  <si>
    <t>INTENSITY UNIT</t>
  </si>
  <si>
    <t>CO2 LOAD UNIT</t>
  </si>
  <si>
    <t>COST UNIT</t>
  </si>
  <si>
    <t>ENERGY COST UNIT</t>
  </si>
  <si>
    <t>PERIODS</t>
  </si>
  <si>
    <t>TECHNOLOGY</t>
  </si>
  <si>
    <t>REN</t>
  </si>
  <si>
    <t>NG</t>
  </si>
  <si>
    <t>TWh/y</t>
  </si>
  <si>
    <t>Gt/TWh</t>
  </si>
  <si>
    <t>Gt/y</t>
  </si>
  <si>
    <t>mil RM/y</t>
  </si>
  <si>
    <t>mil RM/TWh</t>
  </si>
  <si>
    <t>YES</t>
  </si>
  <si>
    <t>FOSSIL FUEL</t>
  </si>
  <si>
    <t>OIL</t>
  </si>
  <si>
    <t>GWh/y</t>
  </si>
  <si>
    <t>Gt/GWh</t>
  </si>
  <si>
    <t>Mt/y</t>
  </si>
  <si>
    <t>RM/y</t>
  </si>
  <si>
    <t>RM/TWh</t>
  </si>
  <si>
    <t>NO</t>
  </si>
  <si>
    <t>COAL</t>
  </si>
  <si>
    <t>MWh/y</t>
  </si>
  <si>
    <t>Gt/MWh</t>
  </si>
  <si>
    <t>kt/y</t>
  </si>
  <si>
    <t>mil USD/y</t>
  </si>
  <si>
    <t>mil USD/TWh</t>
  </si>
  <si>
    <t>FUEL OIL</t>
  </si>
  <si>
    <t>kWh/y</t>
  </si>
  <si>
    <t>Gt/kWh</t>
  </si>
  <si>
    <t>t/y</t>
  </si>
  <si>
    <t>USD/y</t>
  </si>
  <si>
    <t>USD/TWh</t>
  </si>
  <si>
    <t>SOLAR</t>
  </si>
  <si>
    <t>Mt/TWh</t>
  </si>
  <si>
    <t>mil GBP/y</t>
  </si>
  <si>
    <t>HYDRO</t>
  </si>
  <si>
    <t>Mt/GWh</t>
  </si>
  <si>
    <t>GBP/y</t>
  </si>
  <si>
    <t>BIOGAS</t>
  </si>
  <si>
    <t>Mt/MWh</t>
  </si>
  <si>
    <t>mil Euro/y</t>
  </si>
  <si>
    <t>BIOMASS</t>
  </si>
  <si>
    <t>Mt/kWh</t>
  </si>
  <si>
    <t>Euro/y</t>
  </si>
  <si>
    <t>MSW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</si>
  <si>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</si>
  <si>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</si>
  <si>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</si>
  <si>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</si>
  <si>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</si>
  <si>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</si>
  <si>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</si>
  <si>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</si>
  <si>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</si>
  <si>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</si>
  <si>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</si>
  <si>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</si>
  <si>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>PLANT DATA</t>
  </si>
  <si>
    <t>The definition of each parameter in Table 1 is as follows:</t>
  </si>
  <si>
    <t>Category</t>
  </si>
  <si>
    <t>Category of fuels i.e., renewables &amp; fossil fuels</t>
  </si>
  <si>
    <t>Fuel</t>
  </si>
  <si>
    <t xml:space="preserve">Type of fuel utilised for each plant e.g., hydro, biomass, natural gas etc. </t>
  </si>
  <si>
    <t>LB</t>
  </si>
  <si>
    <t>Lower bound for energy output for each plant</t>
  </si>
  <si>
    <t>UB</t>
  </si>
  <si>
    <t>Upper bound for energy output for each plant</t>
  </si>
  <si>
    <t>CI</t>
  </si>
  <si>
    <t>Carbon intensity of fuel used for each plant</t>
  </si>
  <si>
    <t>ON</t>
  </si>
  <si>
    <t>Periods for power plants to be commissioned</t>
  </si>
  <si>
    <t>OFF</t>
  </si>
  <si>
    <t>Periods for power plants to be decommissioned</t>
  </si>
  <si>
    <t>KEY POINTS TO NOTE FOR USERS</t>
  </si>
  <si>
    <t>Renewable energy sources i.e., wind, solar, hydro etc. should be laballed as 'REN' at the 'Category' row</t>
  </si>
  <si>
    <t xml:space="preserve">A user may delete columns that are not required. Deleting the data alone (without column deletion) would result in Python registering the data as N/A, thus triggering an error </t>
  </si>
  <si>
    <t>A user may delete rows that are not required. Deleting data alone (without row deletion) would result in Python registering the data as N/A, triggering an error</t>
  </si>
  <si>
    <t>For the decommission period, if the plant does not decommission, kindly input the number as (number of periods+1)</t>
  </si>
  <si>
    <t>User to define heading for each plant</t>
  </si>
  <si>
    <t>Period</t>
  </si>
  <si>
    <t>Years</t>
  </si>
  <si>
    <t>Data year</t>
  </si>
  <si>
    <t>User to define parameters for each plant/period</t>
  </si>
  <si>
    <t>2020 - 2024</t>
  </si>
  <si>
    <t>User should not alter these headings</t>
  </si>
  <si>
    <t>2025 - 2029</t>
  </si>
  <si>
    <t>2030 - 2034</t>
  </si>
  <si>
    <t>Parameter units  (Please choose based on user's preference)</t>
  </si>
  <si>
    <t>2035 - 2039</t>
  </si>
  <si>
    <t>Energy</t>
  </si>
  <si>
    <t>2040 - 2044</t>
  </si>
  <si>
    <t>2045 - 2049</t>
  </si>
  <si>
    <t>CO2 Load</t>
  </si>
  <si>
    <t>Cost</t>
  </si>
  <si>
    <t>Energy cost</t>
  </si>
  <si>
    <t>OBJECTIVE FUNCTION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</si>
  <si>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</si>
  <si>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</si>
  <si>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</si>
  <si>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</si>
  <si>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max_profit</t>
  </si>
  <si>
    <t>This objective maximized the profits, subject to the satisfaction of the demand, budget allocation and emissions constraints for each period, feasibility of the model and the data is also tested</t>
  </si>
  <si>
    <t>Optimisation Choice</t>
  </si>
  <si>
    <t>Please choose between min budget or min emissions</t>
  </si>
  <si>
    <t>Carbon Trading (CT)</t>
  </si>
  <si>
    <t>Please choose to turn the carbon trading on or off, proper commenting is required in the code (lines 1372 to 1382, and lines 1467 to 1475) accordingly</t>
  </si>
  <si>
    <t>Number of periods</t>
  </si>
  <si>
    <t>Please choose the number of periods from the drop down list</t>
  </si>
  <si>
    <t>Emissions Balance</t>
  </si>
  <si>
    <t>Please write the starting emissions balance (it should be a real number)</t>
  </si>
  <si>
    <t>Initial Electricity Price</t>
  </si>
  <si>
    <t>Please indicate the initial electricity price for first period</t>
  </si>
  <si>
    <t>Emissions for CT</t>
  </si>
  <si>
    <t>Please indicate the percentage/100 of emissions, which will participate in CT</t>
  </si>
  <si>
    <t>Plant Profit</t>
  </si>
  <si>
    <t>Please choose to turn on (always positive) or off the net plant profit</t>
  </si>
  <si>
    <t>Elec_Price Increase</t>
  </si>
  <si>
    <t>Please indicate the minimum increase in electricity price as we move from one period to the next in %age</t>
  </si>
  <si>
    <t>Max Electricity Price</t>
  </si>
  <si>
    <t>Please indicate the maximum electricity price for final period</t>
  </si>
  <si>
    <t>Print Results</t>
  </si>
  <si>
    <t>Please indicate if results are to be displayed in excel or not</t>
  </si>
  <si>
    <t>TABLE 1: PLANT DATA</t>
  </si>
  <si>
    <t>Jamshoro Steam unit 1</t>
  </si>
  <si>
    <t>Jamshoro Steam units 2 - 4</t>
  </si>
  <si>
    <t>Muzaffargarh ST(1-3 &amp; 5-6)</t>
  </si>
  <si>
    <t>Muzaffargarh Steam unit 4</t>
  </si>
  <si>
    <t>Hub Power Project (HUBCO)</t>
  </si>
  <si>
    <t>Kohinoor Energy Ltd.</t>
  </si>
  <si>
    <t>AES (Lalpir &amp; PakGen)</t>
  </si>
  <si>
    <t>Saba Power</t>
  </si>
  <si>
    <t>Attock Generation PP</t>
  </si>
  <si>
    <t>ATLAS Power</t>
  </si>
  <si>
    <t>Nishat P.P. Near Lahore</t>
  </si>
  <si>
    <t>Nishat Chunian Proj. Lahore</t>
  </si>
  <si>
    <t>Liberty Tech</t>
  </si>
  <si>
    <t>Hubco Narowal</t>
  </si>
  <si>
    <t>Reshma Power</t>
  </si>
  <si>
    <t>Gulf Power</t>
  </si>
  <si>
    <t>Kotri Combined Cycle</t>
  </si>
  <si>
    <t>Guddu Steam (3 , 4)</t>
  </si>
  <si>
    <t>Guddu C.C. units 1-6</t>
  </si>
  <si>
    <t>Guddu C.C. units 7-9</t>
  </si>
  <si>
    <t>Guddu C.C. 747 MW</t>
  </si>
  <si>
    <t>Faisalabad Combined Cycle</t>
  </si>
  <si>
    <t>Habibullah Coastal</t>
  </si>
  <si>
    <t>Uch Power Project</t>
  </si>
  <si>
    <t>Liberty Power Project</t>
  </si>
  <si>
    <t>Engro P.P. Daharki, Sindh</t>
  </si>
  <si>
    <t>Foundation Power</t>
  </si>
  <si>
    <t xml:space="preserve">Saphire Muridke </t>
  </si>
  <si>
    <t>Halmore Bhikki</t>
  </si>
  <si>
    <t>Uch-II</t>
  </si>
  <si>
    <t>Nandipur Combined Cycle</t>
  </si>
  <si>
    <t>Kot Addu C.C. (1-4 &amp; 9-10)</t>
  </si>
  <si>
    <t>Kot Addu C.C. (5-8 &amp; 11-12)</t>
  </si>
  <si>
    <t>Kot Addu C.C. units 13-15</t>
  </si>
  <si>
    <t>Rousch(Pakistan) Power Ltd.</t>
  </si>
  <si>
    <t>Fauji Kabirwala</t>
  </si>
  <si>
    <t>Altern Energy Ltd. (AEL)</t>
  </si>
  <si>
    <t>Davis Energen</t>
  </si>
  <si>
    <t>Saif P.P. Sahiwal, Punjab</t>
  </si>
  <si>
    <t>Orient P.P. Balloki, Punjab</t>
  </si>
  <si>
    <t>Bhikki C.C.</t>
  </si>
  <si>
    <t>Haveli Bahadur Shah C.C.</t>
  </si>
  <si>
    <t>Balloki C.C.</t>
  </si>
  <si>
    <t>Trimmun C.C.</t>
  </si>
  <si>
    <t>Lakhra Fluidized Bed Coal</t>
  </si>
  <si>
    <t>Sahiwal Coal</t>
  </si>
  <si>
    <t>Port Qasim Power Project</t>
  </si>
  <si>
    <t>HUB Power Company Ltd.</t>
  </si>
  <si>
    <t xml:space="preserve">Coal Based Power Plant at Gawadar </t>
  </si>
  <si>
    <t xml:space="preserve">Engro Powergen Project at Thar </t>
  </si>
  <si>
    <t>Thar Energy Limited (HUBCO Ltd.)</t>
  </si>
  <si>
    <t xml:space="preserve">Thal NOVA Thar Coal </t>
  </si>
  <si>
    <t xml:space="preserve">Shanghai Electric Power Project </t>
  </si>
  <si>
    <t xml:space="preserve">Lucky Electric Power Company Ltd. </t>
  </si>
  <si>
    <t xml:space="preserve">Siddiqsons Limited </t>
  </si>
  <si>
    <t xml:space="preserve">Jamshoro Coal Power Plant </t>
  </si>
  <si>
    <t>Thar CFPP 1</t>
  </si>
  <si>
    <t xml:space="preserve"> Thar CFPP 2</t>
  </si>
  <si>
    <t xml:space="preserve"> Thar CFPP 3</t>
  </si>
  <si>
    <t xml:space="preserve"> Thar CFPP 4</t>
  </si>
  <si>
    <t>Thar CFPP 5</t>
  </si>
  <si>
    <t xml:space="preserve"> Thar CFPP 6</t>
  </si>
  <si>
    <t xml:space="preserve"> Thar CFPP 7</t>
  </si>
  <si>
    <t xml:space="preserve"> Thar CFPP 8</t>
  </si>
  <si>
    <t>Chashma Nuclear (PAEC)-I</t>
  </si>
  <si>
    <t>Chashma Nuclear (PAEC)-II</t>
  </si>
  <si>
    <t>Chashma Nuclear (PAEC)-III</t>
  </si>
  <si>
    <t>Chashma Nuclear (PAEC)-IV</t>
  </si>
  <si>
    <t xml:space="preserve">Karachi Coastal Nuclear Power Plant </t>
  </si>
  <si>
    <t>CHASHNUPP-V</t>
  </si>
  <si>
    <t>Pattan</t>
  </si>
  <si>
    <t>Dasu Hydel</t>
  </si>
  <si>
    <t>Mahl</t>
  </si>
  <si>
    <t>Phander</t>
  </si>
  <si>
    <t>Shyok HPP</t>
  </si>
  <si>
    <t>Jagran-III</t>
  </si>
  <si>
    <t>Azad Pattan</t>
  </si>
  <si>
    <t xml:space="preserve">Diamer Basha </t>
  </si>
  <si>
    <t>Harigel</t>
  </si>
  <si>
    <t xml:space="preserve">Lower Palas </t>
  </si>
  <si>
    <t xml:space="preserve">Ashkot HPP </t>
  </si>
  <si>
    <t xml:space="preserve">Lower Spat Gah </t>
  </si>
  <si>
    <t>Chakothi</t>
  </si>
  <si>
    <t>Harpo</t>
  </si>
  <si>
    <t>Bunji Hydel</t>
  </si>
  <si>
    <t>Mohmand Dam</t>
  </si>
  <si>
    <t>Taunsa</t>
  </si>
  <si>
    <t>Lawi</t>
  </si>
  <si>
    <t>Matiltan</t>
  </si>
  <si>
    <t>Thakot HPP</t>
  </si>
  <si>
    <t>Tarbela5</t>
  </si>
  <si>
    <t xml:space="preserve">Gumat Nar HPP </t>
  </si>
  <si>
    <t>Luat HPP</t>
  </si>
  <si>
    <t>Basho HPP</t>
  </si>
  <si>
    <t>Kaigah HPP</t>
  </si>
  <si>
    <t>Yalbo HPP</t>
  </si>
  <si>
    <t>Tangas HPP</t>
  </si>
  <si>
    <t>Chiniot HPP</t>
  </si>
  <si>
    <t>Renala</t>
  </si>
  <si>
    <t>Malakand</t>
  </si>
  <si>
    <t>Rasul</t>
  </si>
  <si>
    <t>Dargai</t>
  </si>
  <si>
    <t>Kurram Garhi</t>
  </si>
  <si>
    <t>Chichonki Malian</t>
  </si>
  <si>
    <t>Warsak</t>
  </si>
  <si>
    <t>Shadiwal</t>
  </si>
  <si>
    <t>Nandipur</t>
  </si>
  <si>
    <t>Mangla</t>
  </si>
  <si>
    <t>Chitral</t>
  </si>
  <si>
    <t>Tarbela</t>
  </si>
  <si>
    <t>Chashma</t>
  </si>
  <si>
    <t>Jagran</t>
  </si>
  <si>
    <t>Ghazi-Barotha</t>
  </si>
  <si>
    <t>Malakand-III</t>
  </si>
  <si>
    <t>Khan Khwar</t>
  </si>
  <si>
    <t>Pehur</t>
  </si>
  <si>
    <t>Jinnah</t>
  </si>
  <si>
    <t>Garam Chashma</t>
  </si>
  <si>
    <t>Allai Khwar</t>
  </si>
  <si>
    <t>Gomal Zam</t>
  </si>
  <si>
    <t>Laraib Energy</t>
  </si>
  <si>
    <t>Duber Khwar</t>
  </si>
  <si>
    <t>Patrind Hydro</t>
  </si>
  <si>
    <t>Golen Gol</t>
  </si>
  <si>
    <t>Neelum–Jhelum</t>
  </si>
  <si>
    <t>Marala Hydro (PPDCL)</t>
  </si>
  <si>
    <t>Tarbela4</t>
  </si>
  <si>
    <t>Gulpur Hydropower Plant</t>
  </si>
  <si>
    <t>Daral Khwar</t>
  </si>
  <si>
    <t>Ranolia</t>
  </si>
  <si>
    <t>Karot</t>
  </si>
  <si>
    <t>Zorlu Enerji Pakistan (Pvt.) Ltd</t>
  </si>
  <si>
    <t>FFC Energy</t>
  </si>
  <si>
    <t>Three Gorges First Wind Farm</t>
  </si>
  <si>
    <t>Foundation Wind Energy – I</t>
  </si>
  <si>
    <t>Foundation Wind Energy – II</t>
  </si>
  <si>
    <t>Sapphire Wind</t>
  </si>
  <si>
    <t>Yunus Energy</t>
  </si>
  <si>
    <t>Metro Power Company</t>
  </si>
  <si>
    <t>Gul Ahmad Wind</t>
  </si>
  <si>
    <t>Master Wind Energy</t>
  </si>
  <si>
    <t>Tenaga Generai</t>
  </si>
  <si>
    <t>HydroChina Dawood Wind Power</t>
  </si>
  <si>
    <t>Sachal Energy Development</t>
  </si>
  <si>
    <t>United Energy Pakistan Wind Power</t>
  </si>
  <si>
    <t>Artistic Wind Power</t>
  </si>
  <si>
    <t>Act Wind (Tapal Wind)</t>
  </si>
  <si>
    <t>Hawa Energy</t>
  </si>
  <si>
    <t>Jhampir Power</t>
  </si>
  <si>
    <t>Three Gorges Second Wind Farm</t>
  </si>
  <si>
    <t>Three Gorges Third Wind Farm</t>
  </si>
  <si>
    <t>Tricon Boston Consulting-A</t>
  </si>
  <si>
    <t>Tricon Boston Consulting-B</t>
  </si>
  <si>
    <t>Tricon Boston Consulting-C</t>
  </si>
  <si>
    <t>Zephyr Power</t>
  </si>
  <si>
    <t>Master Green Energy Pvt Ltd</t>
  </si>
  <si>
    <t>Tricom Wind Power (Pvt.) Ltd.</t>
  </si>
  <si>
    <t>Din Energy Limited</t>
  </si>
  <si>
    <t>Lucky Renewables PVt. Ltd (TRICOM)</t>
  </si>
  <si>
    <t>Master Green Energy Ltd</t>
  </si>
  <si>
    <t>Act 2 Din Wind Pvt Ltd</t>
  </si>
  <si>
    <t>Artistic Wind Power Pvt. Ltd</t>
  </si>
  <si>
    <t>Indus Wind Energy Limited</t>
  </si>
  <si>
    <t>Lakeside Energy</t>
  </si>
  <si>
    <t>Liberty Wind Power-1</t>
  </si>
  <si>
    <t>Gul Ahmed Electric Limited</t>
  </si>
  <si>
    <t>Liberty Wind Power-II (Pvt.) Ltd</t>
  </si>
  <si>
    <t>NASDA Green Energy (Pvt) Limited</t>
  </si>
  <si>
    <t>Metro 2 Wind Power Limited</t>
  </si>
  <si>
    <t>Candidate Wind Block-I</t>
  </si>
  <si>
    <t>Candidate Wind Block-II</t>
  </si>
  <si>
    <t xml:space="preserve">Candidate Wind Block-III </t>
  </si>
  <si>
    <t>Candidate Wind Block-IV</t>
  </si>
  <si>
    <t>Candidate Wind Block-V</t>
  </si>
  <si>
    <t xml:space="preserve">Candidate Wind Block-VI </t>
  </si>
  <si>
    <t>Candidate Wind Block-VII</t>
  </si>
  <si>
    <t xml:space="preserve">Candidate Wind Block-VIII </t>
  </si>
  <si>
    <t xml:space="preserve">Candidate Wind Block-IX </t>
  </si>
  <si>
    <t xml:space="preserve">Candidate Wind Block-X </t>
  </si>
  <si>
    <t xml:space="preserve">Candidate Wind Block-XI </t>
  </si>
  <si>
    <t xml:space="preserve">Candidate Wind Block-XII </t>
  </si>
  <si>
    <t xml:space="preserve">Candidate Wind Block-XIII </t>
  </si>
  <si>
    <t xml:space="preserve">Candidate Wind Block-XIV </t>
  </si>
  <si>
    <t>Quaid-e-Azam Solar Park</t>
  </si>
  <si>
    <t>Appolo Solar Development</t>
  </si>
  <si>
    <t>Best Green Energy</t>
  </si>
  <si>
    <t>Crest Energy</t>
  </si>
  <si>
    <t>AJ Power Pvt. Ltd.</t>
  </si>
  <si>
    <t>Harappa Solar Pvt. Ltd</t>
  </si>
  <si>
    <t>Oursun Pakistan</t>
  </si>
  <si>
    <t>Gharo Solar</t>
  </si>
  <si>
    <t>Zhenfa Pakistan New Energy Company Limited</t>
  </si>
  <si>
    <t>Zorlu Solar</t>
  </si>
  <si>
    <t>Candidate Solar Block-I</t>
  </si>
  <si>
    <t>Candidate Solar Block-II</t>
  </si>
  <si>
    <t>Candidate Solar Block-III</t>
  </si>
  <si>
    <t xml:space="preserve">Candidate Solar Block-IV </t>
  </si>
  <si>
    <t xml:space="preserve">Candidate Solar Block-V </t>
  </si>
  <si>
    <t xml:space="preserve">Candidate Solar Block-VI </t>
  </si>
  <si>
    <t xml:space="preserve">Candidate Solar Block-VII </t>
  </si>
  <si>
    <t xml:space="preserve">Candidate Solar Block-VIII </t>
  </si>
  <si>
    <t xml:space="preserve">Candidate Solar Block-IX </t>
  </si>
  <si>
    <t xml:space="preserve">Candidate Solar Block-X </t>
  </si>
  <si>
    <t xml:space="preserve">Candidate Solar Block-XI </t>
  </si>
  <si>
    <t xml:space="preserve">Candidate Solar Block-XII </t>
  </si>
  <si>
    <t xml:space="preserve">Candidate Solar Block-XIII </t>
  </si>
  <si>
    <t>Candidate Solar Block-XIV</t>
  </si>
  <si>
    <t>Candidate Solar Block-XV</t>
  </si>
  <si>
    <t>NUCLEAR</t>
  </si>
  <si>
    <t>WIND</t>
  </si>
  <si>
    <t xml:space="preserve">If a user would like to perform any calculations or input notes, a user could do it from row 63 onwards. </t>
  </si>
  <si>
    <t>Kindly REFRAIN from typing on the right of the table (column J, K, etc.)</t>
  </si>
  <si>
    <t>The definition of each parameter in Table 2 is as follows:</t>
  </si>
  <si>
    <t>Period Number</t>
  </si>
  <si>
    <t>Energy Demand</t>
  </si>
  <si>
    <t xml:space="preserve">Energy demand </t>
  </si>
  <si>
    <t>Emission Limit</t>
  </si>
  <si>
    <t>Emission limit</t>
  </si>
  <si>
    <t>Budget</t>
  </si>
  <si>
    <t>Budget allocation</t>
  </si>
  <si>
    <t>TABLE 2: ENERGY PLANNING DATA</t>
  </si>
  <si>
    <t>Demand</t>
  </si>
  <si>
    <t>Limit</t>
  </si>
  <si>
    <t>Carbon Emissions Requirement</t>
  </si>
  <si>
    <t>Carbon Emissions Price</t>
  </si>
  <si>
    <t>Emissions Price LB</t>
  </si>
  <si>
    <t>CT Additional Budget</t>
  </si>
  <si>
    <t>Tax (Solar)</t>
  </si>
  <si>
    <t>Tax (Hydro)</t>
  </si>
  <si>
    <t>Tax (NG)</t>
  </si>
  <si>
    <t>Tax (Oil)</t>
  </si>
  <si>
    <t>Tax (Coal)</t>
  </si>
  <si>
    <t>Tax (Biomass)</t>
  </si>
  <si>
    <t>Tax (Biogas)</t>
  </si>
  <si>
    <t>Tax (MSW)</t>
  </si>
  <si>
    <t>Tax (Wind)</t>
  </si>
  <si>
    <t>Tax (Nuclear)</t>
  </si>
  <si>
    <t>TABLE 16: CARBON PRICES</t>
  </si>
  <si>
    <t>Emissions</t>
  </si>
  <si>
    <t>Profit</t>
  </si>
  <si>
    <t>The definition of each parameter in Table 3 is as follows:</t>
  </si>
  <si>
    <t>Cost of natural gas fuel for power plants</t>
  </si>
  <si>
    <t>Cost of oil fuel for power plants</t>
  </si>
  <si>
    <t>Cost of coal fuel for power plants</t>
  </si>
  <si>
    <t>Cost of solar as energy source for power generation</t>
  </si>
  <si>
    <t>Cost of hydro as energy source for power generation</t>
  </si>
  <si>
    <t>Cost of biogas as energy source for power generation</t>
  </si>
  <si>
    <t>Cost of biomass as energy source for power generation</t>
  </si>
  <si>
    <t>Cost of municipal solid waste (MSW) as energy source for power generation</t>
  </si>
  <si>
    <t>TABLE 3: COSTS OF FUELS IN POWER PLANTS</t>
  </si>
  <si>
    <t>The definition of each parameter in Table 4 is as follows:</t>
  </si>
  <si>
    <t>Carbon intensity of solar compensatory energy</t>
  </si>
  <si>
    <t>Carbon intensity of hydropower compensatory energy</t>
  </si>
  <si>
    <t>Carbon intensity of biomass compensatory energy</t>
  </si>
  <si>
    <t>Carbon intensity of biogas compensatory energy</t>
  </si>
  <si>
    <t>Carbon intensity of MSW compensatory energy</t>
  </si>
  <si>
    <t>TABLE 4: CO2 INTENSITIES OF RENEWABLE ENERGIES</t>
  </si>
  <si>
    <t>The definition of each parameter in Table 5 is as follows:</t>
  </si>
  <si>
    <t>Cost of solar compensatory energy</t>
  </si>
  <si>
    <t>Cost of hydropower compensatory energy</t>
  </si>
  <si>
    <t>Cost of biomass compensatory energy</t>
  </si>
  <si>
    <t>Cost of biogas compensatory energy</t>
  </si>
  <si>
    <t>Cost of MSW compensatory energy</t>
  </si>
  <si>
    <t>TABLE 5: COSTS OF RENEWABLE ENERGIES</t>
  </si>
  <si>
    <t>The definition of each parameter in Table 6 is as follows:</t>
  </si>
  <si>
    <t>Capital cost for natural gas power plants (fixed cost)</t>
  </si>
  <si>
    <t>Capital cost for oil power plants (fixed cost)</t>
  </si>
  <si>
    <t>Capital cost for coal power plants (fixed cost)</t>
  </si>
  <si>
    <t>Capital cost for solar power plants (fixed cost)</t>
  </si>
  <si>
    <t>Capital cost for hydro power plants (fixed cost)</t>
  </si>
  <si>
    <t>Capital cost for biogas power plants (fixed cost)</t>
  </si>
  <si>
    <t>Capital cost for biomass power plants (fixed cost)</t>
  </si>
  <si>
    <t>Capital cost for MSW power plants (fixed cost)</t>
  </si>
  <si>
    <t>EP-NETs_1</t>
  </si>
  <si>
    <t>Capital cost for EP-NETs technology 1 power plants (fixed cost)</t>
  </si>
  <si>
    <t>EP-NETs_2</t>
  </si>
  <si>
    <t>Capital cost for EP-NETs technology 2 power plants (fixed cost)</t>
  </si>
  <si>
    <t>EP-NETs_3</t>
  </si>
  <si>
    <t>Capital cost for EP-NETs technology 3 power plants (fixed cost)</t>
  </si>
  <si>
    <t>EC-NETs_1</t>
  </si>
  <si>
    <t>Capital cost for EC-NETs technology 1 power plants (fixed cost)</t>
  </si>
  <si>
    <t>EC-NETs_2</t>
  </si>
  <si>
    <t>Capital cost for EC-NETs technology 2 power plants (fixed cost)</t>
  </si>
  <si>
    <t>EC-NETs_3</t>
  </si>
  <si>
    <t>Capital cost for EC-NETs technology 3 power plants (fixed cost)</t>
  </si>
  <si>
    <t>Annualisation Factor</t>
  </si>
  <si>
    <t>TABLE 6: CAPEX DATA (FIXED COSTS)</t>
  </si>
  <si>
    <t>EP_NETs_1</t>
  </si>
  <si>
    <t>EP_NETs_2</t>
  </si>
  <si>
    <t>EP_NETs_3</t>
  </si>
  <si>
    <t>EC_NETs_1</t>
  </si>
  <si>
    <t>EC_NETs_2</t>
  </si>
  <si>
    <t>EC_NETs_3</t>
  </si>
  <si>
    <t>The definition of each parameter in Table 7 is as follows:</t>
  </si>
  <si>
    <t>Capital cost for natural gas power plants (capacity cost)</t>
  </si>
  <si>
    <t>Capital cost for oil power plants (capacity cost)</t>
  </si>
  <si>
    <t>Capital cost for coal power plants (capacity cost)</t>
  </si>
  <si>
    <t>Capital cost for solar power plants (capacity cost)</t>
  </si>
  <si>
    <t>Capital cost for hydro power plants (capacity cost)</t>
  </si>
  <si>
    <t>Capital cost for biogas power plants (capacity cost)</t>
  </si>
  <si>
    <t>Capital cost for biomass power plants (capacity cost)</t>
  </si>
  <si>
    <t>Capital cost for MSW power plants (capacity cost)</t>
  </si>
  <si>
    <t>Capital cost for EP-NETs technology 1 power plants (capacity cost)</t>
  </si>
  <si>
    <t>Capital cost for EP-NETs technology 2 power plants (capacity cost)</t>
  </si>
  <si>
    <t>Capital cost for EP-NETs technology 3 power plants (capacity cost)</t>
  </si>
  <si>
    <t>Capital cost for EC-NETs technology 1 power plants (capacity cost)</t>
  </si>
  <si>
    <t>Capital cost for EC-NETs technology 2 power plants (capacity cost)</t>
  </si>
  <si>
    <t>Capital cost for EC-NETs technology 3 power plants (capacity cost)</t>
  </si>
  <si>
    <t>TABLE 7: CAPEX DATA (CAPACITY COSTS)</t>
  </si>
  <si>
    <t>The definition of each parameter in Table 8 is as follows:</t>
  </si>
  <si>
    <t>SOLID_1</t>
  </si>
  <si>
    <t>Carbon intensity of alternative solid fuel type 1</t>
  </si>
  <si>
    <t>SOLID_2</t>
  </si>
  <si>
    <t>Carbon intensity of alternative solid fuel type 2</t>
  </si>
  <si>
    <t>TABLE 8: CO2 INTENSITIES OF ALTERNATIVE SOLID-BASED FUELS</t>
  </si>
  <si>
    <t>The definition of each parameter in Table 9 is as follows:</t>
  </si>
  <si>
    <t>Cost of alternative solid fuel type 1</t>
  </si>
  <si>
    <t>Cost of alternative solid fuel type 2</t>
  </si>
  <si>
    <t>TABLE 9: COSTS OF ALTERNATIVE SOLID FUELS</t>
  </si>
  <si>
    <t>The definition of each parameter in Table 10 is as follows:</t>
  </si>
  <si>
    <t>GAS_1</t>
  </si>
  <si>
    <t>Carbon intensity of alternative gas fuel type 1</t>
  </si>
  <si>
    <t>GAS_2</t>
  </si>
  <si>
    <t>Carbon intensity of alternative gas fuel type 2</t>
  </si>
  <si>
    <t>TABLE 10: CO2 INTENSITIES OF ALTERNATIVE GAS-BASED FUELS</t>
  </si>
  <si>
    <t>The definition of each parameter in Table 11 is as follows:</t>
  </si>
  <si>
    <t>Cost of alternative gas fuel type 1</t>
  </si>
  <si>
    <t>Cost of alternative gas fuel type 2</t>
  </si>
  <si>
    <t>TABLE 11: COSTS OF ALTERNATIVE GAS FUELS</t>
  </si>
  <si>
    <t>The definition of each parameter in Table 12 is as follows:</t>
  </si>
  <si>
    <t>RR_1</t>
  </si>
  <si>
    <t>Removal ratio of CCS technology 1</t>
  </si>
  <si>
    <t>X_1</t>
  </si>
  <si>
    <t>Parisitic power losses of CCS technology 1</t>
  </si>
  <si>
    <t>Cost_CCS_1</t>
  </si>
  <si>
    <t>Cost of fuel retrofitted with CCS technology 1</t>
  </si>
  <si>
    <t>RR_2</t>
  </si>
  <si>
    <t>Removal ratio of CCS technology 2</t>
  </si>
  <si>
    <t>X_2</t>
  </si>
  <si>
    <t>Parisitic power losses of CCS technology 2</t>
  </si>
  <si>
    <t>Cost_CCS_2</t>
  </si>
  <si>
    <t>Cost of fuel retrofitted with CCS technology 2</t>
  </si>
  <si>
    <t>FX_Cost_CCS_1</t>
  </si>
  <si>
    <t>Fixed cost associated with CCS technology 1</t>
  </si>
  <si>
    <t>FX_Cost_CCS_2</t>
  </si>
  <si>
    <t>TABLE 12: CCS DATA</t>
  </si>
  <si>
    <t>EP-NETs stands for energy-producing negative emission technologies. Some examples are bioenergy with CCS (BECCS) and biochar. EP-NETs produce energy during CO2 emission removal</t>
  </si>
  <si>
    <t>EC-NETs stands for energy-consuming negative emission technologies. Some examples are direct air capture (DAC), enhanced weathering etc. EC-NETs consume energy during CO2 emission removal</t>
  </si>
  <si>
    <t>The definition of each parameter in Table 13 is as follows:</t>
  </si>
  <si>
    <t>EP-NETs technology 1</t>
  </si>
  <si>
    <t>EP-NETs technology 2</t>
  </si>
  <si>
    <t>EP-NETs technology 3</t>
  </si>
  <si>
    <t xml:space="preserve"> EC-NETs technology 1</t>
  </si>
  <si>
    <t xml:space="preserve"> EC-NETs technology 2</t>
  </si>
  <si>
    <t xml:space="preserve"> EC-NETs technology 3</t>
  </si>
  <si>
    <t>TABLE 13: CO2 INTENSITIES OF NETs</t>
  </si>
  <si>
    <t>The definition of each parameter in Table 14 is as follows:</t>
  </si>
  <si>
    <t>TABLE 14: COSTS OF NETs</t>
  </si>
  <si>
    <t>Solid fuel type 1</t>
  </si>
  <si>
    <t>Solid fuel type 2</t>
  </si>
  <si>
    <t>Gas fuel type 1</t>
  </si>
  <si>
    <t>Gas fuel type 2</t>
  </si>
  <si>
    <t>CCS_1</t>
  </si>
  <si>
    <t>CCS technology 1</t>
  </si>
  <si>
    <t>KEYS</t>
  </si>
  <si>
    <t>CCS_2</t>
  </si>
  <si>
    <t>CCS technology 2</t>
  </si>
  <si>
    <t>Technology is assigned for the selected period</t>
  </si>
  <si>
    <t>Technology is not assigned for the selected period</t>
  </si>
  <si>
    <t>TABLE 15: TECHNOLOGY IMPLEMENTATION TIME</t>
  </si>
  <si>
    <t>Plant 1</t>
  </si>
  <si>
    <t>Plant 2</t>
  </si>
  <si>
    <t>Plant 3</t>
  </si>
  <si>
    <t>Plant 4</t>
  </si>
  <si>
    <t>Plant 5</t>
  </si>
  <si>
    <t>Plant 6</t>
  </si>
  <si>
    <t>Plant 7</t>
  </si>
  <si>
    <t>Plant 8</t>
  </si>
  <si>
    <t>Plant 9</t>
  </si>
  <si>
    <t>Plant 10</t>
  </si>
  <si>
    <t>EP_NET_1</t>
  </si>
  <si>
    <t>EP_NET_2</t>
  </si>
  <si>
    <t>EP_NET_3</t>
  </si>
  <si>
    <t>EC_NET_1</t>
  </si>
  <si>
    <t>EC_NET_2</t>
  </si>
  <si>
    <t>EC_NET_3</t>
  </si>
  <si>
    <t>Period 1</t>
  </si>
  <si>
    <t>Period 2</t>
  </si>
  <si>
    <t>Period 3</t>
  </si>
  <si>
    <t>Period 4</t>
  </si>
  <si>
    <t>Period 5</t>
  </si>
  <si>
    <t>Period 6</t>
  </si>
  <si>
    <t>EP-NETs</t>
  </si>
  <si>
    <t>EC-NETs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</si>
</sst>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00"/>
    <numFmt numFmtId="166" formatCode="0.0000"/>
    <numFmt numFmtId="167" formatCode="#,##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" fontId="1" fillId="4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6" xfId="0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9" borderId="0" xfId="0" applyFill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167" fontId="0" fillId="4" borderId="0" xfId="0" applyNumberForma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/>
    <xf numFmtId="0" fontId="0" fillId="0" borderId="1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Planning for Scenario 2 (min emissions)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5341083034127603E-2"/>
          <c:y val="0.12895261164059291"/>
          <c:w val="0.91754027512527381"/>
          <c:h val="0.68537406305182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Results_Min_Emissions!$A$3</c:f>
              <c:strCache>
                <c:ptCount val="1"/>
                <c:pt idx="0">
                  <c:v>Period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Results_Min_Emissions!$B$3:$Q$3</c:f>
              <c:numCache>
                <c:formatCode>General</c:formatCode>
                <c:ptCount val="16"/>
                <c:pt idx="0">
                  <c:v>20.02</c:v>
                </c:pt>
                <c:pt idx="1">
                  <c:v>0</c:v>
                </c:pt>
                <c:pt idx="2">
                  <c:v>15.33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6.68</c:v>
                </c:pt>
                <c:pt idx="7">
                  <c:v>17.97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9-4881-8712-1C00D435D8DD}"/>
            </c:ext>
          </c:extLst>
        </c:ser>
        <c:ser>
          <c:idx val="1"/>
          <c:order val="1"/>
          <c:tx>
            <c:strRef>
              <c:f>Results_Min_Emissions!$A$4</c:f>
              <c:strCache>
                <c:ptCount val="1"/>
                <c:pt idx="0">
                  <c:v>Period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Results_Min_Emissions!$B$4:$Q$4</c:f>
              <c:numCache>
                <c:formatCode>General</c:formatCode>
                <c:ptCount val="16"/>
                <c:pt idx="0">
                  <c:v>26.18</c:v>
                </c:pt>
                <c:pt idx="1">
                  <c:v>0</c:v>
                </c:pt>
                <c:pt idx="2">
                  <c:v>20.5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9-4881-8712-1C00D435D8DD}"/>
            </c:ext>
          </c:extLst>
        </c:ser>
        <c:ser>
          <c:idx val="2"/>
          <c:order val="2"/>
          <c:tx>
            <c:strRef>
              <c:f>Results_Min_Emissions!$A$5</c:f>
              <c:strCache>
                <c:ptCount val="1"/>
                <c:pt idx="0">
                  <c:v>Period 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Results_Min_Emissions!$B$5:$Q$5</c:f>
              <c:numCache>
                <c:formatCode>General</c:formatCode>
                <c:ptCount val="16"/>
                <c:pt idx="0">
                  <c:v>26.18</c:v>
                </c:pt>
                <c:pt idx="1">
                  <c:v>0</c:v>
                </c:pt>
                <c:pt idx="2">
                  <c:v>20.5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9-4881-8712-1C00D435D8DD}"/>
            </c:ext>
          </c:extLst>
        </c:ser>
        <c:ser>
          <c:idx val="3"/>
          <c:order val="3"/>
          <c:tx>
            <c:strRef>
              <c:f>Results_Min_Emissions!$A$6</c:f>
              <c:strCache>
                <c:ptCount val="1"/>
                <c:pt idx="0">
                  <c:v>Period 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Results_Min_Emissions!$B$6:$Q$6</c:f>
              <c:numCache>
                <c:formatCode>General</c:formatCode>
                <c:ptCount val="16"/>
                <c:pt idx="0">
                  <c:v>26.69</c:v>
                </c:pt>
                <c:pt idx="1">
                  <c:v>0</c:v>
                </c:pt>
                <c:pt idx="2">
                  <c:v>15.99</c:v>
                </c:pt>
                <c:pt idx="3">
                  <c:v>0</c:v>
                </c:pt>
                <c:pt idx="4">
                  <c:v>7.4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6.6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89-4881-8712-1C00D435D8DD}"/>
            </c:ext>
          </c:extLst>
        </c:ser>
        <c:ser>
          <c:idx val="4"/>
          <c:order val="4"/>
          <c:tx>
            <c:strRef>
              <c:f>Results_Min_Emissions!$A$7</c:f>
              <c:strCache>
                <c:ptCount val="1"/>
                <c:pt idx="0">
                  <c:v>Period 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Results_Min_Emissions!$B$7:$Q$7</c:f>
              <c:numCache>
                <c:formatCode>General</c:formatCode>
                <c:ptCount val="16"/>
                <c:pt idx="0">
                  <c:v>26.7</c:v>
                </c:pt>
                <c:pt idx="1">
                  <c:v>0</c:v>
                </c:pt>
                <c:pt idx="2">
                  <c:v>16.2</c:v>
                </c:pt>
                <c:pt idx="3">
                  <c:v>0</c:v>
                </c:pt>
                <c:pt idx="4">
                  <c:v>7.66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5.46</c:v>
                </c:pt>
                <c:pt idx="11">
                  <c:v>6.6</c:v>
                </c:pt>
                <c:pt idx="12">
                  <c:v>0</c:v>
                </c:pt>
                <c:pt idx="13">
                  <c:v>5.72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89-4881-8712-1C00D435D8DD}"/>
            </c:ext>
          </c:extLst>
        </c:ser>
        <c:ser>
          <c:idx val="5"/>
          <c:order val="5"/>
          <c:tx>
            <c:strRef>
              <c:f>Results_Min_Emissions!$A$8</c:f>
              <c:strCache>
                <c:ptCount val="1"/>
                <c:pt idx="0">
                  <c:v>Period 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Results_Min_Emissions!$B$8:$Q$8</c:f>
              <c:numCache>
                <c:formatCode>General</c:formatCode>
                <c:ptCount val="16"/>
                <c:pt idx="0">
                  <c:v>26.7</c:v>
                </c:pt>
                <c:pt idx="1">
                  <c:v>0</c:v>
                </c:pt>
                <c:pt idx="2">
                  <c:v>16.399999999999999</c:v>
                </c:pt>
                <c:pt idx="3">
                  <c:v>6.32</c:v>
                </c:pt>
                <c:pt idx="4">
                  <c:v>13.44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10.9</c:v>
                </c:pt>
                <c:pt idx="11">
                  <c:v>6.6</c:v>
                </c:pt>
                <c:pt idx="12">
                  <c:v>0</c:v>
                </c:pt>
                <c:pt idx="13">
                  <c:v>8.4600000000000009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89-4881-8712-1C00D435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156479"/>
        <c:axId val="2072157311"/>
      </c:barChart>
      <c:catAx>
        <c:axId val="20721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72157311"/>
        <c:crosses val="autoZero"/>
        <c:auto val="1"/>
        <c:lblAlgn val="ctr"/>
        <c:lblOffset val="100"/>
        <c:noMultiLvlLbl val="0"/>
      </c:catAx>
      <c:valAx>
        <c:axId val="20721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7215647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741862066801871"/>
          <c:y val="0.94132945397523771"/>
          <c:w val="0.60516259440810649"/>
          <c:h val="5.867054602476211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Results_Case_1!$A$3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Results_Case_1!$B$3:$G$3</c:f>
              <c:numCache>
                <c:formatCode>General</c:formatCode>
                <c:ptCount val="6"/>
                <c:pt idx="0">
                  <c:v>20.02</c:v>
                </c:pt>
                <c:pt idx="1">
                  <c:v>15.33</c:v>
                </c:pt>
                <c:pt idx="2">
                  <c:v>0</c:v>
                </c:pt>
                <c:pt idx="3">
                  <c:v>24.65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F-4234-BFBD-B06822520925}"/>
            </c:ext>
          </c:extLst>
        </c:ser>
        <c:ser>
          <c:idx val="1"/>
          <c:order val="1"/>
          <c:tx>
            <c:strRef>
              <c:f>Results_Case_1!$A$4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Results_Case_1!$B$4:$G$4</c:f>
              <c:numCache>
                <c:formatCode>General</c:formatCode>
                <c:ptCount val="6"/>
                <c:pt idx="0">
                  <c:v>26.18</c:v>
                </c:pt>
                <c:pt idx="1">
                  <c:v>20.5</c:v>
                </c:pt>
                <c:pt idx="2">
                  <c:v>0</c:v>
                </c:pt>
                <c:pt idx="3">
                  <c:v>28.32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F-4234-BFBD-B06822520925}"/>
            </c:ext>
          </c:extLst>
        </c:ser>
        <c:ser>
          <c:idx val="2"/>
          <c:order val="2"/>
          <c:tx>
            <c:strRef>
              <c:f>Results_Case_1!$A$5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Results_Case_1!$B$5:$G$5</c:f>
              <c:numCache>
                <c:formatCode>General</c:formatCode>
                <c:ptCount val="6"/>
                <c:pt idx="0">
                  <c:v>41.18</c:v>
                </c:pt>
                <c:pt idx="1">
                  <c:v>20.5</c:v>
                </c:pt>
                <c:pt idx="2">
                  <c:v>0</c:v>
                </c:pt>
                <c:pt idx="3">
                  <c:v>28.32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F-4234-BFBD-B06822520925}"/>
            </c:ext>
          </c:extLst>
        </c:ser>
        <c:ser>
          <c:idx val="3"/>
          <c:order val="3"/>
          <c:tx>
            <c:strRef>
              <c:f>Results_Case_1!$A$6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Results_Case_1!$B$6:$G$6</c:f>
              <c:numCache>
                <c:formatCode>General</c:formatCode>
                <c:ptCount val="6"/>
                <c:pt idx="0">
                  <c:v>46.69</c:v>
                </c:pt>
                <c:pt idx="1">
                  <c:v>23.39</c:v>
                </c:pt>
                <c:pt idx="2">
                  <c:v>0</c:v>
                </c:pt>
                <c:pt idx="3">
                  <c:v>28.32</c:v>
                </c:pt>
                <c:pt idx="4">
                  <c:v>6.6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F-4234-BFBD-B06822520925}"/>
            </c:ext>
          </c:extLst>
        </c:ser>
        <c:ser>
          <c:idx val="4"/>
          <c:order val="4"/>
          <c:tx>
            <c:strRef>
              <c:f>Results_Case_1!$A$7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Results_Case_1!$B$7:$G$7</c:f>
              <c:numCache>
                <c:formatCode>General</c:formatCode>
                <c:ptCount val="6"/>
                <c:pt idx="0">
                  <c:v>71.7</c:v>
                </c:pt>
                <c:pt idx="1">
                  <c:v>23.86</c:v>
                </c:pt>
                <c:pt idx="2">
                  <c:v>0</c:v>
                </c:pt>
                <c:pt idx="3">
                  <c:v>18.100000000000001</c:v>
                </c:pt>
                <c:pt idx="4">
                  <c:v>12.06</c:v>
                </c:pt>
                <c:pt idx="5">
                  <c:v>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6F-4234-BFBD-B06822520925}"/>
            </c:ext>
          </c:extLst>
        </c:ser>
        <c:ser>
          <c:idx val="5"/>
          <c:order val="5"/>
          <c:tx>
            <c:strRef>
              <c:f>Results_Case_1!$A$8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Results_Case_1!$B$8:$G$8</c:f>
              <c:numCache>
                <c:formatCode>General</c:formatCode>
                <c:ptCount val="6"/>
                <c:pt idx="0">
                  <c:v>71.7</c:v>
                </c:pt>
                <c:pt idx="1">
                  <c:v>36.159999999999997</c:v>
                </c:pt>
                <c:pt idx="2">
                  <c:v>0</c:v>
                </c:pt>
                <c:pt idx="3">
                  <c:v>18.100000000000001</c:v>
                </c:pt>
                <c:pt idx="4">
                  <c:v>17.5</c:v>
                </c:pt>
                <c:pt idx="5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6F-4234-BFBD-B0682252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341631"/>
        <c:axId val="2094342463"/>
      </c:barChart>
      <c:catAx>
        <c:axId val="209434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94342463"/>
        <c:crosses val="autoZero"/>
        <c:auto val="1"/>
        <c:lblAlgn val="ctr"/>
        <c:lblOffset val="100"/>
        <c:noMultiLvlLbl val="0"/>
      </c:catAx>
      <c:valAx>
        <c:axId val="2094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/ TWh y</a:t>
                </a:r>
                <a:r>
                  <a:rPr lang="en-US" baseline="30000"/>
                  <a:t>-1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9434163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Planning for Scenario 2 (min budget)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5341083034127603E-2"/>
          <c:y val="0.12895261164059291"/>
          <c:w val="0.91754027512527381"/>
          <c:h val="0.68537406305182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Results_Min_Budget!$A$3</c:f>
              <c:strCache>
                <c:ptCount val="1"/>
                <c:pt idx="0">
                  <c:v>Period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Results_Min_Budget!$B$3:$Q$3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5.0999999999999996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6-44D1-BEE2-AF499275A602}"/>
            </c:ext>
          </c:extLst>
        </c:ser>
        <c:ser>
          <c:idx val="1"/>
          <c:order val="1"/>
          <c:tx>
            <c:strRef>
              <c:f>Results_Min_Emissions!$A$4</c:f>
              <c:strCache>
                <c:ptCount val="1"/>
                <c:pt idx="0">
                  <c:v>Period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Results_Min_Budget!$B$4:$Q$4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5.0999999999999996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6-44D1-BEE2-AF499275A602}"/>
            </c:ext>
          </c:extLst>
        </c:ser>
        <c:ser>
          <c:idx val="2"/>
          <c:order val="2"/>
          <c:tx>
            <c:strRef>
              <c:f>Results_Min_Budget!$A$5</c:f>
              <c:strCache>
                <c:ptCount val="1"/>
                <c:pt idx="0">
                  <c:v>Period 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Results_Min_Budget!$B$5:$Q$5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6-44D1-BEE2-AF499275A602}"/>
            </c:ext>
          </c:extLst>
        </c:ser>
        <c:ser>
          <c:idx val="3"/>
          <c:order val="3"/>
          <c:tx>
            <c:strRef>
              <c:f>Results_Min_Budget!$A$6</c:f>
              <c:strCache>
                <c:ptCount val="1"/>
                <c:pt idx="0">
                  <c:v>Period 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Results_Min_Budget!$B$6:$Q$6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12.22</c:v>
                </c:pt>
                <c:pt idx="5">
                  <c:v>0</c:v>
                </c:pt>
                <c:pt idx="6">
                  <c:v>6.67</c:v>
                </c:pt>
                <c:pt idx="7">
                  <c:v>18.100000000000001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9.83</c:v>
                </c:pt>
                <c:pt idx="12">
                  <c:v>0</c:v>
                </c:pt>
                <c:pt idx="13">
                  <c:v>0</c:v>
                </c:pt>
                <c:pt idx="14">
                  <c:v>9.83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E6-44D1-BEE2-AF499275A602}"/>
            </c:ext>
          </c:extLst>
        </c:ser>
        <c:ser>
          <c:idx val="4"/>
          <c:order val="4"/>
          <c:tx>
            <c:strRef>
              <c:f>Results_Min_Budget!$A$7</c:f>
              <c:strCache>
                <c:ptCount val="1"/>
                <c:pt idx="0">
                  <c:v>Period 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Results_Min_Budget!$B$7:$Q$7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12.22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21.68</c:v>
                </c:pt>
                <c:pt idx="10">
                  <c:v>0</c:v>
                </c:pt>
                <c:pt idx="11">
                  <c:v>10.83</c:v>
                </c:pt>
                <c:pt idx="12">
                  <c:v>0</c:v>
                </c:pt>
                <c:pt idx="13">
                  <c:v>0</c:v>
                </c:pt>
                <c:pt idx="14">
                  <c:v>10.83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E6-44D1-BEE2-AF499275A602}"/>
            </c:ext>
          </c:extLst>
        </c:ser>
        <c:ser>
          <c:idx val="5"/>
          <c:order val="5"/>
          <c:tx>
            <c:strRef>
              <c:f>Results_Min_Budget!$A$8</c:f>
              <c:strCache>
                <c:ptCount val="1"/>
                <c:pt idx="0">
                  <c:v>Period 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Results_Min_Budget!$B$8:$Q$8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9.34</c:v>
                </c:pt>
                <c:pt idx="4">
                  <c:v>12.22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6.75</c:v>
                </c:pt>
                <c:pt idx="11">
                  <c:v>10.83</c:v>
                </c:pt>
                <c:pt idx="12">
                  <c:v>0</c:v>
                </c:pt>
                <c:pt idx="13">
                  <c:v>0</c:v>
                </c:pt>
                <c:pt idx="14">
                  <c:v>15.25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E6-44D1-BEE2-AF499275A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156479"/>
        <c:axId val="2072157311"/>
      </c:barChart>
      <c:catAx>
        <c:axId val="20721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72157311"/>
        <c:crosses val="autoZero"/>
        <c:auto val="1"/>
        <c:lblAlgn val="ctr"/>
        <c:lblOffset val="100"/>
        <c:noMultiLvlLbl val="0"/>
      </c:catAx>
      <c:valAx>
        <c:axId val="20721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7215647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741862066801871"/>
          <c:y val="0.94132945397523771"/>
          <c:w val="0.60516259440810649"/>
          <c:h val="5.867054602476211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9"/>
          <c:y val="5.0925925925925923E-2"/>
          <c:w val="0.83129396325459315"/>
          <c:h val="0.68852580927384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Results_Case_2!$A$3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Results_Case_2!$B$3:$G$3</c:f>
              <c:numCache>
                <c:formatCode>General</c:formatCode>
                <c:ptCount val="6"/>
                <c:pt idx="0">
                  <c:v>48</c:v>
                </c:pt>
                <c:pt idx="1">
                  <c:v>6.9</c:v>
                </c:pt>
                <c:pt idx="3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4-4F03-9DCB-A5E726CA35D8}"/>
            </c:ext>
          </c:extLst>
        </c:ser>
        <c:ser>
          <c:idx val="1"/>
          <c:order val="1"/>
          <c:tx>
            <c:strRef>
              <c:f>Results_Case_2!$A$4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Results_Case_2!$B$4:$G$4</c:f>
              <c:numCache>
                <c:formatCode>General</c:formatCode>
                <c:ptCount val="6"/>
                <c:pt idx="0">
                  <c:v>63</c:v>
                </c:pt>
                <c:pt idx="1">
                  <c:v>6.9</c:v>
                </c:pt>
                <c:pt idx="3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4-4F03-9DCB-A5E726CA35D8}"/>
            </c:ext>
          </c:extLst>
        </c:ser>
        <c:ser>
          <c:idx val="2"/>
          <c:order val="2"/>
          <c:tx>
            <c:strRef>
              <c:f>Results_Case_2!$A$5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Results_Case_2!$B$5:$G$5</c:f>
              <c:numCache>
                <c:formatCode>General</c:formatCode>
                <c:ptCount val="6"/>
                <c:pt idx="0">
                  <c:v>65</c:v>
                </c:pt>
                <c:pt idx="1">
                  <c:v>6.9</c:v>
                </c:pt>
                <c:pt idx="3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4-4F03-9DCB-A5E726CA35D8}"/>
            </c:ext>
          </c:extLst>
        </c:ser>
        <c:ser>
          <c:idx val="3"/>
          <c:order val="3"/>
          <c:tx>
            <c:strRef>
              <c:f>Results_Case_2!$A$6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Results_Case_2!$B$6:$G$6</c:f>
              <c:numCache>
                <c:formatCode>General</c:formatCode>
                <c:ptCount val="6"/>
                <c:pt idx="0">
                  <c:v>68</c:v>
                </c:pt>
                <c:pt idx="1">
                  <c:v>12.22</c:v>
                </c:pt>
                <c:pt idx="3">
                  <c:v>24.77</c:v>
                </c:pt>
                <c:pt idx="4">
                  <c:v>9.83</c:v>
                </c:pt>
                <c:pt idx="5">
                  <c:v>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04-4F03-9DCB-A5E726CA35D8}"/>
            </c:ext>
          </c:extLst>
        </c:ser>
        <c:ser>
          <c:idx val="4"/>
          <c:order val="4"/>
          <c:tx>
            <c:strRef>
              <c:f>Results_Case_2!$A$7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Results_Case_2!$B$7:$G$7</c:f>
              <c:numCache>
                <c:formatCode>General</c:formatCode>
                <c:ptCount val="6"/>
                <c:pt idx="0">
                  <c:v>89.68</c:v>
                </c:pt>
                <c:pt idx="1">
                  <c:v>12.22</c:v>
                </c:pt>
                <c:pt idx="3">
                  <c:v>18.100000000000001</c:v>
                </c:pt>
                <c:pt idx="4">
                  <c:v>10.83</c:v>
                </c:pt>
                <c:pt idx="5">
                  <c:v>10.83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04-4F03-9DCB-A5E726CA35D8}"/>
            </c:ext>
          </c:extLst>
        </c:ser>
        <c:ser>
          <c:idx val="5"/>
          <c:order val="5"/>
          <c:tx>
            <c:strRef>
              <c:f>Results_Case_2!$A$8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Results_Case_2!$B$8:$G$8</c:f>
              <c:numCache>
                <c:formatCode>General</c:formatCode>
                <c:ptCount val="6"/>
                <c:pt idx="0">
                  <c:v>93</c:v>
                </c:pt>
                <c:pt idx="1">
                  <c:v>21.56</c:v>
                </c:pt>
                <c:pt idx="3">
                  <c:v>18.100000000000001</c:v>
                </c:pt>
                <c:pt idx="4">
                  <c:v>17.579999999999998</c:v>
                </c:pt>
                <c:pt idx="5">
                  <c:v>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04-4F03-9DCB-A5E726CA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979104"/>
        <c:axId val="1845977856"/>
      </c:barChart>
      <c:catAx>
        <c:axId val="184597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45977856"/>
        <c:crosses val="autoZero"/>
        <c:auto val="1"/>
        <c:lblAlgn val="ctr"/>
        <c:lblOffset val="100"/>
        <c:noMultiLvlLbl val="0"/>
      </c:catAx>
      <c:valAx>
        <c:axId val="18459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/ TWh y</a:t>
                </a:r>
                <a:r>
                  <a:rPr lang="en-US" baseline="30000"/>
                  <a:t>-1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459791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733424</xdr:colOff>
      <xdr:row>9</xdr:row>
      <xdr:rowOff>33336</xdr:rowOff>
    </xdr:from>
    <xdr:to>
      <xdr:col>10</xdr:col>
      <xdr:colOff>209550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9</xdr:row>
      <xdr:rowOff>23812</xdr:rowOff>
    </xdr:from>
    <xdr:to>
      <xdr:col>8</xdr:col>
      <xdr:colOff>19050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733424</xdr:colOff>
      <xdr:row>9</xdr:row>
      <xdr:rowOff>33336</xdr:rowOff>
    </xdr:from>
    <xdr:to>
      <xdr:col>10</xdr:col>
      <xdr:colOff>209550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9</xdr:row>
      <xdr:rowOff>33337</xdr:rowOff>
    </xdr:from>
    <xdr:to>
      <xdr:col>7</xdr:col>
      <xdr:colOff>361950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opLeftCell="A46" workbookViewId="0">
      <selection activeCell="G46" sqref="G46"/>
    </sheetView>
  </sheetViews>
  <sheetFormatPr defaultRowHeight="15" x14ac:dyDescent="0.25"/>
  <cols>
    <col min="1" max="1" width="44.140625" style="45" customWidth="1"/>
    <col min="2" max="8" width="22" style="45" customWidth="1"/>
    <col min="9" max="11" width="14.7109375" style="45" customWidth="1"/>
  </cols>
  <sheetData>
    <row r="1" spans="1:5" ht="20.25" customHeight="1" x14ac:dyDescent="0.25">
      <c r="A1" s="44">
        <v>2005</v>
      </c>
    </row>
    <row r="2" spans="1:5" ht="20.25" customHeight="1" x14ac:dyDescent="0.25">
      <c r="A2" s="45" t="s">
        <v>0</v>
      </c>
      <c r="B2" s="19">
        <v>288</v>
      </c>
    </row>
    <row r="3" spans="1:5" ht="20.25" customHeight="1" x14ac:dyDescent="0.25">
      <c r="A3" s="45" t="s">
        <v>1</v>
      </c>
      <c r="B3" s="19">
        <f>B2*1000000</f>
        <v>288000000</v>
      </c>
    </row>
    <row r="4" spans="1:5" ht="20.25" customHeight="1" x14ac:dyDescent="0.25">
      <c r="A4" s="45" t="s">
        <v>2</v>
      </c>
      <c r="B4" s="16">
        <v>543578000000</v>
      </c>
    </row>
    <row r="5" spans="1:5" ht="20.25" customHeight="1" x14ac:dyDescent="0.25">
      <c r="A5" s="45" t="s">
        <v>3</v>
      </c>
      <c r="B5" s="16">
        <f>B4/4</f>
        <v>135894500000</v>
      </c>
    </row>
    <row r="6" spans="1:5" ht="20.25" customHeight="1" x14ac:dyDescent="0.25">
      <c r="A6" s="45" t="s">
        <v>4</v>
      </c>
      <c r="B6" s="20">
        <f>B3/(B4/1000)</f>
        <v>0.52982276692581376</v>
      </c>
    </row>
    <row r="7" spans="1:5" ht="20.25" customHeight="1" x14ac:dyDescent="0.25"/>
    <row r="8" spans="1:5" ht="20.25" customHeight="1" x14ac:dyDescent="0.25">
      <c r="A8" s="44">
        <v>2019</v>
      </c>
    </row>
    <row r="9" spans="1:5" ht="20.25" customHeight="1" x14ac:dyDescent="0.25">
      <c r="A9" s="45" t="s">
        <v>0</v>
      </c>
      <c r="B9" s="19">
        <v>350</v>
      </c>
    </row>
    <row r="10" spans="1:5" ht="20.25" customHeight="1" x14ac:dyDescent="0.25">
      <c r="A10" s="45" t="s">
        <v>1</v>
      </c>
      <c r="B10" s="19">
        <f>B9*1000000</f>
        <v>350000000</v>
      </c>
    </row>
    <row r="11" spans="1:5" ht="20.25" customHeight="1" x14ac:dyDescent="0.25">
      <c r="A11" s="45" t="s">
        <v>3</v>
      </c>
      <c r="B11" s="16">
        <v>364700000000</v>
      </c>
    </row>
    <row r="12" spans="1:5" ht="20.25" customHeight="1" x14ac:dyDescent="0.25">
      <c r="A12" s="45" t="s">
        <v>2</v>
      </c>
      <c r="B12" s="16">
        <f>B11*4</f>
        <v>1458800000000</v>
      </c>
    </row>
    <row r="13" spans="1:5" ht="20.25" customHeight="1" x14ac:dyDescent="0.25">
      <c r="A13" s="45" t="s">
        <v>4</v>
      </c>
      <c r="B13" s="19">
        <f>B10/(B12/1000)</f>
        <v>0.23992322456813819</v>
      </c>
    </row>
    <row r="14" spans="1:5" ht="20.25" customHeight="1" x14ac:dyDescent="0.25">
      <c r="A14" s="45" t="s">
        <v>5</v>
      </c>
      <c r="B14" s="17">
        <f>(B6-B13)/B6</f>
        <v>0.54716324109618253</v>
      </c>
    </row>
    <row r="15" spans="1:5" ht="20.25" customHeight="1" x14ac:dyDescent="0.25"/>
    <row r="16" spans="1:5" ht="20.25" customHeight="1" x14ac:dyDescent="0.25">
      <c r="A16" s="59" t="s">
        <v>6</v>
      </c>
      <c r="B16" s="60"/>
      <c r="C16" s="60"/>
      <c r="D16" s="60"/>
      <c r="E16" s="45">
        <f>B22/20</f>
        <v>2.65E-3</v>
      </c>
    </row>
    <row r="17" spans="1:5" ht="20.25" customHeight="1" x14ac:dyDescent="0.25">
      <c r="A17" s="45" t="s">
        <v>7</v>
      </c>
      <c r="B17" s="45" t="s">
        <v>8</v>
      </c>
      <c r="C17" s="45" t="s">
        <v>9</v>
      </c>
      <c r="D17" s="45" t="s">
        <v>10</v>
      </c>
    </row>
    <row r="18" spans="1:5" ht="20.25" customHeight="1" x14ac:dyDescent="0.25">
      <c r="A18" s="45">
        <v>2019</v>
      </c>
      <c r="D18" s="45">
        <v>103</v>
      </c>
    </row>
    <row r="19" spans="1:5" ht="20.25" customHeight="1" x14ac:dyDescent="0.25">
      <c r="A19" s="45">
        <v>2020</v>
      </c>
      <c r="B19" s="45">
        <v>8.2000000000000003E-2</v>
      </c>
      <c r="C19" s="16">
        <f>333.66 * 1000000000*4</f>
        <v>1334640000000</v>
      </c>
      <c r="D19" s="9">
        <f t="shared" ref="D19:D42" si="0">B19*C19/1000000000</f>
        <v>109.44047999999999</v>
      </c>
    </row>
    <row r="20" spans="1:5" ht="20.25" customHeight="1" x14ac:dyDescent="0.25">
      <c r="A20" s="22">
        <v>2025</v>
      </c>
      <c r="B20" s="22">
        <v>6.8000000000000005E-2</v>
      </c>
      <c r="C20" s="23">
        <f>C19*(1+0.05)^5</f>
        <v>1703376424575.0002</v>
      </c>
      <c r="D20" s="24">
        <f t="shared" si="0"/>
        <v>115.82959687110002</v>
      </c>
      <c r="E20" s="5" t="s">
        <v>11</v>
      </c>
    </row>
    <row r="21" spans="1:5" ht="20.25" customHeight="1" x14ac:dyDescent="0.25">
      <c r="A21" s="45">
        <v>2028</v>
      </c>
      <c r="B21" s="45">
        <v>6.0999999999999999E-2</v>
      </c>
      <c r="C21" s="16">
        <f>C20*(1+0.05)^3</f>
        <v>1971871133498.6348</v>
      </c>
      <c r="D21" s="9">
        <f t="shared" si="0"/>
        <v>120.28413914341672</v>
      </c>
    </row>
    <row r="22" spans="1:5" ht="20.25" customHeight="1" x14ac:dyDescent="0.25">
      <c r="A22" s="22">
        <v>2030</v>
      </c>
      <c r="B22" s="22">
        <v>5.2999999999999999E-2</v>
      </c>
      <c r="C22" s="23">
        <f>C21*(1+0.05)^2</f>
        <v>2173987924682.2449</v>
      </c>
      <c r="D22" s="24">
        <f t="shared" si="0"/>
        <v>115.22136000815898</v>
      </c>
    </row>
    <row r="23" spans="1:5" ht="20.25" customHeight="1" x14ac:dyDescent="0.25">
      <c r="A23" s="45">
        <v>2031</v>
      </c>
      <c r="B23" s="15">
        <f t="shared" ref="B23:B42" si="1">B22-$E$16</f>
        <v>5.0349999999999999E-2</v>
      </c>
      <c r="C23" s="16">
        <f t="shared" ref="C23:C42" si="2">C22*1.05</f>
        <v>2282687320916.3574</v>
      </c>
      <c r="D23" s="9">
        <f t="shared" si="0"/>
        <v>114.93330660813859</v>
      </c>
    </row>
    <row r="24" spans="1:5" ht="20.25" customHeight="1" x14ac:dyDescent="0.25">
      <c r="A24" s="45">
        <v>2032</v>
      </c>
      <c r="B24" s="15">
        <f t="shared" si="1"/>
        <v>4.7699999999999999E-2</v>
      </c>
      <c r="C24" s="16">
        <f t="shared" si="2"/>
        <v>2396821686962.1753</v>
      </c>
      <c r="D24" s="9">
        <f t="shared" si="0"/>
        <v>114.32839446809577</v>
      </c>
    </row>
    <row r="25" spans="1:5" ht="20.25" customHeight="1" x14ac:dyDescent="0.25">
      <c r="A25" s="45">
        <v>2033</v>
      </c>
      <c r="B25" s="15">
        <f t="shared" si="1"/>
        <v>4.505E-2</v>
      </c>
      <c r="C25" s="16">
        <f t="shared" si="2"/>
        <v>2516662771310.2842</v>
      </c>
      <c r="D25" s="9">
        <f t="shared" si="0"/>
        <v>113.3756578475283</v>
      </c>
    </row>
    <row r="26" spans="1:5" ht="20.25" customHeight="1" x14ac:dyDescent="0.25">
      <c r="A26" s="45">
        <v>2034</v>
      </c>
      <c r="B26" s="15">
        <f t="shared" si="1"/>
        <v>4.24E-2</v>
      </c>
      <c r="C26" s="16">
        <f t="shared" si="2"/>
        <v>2642495909875.7983</v>
      </c>
      <c r="D26" s="9">
        <f t="shared" si="0"/>
        <v>112.04182657873386</v>
      </c>
    </row>
    <row r="27" spans="1:5" ht="20.25" customHeight="1" x14ac:dyDescent="0.25">
      <c r="A27" s="22">
        <v>2035</v>
      </c>
      <c r="B27" s="25">
        <f t="shared" si="1"/>
        <v>3.9750000000000001E-2</v>
      </c>
      <c r="C27" s="23">
        <f t="shared" si="2"/>
        <v>2774620705369.5884</v>
      </c>
      <c r="D27" s="24">
        <f t="shared" si="0"/>
        <v>110.29117303844114</v>
      </c>
    </row>
    <row r="28" spans="1:5" ht="20.25" customHeight="1" x14ac:dyDescent="0.25">
      <c r="A28" s="45">
        <v>2036</v>
      </c>
      <c r="B28" s="15">
        <f t="shared" si="1"/>
        <v>3.7100000000000001E-2</v>
      </c>
      <c r="C28" s="16">
        <f t="shared" si="2"/>
        <v>2913351740638.0679</v>
      </c>
      <c r="D28" s="9">
        <f t="shared" si="0"/>
        <v>108.08534957767232</v>
      </c>
    </row>
    <row r="29" spans="1:5" ht="20.25" customHeight="1" x14ac:dyDescent="0.25">
      <c r="A29" s="45">
        <v>2037</v>
      </c>
      <c r="B29" s="15">
        <f t="shared" si="1"/>
        <v>3.4450000000000001E-2</v>
      </c>
      <c r="C29" s="16">
        <f t="shared" si="2"/>
        <v>3059019327669.9712</v>
      </c>
      <c r="D29" s="9">
        <f t="shared" si="0"/>
        <v>105.38321583823051</v>
      </c>
    </row>
    <row r="30" spans="1:5" ht="20.25" customHeight="1" x14ac:dyDescent="0.25">
      <c r="A30" s="45">
        <v>2038</v>
      </c>
      <c r="B30" s="15">
        <f t="shared" si="1"/>
        <v>3.1800000000000002E-2</v>
      </c>
      <c r="C30" s="16">
        <f t="shared" si="2"/>
        <v>3211970294053.4697</v>
      </c>
      <c r="D30" s="9">
        <f t="shared" si="0"/>
        <v>102.14065535090035</v>
      </c>
    </row>
    <row r="31" spans="1:5" ht="20.25" customHeight="1" x14ac:dyDescent="0.25">
      <c r="A31" s="45">
        <v>2039</v>
      </c>
      <c r="B31" s="15">
        <f t="shared" si="1"/>
        <v>2.9150000000000002E-2</v>
      </c>
      <c r="C31" s="16">
        <f t="shared" si="2"/>
        <v>3372568808756.1436</v>
      </c>
      <c r="D31" s="9">
        <f t="shared" si="0"/>
        <v>98.310380775241597</v>
      </c>
    </row>
    <row r="32" spans="1:5" ht="20.25" customHeight="1" x14ac:dyDescent="0.25">
      <c r="A32" s="22">
        <v>2040</v>
      </c>
      <c r="B32" s="25">
        <f t="shared" si="1"/>
        <v>2.6500000000000003E-2</v>
      </c>
      <c r="C32" s="23">
        <f t="shared" si="2"/>
        <v>3541197249193.9507</v>
      </c>
      <c r="D32" s="24">
        <f t="shared" si="0"/>
        <v>93.841727103639712</v>
      </c>
    </row>
    <row r="33" spans="1:5" ht="20.25" customHeight="1" x14ac:dyDescent="0.25">
      <c r="A33" s="45">
        <v>2041</v>
      </c>
      <c r="B33" s="15">
        <f t="shared" si="1"/>
        <v>2.3850000000000003E-2</v>
      </c>
      <c r="C33" s="16">
        <f t="shared" si="2"/>
        <v>3718257111653.6484</v>
      </c>
      <c r="D33" s="9">
        <f t="shared" si="0"/>
        <v>88.680432112939528</v>
      </c>
    </row>
    <row r="34" spans="1:5" ht="20.25" customHeight="1" x14ac:dyDescent="0.25">
      <c r="A34" s="45">
        <v>2042</v>
      </c>
      <c r="B34" s="15">
        <f t="shared" si="1"/>
        <v>2.1200000000000004E-2</v>
      </c>
      <c r="C34" s="16">
        <f t="shared" si="2"/>
        <v>3904169967236.3311</v>
      </c>
      <c r="D34" s="9">
        <f t="shared" si="0"/>
        <v>82.768403305410231</v>
      </c>
    </row>
    <row r="35" spans="1:5" ht="20.25" customHeight="1" x14ac:dyDescent="0.25">
      <c r="A35" s="45">
        <v>2043</v>
      </c>
      <c r="B35" s="15">
        <f t="shared" si="1"/>
        <v>1.8550000000000004E-2</v>
      </c>
      <c r="C35" s="16">
        <f t="shared" si="2"/>
        <v>4099378465598.1479</v>
      </c>
      <c r="D35" s="9">
        <f t="shared" si="0"/>
        <v>76.04347053684566</v>
      </c>
    </row>
    <row r="36" spans="1:5" ht="20.25" customHeight="1" x14ac:dyDescent="0.25">
      <c r="A36" s="45">
        <v>2044</v>
      </c>
      <c r="B36" s="15">
        <f t="shared" si="1"/>
        <v>1.5900000000000004E-2</v>
      </c>
      <c r="C36" s="16">
        <f t="shared" si="2"/>
        <v>4304347388878.0557</v>
      </c>
      <c r="D36" s="9">
        <f t="shared" si="0"/>
        <v>68.439123483161097</v>
      </c>
    </row>
    <row r="37" spans="1:5" ht="20.25" customHeight="1" x14ac:dyDescent="0.25">
      <c r="A37" s="22">
        <v>2045</v>
      </c>
      <c r="B37" s="25">
        <f t="shared" si="1"/>
        <v>1.3250000000000005E-2</v>
      </c>
      <c r="C37" s="23">
        <f t="shared" si="2"/>
        <v>4519564758321.959</v>
      </c>
      <c r="D37" s="24">
        <f t="shared" si="0"/>
        <v>59.884233047765974</v>
      </c>
    </row>
    <row r="38" spans="1:5" ht="20.25" customHeight="1" x14ac:dyDescent="0.25">
      <c r="A38" s="45">
        <v>2046</v>
      </c>
      <c r="B38" s="15">
        <f t="shared" si="1"/>
        <v>1.0600000000000005E-2</v>
      </c>
      <c r="C38" s="16">
        <f t="shared" si="2"/>
        <v>4745542996238.0576</v>
      </c>
      <c r="D38" s="9">
        <f t="shared" si="0"/>
        <v>50.302755760123439</v>
      </c>
    </row>
    <row r="39" spans="1:5" ht="20.25" customHeight="1" x14ac:dyDescent="0.25">
      <c r="A39" s="45">
        <v>2047</v>
      </c>
      <c r="B39" s="15">
        <f t="shared" si="1"/>
        <v>7.9500000000000057E-3</v>
      </c>
      <c r="C39" s="16">
        <f t="shared" si="2"/>
        <v>4982820146049.9609</v>
      </c>
      <c r="D39" s="9">
        <f t="shared" si="0"/>
        <v>39.613420161097224</v>
      </c>
    </row>
    <row r="40" spans="1:5" ht="20.25" customHeight="1" x14ac:dyDescent="0.25">
      <c r="A40" s="45">
        <v>2048</v>
      </c>
      <c r="B40" s="15">
        <f t="shared" si="1"/>
        <v>5.3000000000000061E-3</v>
      </c>
      <c r="C40" s="16">
        <f t="shared" si="2"/>
        <v>5231961153352.459</v>
      </c>
      <c r="D40" s="9">
        <f t="shared" si="0"/>
        <v>27.729394112768066</v>
      </c>
    </row>
    <row r="41" spans="1:5" ht="20.25" customHeight="1" x14ac:dyDescent="0.25">
      <c r="A41" s="45">
        <v>2049</v>
      </c>
      <c r="B41" s="15">
        <f t="shared" si="1"/>
        <v>2.6500000000000061E-3</v>
      </c>
      <c r="C41" s="16">
        <f t="shared" si="2"/>
        <v>5493559211020.082</v>
      </c>
      <c r="D41" s="9">
        <f t="shared" si="0"/>
        <v>14.557931909203251</v>
      </c>
    </row>
    <row r="42" spans="1:5" ht="20.25" customHeight="1" x14ac:dyDescent="0.25">
      <c r="A42" s="22">
        <v>2050</v>
      </c>
      <c r="B42" s="25">
        <f t="shared" si="1"/>
        <v>6.0715321659188248E-18</v>
      </c>
      <c r="C42" s="23">
        <f t="shared" si="2"/>
        <v>5768237171571.0859</v>
      </c>
      <c r="D42" s="24">
        <f t="shared" si="0"/>
        <v>3.5022037527842474E-14</v>
      </c>
    </row>
    <row r="43" spans="1:5" ht="20.25" customHeight="1" x14ac:dyDescent="0.25"/>
    <row r="44" spans="1:5" ht="20.25" customHeight="1" x14ac:dyDescent="0.25">
      <c r="A44" s="59" t="s">
        <v>12</v>
      </c>
      <c r="B44" s="60"/>
      <c r="C44" s="60"/>
      <c r="D44" s="60"/>
    </row>
    <row r="45" spans="1:5" ht="20.25" customHeight="1" x14ac:dyDescent="0.25">
      <c r="A45" s="45" t="s">
        <v>7</v>
      </c>
      <c r="B45" s="45" t="s">
        <v>13</v>
      </c>
      <c r="C45" s="45" t="s">
        <v>14</v>
      </c>
      <c r="D45" s="45" t="s">
        <v>15</v>
      </c>
    </row>
    <row r="46" spans="1:5" ht="20.25" customHeight="1" x14ac:dyDescent="0.25">
      <c r="A46" s="45">
        <v>2020</v>
      </c>
      <c r="B46" s="18">
        <v>18808</v>
      </c>
      <c r="C46" s="18">
        <f t="shared" ref="C46:C52" si="3">B46*7200</f>
        <v>135417600</v>
      </c>
      <c r="D46" s="18">
        <f t="shared" ref="D46:D52" si="4">C46/1000000</f>
        <v>135.41759999999999</v>
      </c>
      <c r="E46" s="5" t="s">
        <v>16</v>
      </c>
    </row>
    <row r="47" spans="1:5" ht="20.25" customHeight="1" x14ac:dyDescent="0.25">
      <c r="A47" s="45">
        <v>2025</v>
      </c>
      <c r="B47" s="18">
        <v>18442</v>
      </c>
      <c r="C47" s="18">
        <f t="shared" si="3"/>
        <v>132782400</v>
      </c>
      <c r="D47" s="18">
        <f t="shared" si="4"/>
        <v>132.7824</v>
      </c>
    </row>
    <row r="48" spans="1:5" ht="20.25" customHeight="1" x14ac:dyDescent="0.25">
      <c r="A48" s="45">
        <v>2030</v>
      </c>
      <c r="B48" s="18">
        <v>19726</v>
      </c>
      <c r="C48" s="18">
        <f t="shared" si="3"/>
        <v>142027200</v>
      </c>
      <c r="D48" s="18">
        <f t="shared" si="4"/>
        <v>142.02719999999999</v>
      </c>
      <c r="E48" s="5" t="s">
        <v>17</v>
      </c>
    </row>
    <row r="49" spans="1:5" ht="20.25" customHeight="1" x14ac:dyDescent="0.25">
      <c r="A49" s="45">
        <v>2035</v>
      </c>
      <c r="B49" s="18">
        <v>21634</v>
      </c>
      <c r="C49" s="18">
        <f t="shared" si="3"/>
        <v>155764800</v>
      </c>
      <c r="D49" s="18">
        <f t="shared" si="4"/>
        <v>155.76480000000001</v>
      </c>
    </row>
    <row r="50" spans="1:5" ht="20.25" customHeight="1" x14ac:dyDescent="0.25">
      <c r="A50" s="45">
        <v>2040</v>
      </c>
      <c r="B50" s="18">
        <v>23093</v>
      </c>
      <c r="C50" s="18">
        <f t="shared" si="3"/>
        <v>166269600</v>
      </c>
      <c r="D50" s="18">
        <f t="shared" si="4"/>
        <v>166.2696</v>
      </c>
      <c r="E50" s="5" t="s">
        <v>18</v>
      </c>
    </row>
    <row r="51" spans="1:5" ht="20.25" customHeight="1" x14ac:dyDescent="0.25">
      <c r="A51" s="45">
        <v>2045</v>
      </c>
      <c r="B51" s="18">
        <f>B50*(1+0.02)^5</f>
        <v>25496.537988297601</v>
      </c>
      <c r="C51" s="18">
        <f t="shared" si="3"/>
        <v>183575073.51574272</v>
      </c>
      <c r="D51" s="18">
        <f t="shared" si="4"/>
        <v>183.57507351574273</v>
      </c>
    </row>
    <row r="52" spans="1:5" ht="20.25" customHeight="1" x14ac:dyDescent="0.25">
      <c r="A52" s="45">
        <v>2050</v>
      </c>
      <c r="B52" s="18">
        <f>B51*(1+0.02)^5</f>
        <v>28150.238140938927</v>
      </c>
      <c r="C52" s="18">
        <f t="shared" si="3"/>
        <v>202681714.61476028</v>
      </c>
      <c r="D52" s="18">
        <f t="shared" si="4"/>
        <v>202.68171461476027</v>
      </c>
    </row>
    <row r="53" spans="1:5" ht="20.25" customHeight="1" x14ac:dyDescent="0.25"/>
    <row r="54" spans="1:5" ht="20.25" customHeight="1" x14ac:dyDescent="0.25"/>
    <row r="55" spans="1:5" ht="20.25" customHeight="1" x14ac:dyDescent="0.25"/>
    <row r="56" spans="1:5" ht="20.25" customHeight="1" x14ac:dyDescent="0.25"/>
    <row r="57" spans="1:5" ht="20.25" customHeight="1" x14ac:dyDescent="0.25"/>
    <row r="58" spans="1:5" ht="20.25" customHeight="1" x14ac:dyDescent="0.25"/>
    <row r="59" spans="1:5" ht="20.25" customHeight="1" x14ac:dyDescent="0.25"/>
    <row r="60" spans="1:5" ht="20.25" customHeight="1" x14ac:dyDescent="0.25"/>
    <row r="61" spans="1:5" ht="20.25" customHeight="1" x14ac:dyDescent="0.25"/>
    <row r="62" spans="1:5" ht="20.25" customHeight="1" x14ac:dyDescent="0.25"/>
    <row r="63" spans="1:5" ht="20.25" customHeight="1" x14ac:dyDescent="0.25"/>
    <row r="64" spans="1:5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  <row r="77" ht="20.25" customHeight="1" x14ac:dyDescent="0.25"/>
    <row r="78" ht="20.25" customHeight="1" x14ac:dyDescent="0.25"/>
    <row r="79" ht="20.25" customHeight="1" x14ac:dyDescent="0.25"/>
    <row r="80" ht="20.25" customHeight="1" x14ac:dyDescent="0.25"/>
    <row r="81" ht="20.25" customHeight="1" x14ac:dyDescent="0.25"/>
    <row r="82" ht="20.25" customHeight="1" x14ac:dyDescent="0.25"/>
    <row r="83" ht="20.25" customHeight="1" x14ac:dyDescent="0.25"/>
    <row r="84" ht="20.25" customHeight="1" x14ac:dyDescent="0.25"/>
    <row r="85" ht="20.25" customHeight="1" x14ac:dyDescent="0.25"/>
    <row r="86" ht="20.25" customHeight="1" x14ac:dyDescent="0.25"/>
    <row r="87" ht="20.25" customHeight="1" x14ac:dyDescent="0.25"/>
    <row r="88" ht="20.25" customHeight="1" x14ac:dyDescent="0.25"/>
    <row r="89" ht="20.25" customHeight="1" x14ac:dyDescent="0.25"/>
    <row r="90" ht="20.25" customHeight="1" x14ac:dyDescent="0.25"/>
    <row r="91" ht="20.25" customHeight="1" x14ac:dyDescent="0.25"/>
    <row r="92" ht="20.25" customHeight="1" x14ac:dyDescent="0.25"/>
    <row r="93" ht="20.25" customHeight="1" x14ac:dyDescent="0.25"/>
    <row r="94" ht="20.25" customHeight="1" x14ac:dyDescent="0.25"/>
    <row r="95" ht="20.25" customHeight="1" x14ac:dyDescent="0.25"/>
    <row r="96" ht="20.25" customHeight="1" x14ac:dyDescent="0.25"/>
    <row r="97" ht="20.25" customHeight="1" x14ac:dyDescent="0.25"/>
    <row r="98" ht="20.25" customHeight="1" x14ac:dyDescent="0.25"/>
    <row r="99" ht="20.25" customHeight="1" x14ac:dyDescent="0.25"/>
    <row r="100" ht="20.25" customHeight="1" x14ac:dyDescent="0.25"/>
    <row r="101" ht="20.25" customHeight="1" x14ac:dyDescent="0.25"/>
    <row r="102" ht="20.25" customHeight="1" x14ac:dyDescent="0.25"/>
    <row r="103" ht="20.25" customHeight="1" x14ac:dyDescent="0.25"/>
    <row r="104" ht="20.25" customHeight="1" x14ac:dyDescent="0.25"/>
    <row r="105" ht="20.25" customHeight="1" x14ac:dyDescent="0.25"/>
    <row r="106" ht="20.25" customHeight="1" x14ac:dyDescent="0.25"/>
    <row r="107" ht="20.25" customHeight="1" x14ac:dyDescent="0.25"/>
    <row r="108" ht="20.25" customHeight="1" x14ac:dyDescent="0.25"/>
    <row r="109" ht="20.25" customHeight="1" x14ac:dyDescent="0.25"/>
    <row r="110" ht="20.25" customHeight="1" x14ac:dyDescent="0.25"/>
    <row r="111" ht="20.25" customHeight="1" x14ac:dyDescent="0.25"/>
    <row r="112" ht="20.25" customHeight="1" x14ac:dyDescent="0.25"/>
    <row r="113" ht="20.25" customHeight="1" x14ac:dyDescent="0.25"/>
    <row r="114" ht="20.25" customHeight="1" x14ac:dyDescent="0.25"/>
    <row r="115" ht="20.25" customHeight="1" x14ac:dyDescent="0.25"/>
    <row r="116" ht="20.25" customHeight="1" x14ac:dyDescent="0.25"/>
    <row r="117" ht="20.25" customHeight="1" x14ac:dyDescent="0.25"/>
    <row r="118" ht="20.25" customHeight="1" x14ac:dyDescent="0.25"/>
    <row r="119" ht="20.25" customHeight="1" x14ac:dyDescent="0.25"/>
    <row r="120" ht="20.25" customHeight="1" x14ac:dyDescent="0.25"/>
    <row r="121" ht="20.25" customHeight="1" x14ac:dyDescent="0.25"/>
    <row r="122" ht="20.25" customHeight="1" x14ac:dyDescent="0.25"/>
    <row r="123" ht="20.25" customHeight="1" x14ac:dyDescent="0.25"/>
    <row r="124" ht="20.25" customHeight="1" x14ac:dyDescent="0.25"/>
    <row r="125" ht="20.25" customHeight="1" x14ac:dyDescent="0.25"/>
    <row r="126" ht="20.25" customHeight="1" x14ac:dyDescent="0.25"/>
    <row r="127" ht="20.25" customHeight="1" x14ac:dyDescent="0.25"/>
    <row r="128" ht="20.25" customHeight="1" x14ac:dyDescent="0.25"/>
    <row r="129" ht="20.25" customHeight="1" x14ac:dyDescent="0.25"/>
    <row r="130" ht="20.25" customHeight="1" x14ac:dyDescent="0.25"/>
    <row r="131" ht="20.25" customHeight="1" x14ac:dyDescent="0.25"/>
    <row r="132" ht="20.25" customHeight="1" x14ac:dyDescent="0.25"/>
    <row r="133" ht="20.25" customHeight="1" x14ac:dyDescent="0.25"/>
    <row r="134" ht="20.25" customHeight="1" x14ac:dyDescent="0.25"/>
    <row r="135" ht="20.25" customHeight="1" x14ac:dyDescent="0.25"/>
  </sheetData>
  <mergeCells count="2">
    <mergeCell ref="A16:D16"/>
    <mergeCell ref="A44:D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Q27"/>
  <sheetViews>
    <sheetView showGridLines="0" topLeftCell="G13" zoomScale="80" zoomScaleNormal="80" zoomScaleSheetLayoutView="50" workbookViewId="0">
      <selection activeCell="D27" sqref="D27"/>
    </sheetView>
  </sheetViews>
  <sheetFormatPr defaultRowHeight="15" x14ac:dyDescent="0.25"/>
  <cols>
    <col min="1" max="3" width="21.5703125" customWidth="1"/>
    <col min="4" max="4" width="28.28515625" customWidth="1"/>
    <col min="5" max="9" width="21.5703125" customWidth="1"/>
    <col min="10" max="17" width="21.7109375" customWidth="1"/>
    <col min="18" max="490" width="9.140625" customWidth="1"/>
  </cols>
  <sheetData>
    <row r="1" spans="1:10" ht="23.25" customHeight="1" x14ac:dyDescent="0.25">
      <c r="A1" s="5" t="s">
        <v>411</v>
      </c>
      <c r="B1" s="45"/>
      <c r="C1" s="45"/>
      <c r="D1" s="45"/>
      <c r="E1" s="45"/>
      <c r="F1" s="45"/>
      <c r="G1" s="45"/>
    </row>
    <row r="2" spans="1:10" ht="23.25" customHeight="1" x14ac:dyDescent="0.25">
      <c r="A2" s="1" t="s">
        <v>103</v>
      </c>
      <c r="B2" s="63" t="s">
        <v>360</v>
      </c>
      <c r="C2" s="64"/>
      <c r="D2" s="64"/>
      <c r="E2" s="65"/>
      <c r="G2" s="2"/>
      <c r="H2" s="60" t="s">
        <v>102</v>
      </c>
      <c r="I2" s="76"/>
      <c r="J2" s="76"/>
    </row>
    <row r="3" spans="1:10" ht="23.25" customHeight="1" x14ac:dyDescent="0.25">
      <c r="A3" s="13" t="s">
        <v>29</v>
      </c>
      <c r="B3" s="63" t="s">
        <v>412</v>
      </c>
      <c r="C3" s="64"/>
      <c r="D3" s="64"/>
      <c r="E3" s="65"/>
      <c r="G3" s="4"/>
      <c r="H3" s="60" t="s">
        <v>106</v>
      </c>
      <c r="I3" s="76"/>
      <c r="J3" s="76"/>
    </row>
    <row r="4" spans="1:10" ht="23.25" customHeight="1" x14ac:dyDescent="0.25">
      <c r="A4" s="13" t="s">
        <v>37</v>
      </c>
      <c r="B4" s="63" t="s">
        <v>413</v>
      </c>
      <c r="C4" s="64"/>
      <c r="D4" s="64"/>
      <c r="E4" s="65"/>
      <c r="G4" s="47"/>
      <c r="H4" s="60" t="s">
        <v>108</v>
      </c>
      <c r="I4" s="76"/>
      <c r="J4" s="76"/>
    </row>
    <row r="5" spans="1:10" ht="23.25" customHeight="1" x14ac:dyDescent="0.25">
      <c r="A5" s="13" t="s">
        <v>44</v>
      </c>
      <c r="B5" s="63" t="s">
        <v>414</v>
      </c>
      <c r="C5" s="64"/>
      <c r="D5" s="64"/>
      <c r="E5" s="65"/>
      <c r="F5" s="45"/>
      <c r="G5" s="45"/>
    </row>
    <row r="6" spans="1:10" ht="23.25" customHeight="1" x14ac:dyDescent="0.25">
      <c r="A6" s="13" t="s">
        <v>56</v>
      </c>
      <c r="B6" s="63" t="s">
        <v>415</v>
      </c>
      <c r="C6" s="64"/>
      <c r="D6" s="64"/>
      <c r="E6" s="65"/>
      <c r="F6" s="45"/>
      <c r="G6" s="45"/>
    </row>
    <row r="7" spans="1:10" ht="23.25" customHeight="1" x14ac:dyDescent="0.25">
      <c r="A7" s="26" t="s">
        <v>59</v>
      </c>
      <c r="B7" s="63" t="s">
        <v>416</v>
      </c>
      <c r="C7" s="64"/>
      <c r="D7" s="64"/>
      <c r="E7" s="65"/>
      <c r="F7" s="45"/>
      <c r="G7" s="45"/>
    </row>
    <row r="8" spans="1:10" ht="23.25" customHeight="1" x14ac:dyDescent="0.25">
      <c r="A8" s="26" t="s">
        <v>62</v>
      </c>
      <c r="B8" s="63" t="s">
        <v>417</v>
      </c>
      <c r="C8" s="64"/>
      <c r="D8" s="64"/>
      <c r="E8" s="65"/>
      <c r="F8" s="45"/>
      <c r="G8" s="45"/>
    </row>
    <row r="9" spans="1:10" ht="23.25" customHeight="1" x14ac:dyDescent="0.25">
      <c r="A9" s="26" t="s">
        <v>65</v>
      </c>
      <c r="B9" s="63" t="s">
        <v>418</v>
      </c>
      <c r="C9" s="64"/>
      <c r="D9" s="64"/>
      <c r="E9" s="65"/>
      <c r="F9" s="45"/>
      <c r="G9" s="45"/>
    </row>
    <row r="10" spans="1:10" ht="23.25" customHeight="1" x14ac:dyDescent="0.25">
      <c r="A10" s="26" t="s">
        <v>68</v>
      </c>
      <c r="B10" s="63" t="s">
        <v>419</v>
      </c>
      <c r="C10" s="64"/>
      <c r="D10" s="64"/>
      <c r="E10" s="65"/>
      <c r="F10" s="45"/>
      <c r="G10" s="45"/>
    </row>
    <row r="11" spans="1:10" ht="23.25" customHeight="1" x14ac:dyDescent="0.25">
      <c r="A11" s="31" t="s">
        <v>420</v>
      </c>
      <c r="B11" s="63" t="s">
        <v>421</v>
      </c>
      <c r="C11" s="64"/>
      <c r="D11" s="64"/>
      <c r="E11" s="65"/>
      <c r="F11" s="45"/>
      <c r="G11" s="45"/>
    </row>
    <row r="12" spans="1:10" ht="23.25" customHeight="1" x14ac:dyDescent="0.25">
      <c r="A12" s="31" t="s">
        <v>422</v>
      </c>
      <c r="B12" s="63" t="s">
        <v>423</v>
      </c>
      <c r="C12" s="64"/>
      <c r="D12" s="64"/>
      <c r="E12" s="65"/>
      <c r="F12" s="45"/>
      <c r="G12" s="45"/>
    </row>
    <row r="13" spans="1:10" ht="23.25" customHeight="1" x14ac:dyDescent="0.25">
      <c r="A13" s="31" t="s">
        <v>424</v>
      </c>
      <c r="B13" s="63" t="s">
        <v>425</v>
      </c>
      <c r="C13" s="64"/>
      <c r="D13" s="64"/>
      <c r="E13" s="65"/>
      <c r="F13" s="45"/>
      <c r="G13" s="45"/>
    </row>
    <row r="14" spans="1:10" ht="23.25" customHeight="1" x14ac:dyDescent="0.25">
      <c r="A14" s="31" t="s">
        <v>426</v>
      </c>
      <c r="B14" s="63" t="s">
        <v>427</v>
      </c>
      <c r="C14" s="64"/>
      <c r="D14" s="64"/>
      <c r="E14" s="65"/>
      <c r="F14" s="45"/>
      <c r="G14" s="45"/>
    </row>
    <row r="15" spans="1:10" ht="23.25" customHeight="1" x14ac:dyDescent="0.25">
      <c r="A15" s="31" t="s">
        <v>428</v>
      </c>
      <c r="B15" s="63" t="s">
        <v>429</v>
      </c>
      <c r="C15" s="64"/>
      <c r="D15" s="64"/>
      <c r="E15" s="65"/>
      <c r="F15" s="45"/>
      <c r="G15" s="45"/>
    </row>
    <row r="16" spans="1:10" ht="23.25" customHeight="1" x14ac:dyDescent="0.25">
      <c r="A16" s="31" t="s">
        <v>430</v>
      </c>
      <c r="B16" s="63" t="s">
        <v>431</v>
      </c>
      <c r="C16" s="64"/>
      <c r="D16" s="64"/>
      <c r="E16" s="65"/>
      <c r="F16" s="45"/>
      <c r="G16" s="45"/>
    </row>
    <row r="17" spans="1:17" ht="23.25" customHeight="1" x14ac:dyDescent="0.25">
      <c r="A17" s="45"/>
      <c r="B17" s="45"/>
      <c r="C17" s="45"/>
      <c r="D17" s="45"/>
      <c r="E17" s="45"/>
      <c r="F17" s="45"/>
      <c r="G17" s="45"/>
    </row>
    <row r="18" spans="1:17" ht="23.25" customHeight="1" x14ac:dyDescent="0.25">
      <c r="A18" s="29" t="s">
        <v>432</v>
      </c>
      <c r="B18" s="30">
        <v>0.2</v>
      </c>
      <c r="C18" s="45"/>
      <c r="D18" s="45"/>
      <c r="E18" s="45"/>
      <c r="F18" s="45"/>
      <c r="G18" s="45"/>
    </row>
    <row r="19" spans="1:17" ht="23.25" customHeight="1" x14ac:dyDescent="0.25">
      <c r="A19" s="45"/>
      <c r="B19" s="45"/>
      <c r="C19" s="45"/>
      <c r="D19" s="45"/>
      <c r="E19" s="45"/>
      <c r="F19" s="45"/>
      <c r="G19" s="45"/>
    </row>
    <row r="20" spans="1:17" ht="23.25" customHeight="1" x14ac:dyDescent="0.25">
      <c r="A20" s="61" t="s">
        <v>433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</row>
    <row r="21" spans="1:17" ht="23.25" customHeight="1" x14ac:dyDescent="0.25">
      <c r="A21" s="47" t="s">
        <v>103</v>
      </c>
      <c r="B21" s="47" t="s">
        <v>29</v>
      </c>
      <c r="C21" s="47" t="s">
        <v>37</v>
      </c>
      <c r="D21" s="47" t="s">
        <v>44</v>
      </c>
      <c r="E21" s="47" t="s">
        <v>56</v>
      </c>
      <c r="F21" s="47" t="s">
        <v>59</v>
      </c>
      <c r="G21" s="47" t="s">
        <v>62</v>
      </c>
      <c r="H21" s="47" t="s">
        <v>65</v>
      </c>
      <c r="I21" s="47" t="s">
        <v>68</v>
      </c>
      <c r="J21" s="47" t="s">
        <v>434</v>
      </c>
      <c r="K21" s="47" t="s">
        <v>435</v>
      </c>
      <c r="L21" s="47" t="s">
        <v>436</v>
      </c>
      <c r="M21" s="47" t="s">
        <v>437</v>
      </c>
      <c r="N21" s="47" t="s">
        <v>438</v>
      </c>
      <c r="O21" s="47" t="s">
        <v>439</v>
      </c>
      <c r="P21" s="47" t="s">
        <v>356</v>
      </c>
      <c r="Q21" s="47" t="s">
        <v>355</v>
      </c>
    </row>
    <row r="22" spans="1:17" ht="23.25" customHeight="1" x14ac:dyDescent="0.25">
      <c r="A22" s="3">
        <v>1</v>
      </c>
      <c r="B22" s="28">
        <v>80</v>
      </c>
      <c r="C22" s="28">
        <v>143</v>
      </c>
      <c r="D22" s="28">
        <v>173</v>
      </c>
      <c r="E22" s="28">
        <v>150</v>
      </c>
      <c r="F22" s="28">
        <v>260</v>
      </c>
      <c r="G22" s="28">
        <v>241</v>
      </c>
      <c r="H22" s="28">
        <v>313</v>
      </c>
      <c r="I22" s="28">
        <v>194</v>
      </c>
      <c r="J22" s="28">
        <v>236</v>
      </c>
      <c r="K22" s="28">
        <v>236</v>
      </c>
      <c r="L22" s="28">
        <v>373</v>
      </c>
      <c r="M22" s="28">
        <v>468</v>
      </c>
      <c r="N22" s="28">
        <v>380</v>
      </c>
      <c r="O22" s="28">
        <v>90</v>
      </c>
      <c r="P22" s="28">
        <v>250</v>
      </c>
      <c r="Q22" s="28">
        <v>500</v>
      </c>
    </row>
    <row r="23" spans="1:17" ht="23.25" customHeight="1" x14ac:dyDescent="0.25">
      <c r="A23" s="3">
        <v>2</v>
      </c>
      <c r="B23" s="28">
        <v>80</v>
      </c>
      <c r="C23" s="28">
        <v>143</v>
      </c>
      <c r="D23" s="28">
        <v>173</v>
      </c>
      <c r="E23" s="28">
        <v>135</v>
      </c>
      <c r="F23" s="28">
        <v>260</v>
      </c>
      <c r="G23" s="28">
        <v>241</v>
      </c>
      <c r="H23" s="28">
        <v>313</v>
      </c>
      <c r="I23" s="28">
        <v>194</v>
      </c>
      <c r="J23" s="28">
        <v>236</v>
      </c>
      <c r="K23" s="28">
        <v>236</v>
      </c>
      <c r="L23" s="28">
        <v>373</v>
      </c>
      <c r="M23" s="28">
        <v>468</v>
      </c>
      <c r="N23" s="28">
        <v>380</v>
      </c>
      <c r="O23" s="28">
        <v>90</v>
      </c>
      <c r="P23" s="28">
        <v>230</v>
      </c>
      <c r="Q23" s="28">
        <v>500</v>
      </c>
    </row>
    <row r="24" spans="1:17" ht="23.25" customHeight="1" x14ac:dyDescent="0.25">
      <c r="A24" s="3">
        <v>3</v>
      </c>
      <c r="B24" s="28">
        <v>80</v>
      </c>
      <c r="C24" s="28">
        <v>143</v>
      </c>
      <c r="D24" s="28">
        <v>173</v>
      </c>
      <c r="E24" s="28">
        <v>105</v>
      </c>
      <c r="F24" s="28">
        <v>260</v>
      </c>
      <c r="G24" s="28">
        <v>241</v>
      </c>
      <c r="H24" s="28">
        <v>313</v>
      </c>
      <c r="I24" s="28">
        <v>194</v>
      </c>
      <c r="J24" s="28">
        <v>236</v>
      </c>
      <c r="K24" s="28">
        <v>236</v>
      </c>
      <c r="L24" s="28">
        <v>373</v>
      </c>
      <c r="M24" s="28">
        <v>468</v>
      </c>
      <c r="N24" s="28">
        <v>380</v>
      </c>
      <c r="O24" s="28">
        <v>90</v>
      </c>
      <c r="P24" s="28">
        <v>190</v>
      </c>
      <c r="Q24" s="28">
        <v>500</v>
      </c>
    </row>
    <row r="25" spans="1:17" ht="23.25" customHeight="1" x14ac:dyDescent="0.25">
      <c r="A25" s="3">
        <v>4</v>
      </c>
      <c r="B25" s="28">
        <v>80</v>
      </c>
      <c r="C25" s="28">
        <v>143</v>
      </c>
      <c r="D25" s="28">
        <v>173</v>
      </c>
      <c r="E25" s="28">
        <v>60</v>
      </c>
      <c r="F25" s="28">
        <v>260</v>
      </c>
      <c r="G25" s="28">
        <v>241</v>
      </c>
      <c r="H25" s="28">
        <v>313</v>
      </c>
      <c r="I25" s="28">
        <v>194</v>
      </c>
      <c r="J25" s="28">
        <v>236</v>
      </c>
      <c r="K25" s="28">
        <v>236</v>
      </c>
      <c r="L25" s="28">
        <v>373</v>
      </c>
      <c r="M25" s="28">
        <v>468</v>
      </c>
      <c r="N25" s="28">
        <v>380</v>
      </c>
      <c r="O25" s="28">
        <v>90</v>
      </c>
      <c r="P25" s="28">
        <v>150</v>
      </c>
      <c r="Q25" s="28">
        <v>500</v>
      </c>
    </row>
    <row r="26" spans="1:17" ht="23.25" customHeight="1" x14ac:dyDescent="0.25">
      <c r="A26" s="45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ht="23.25" customHeight="1" x14ac:dyDescent="0.25">
      <c r="A27" s="45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</sheetData>
  <mergeCells count="19">
    <mergeCell ref="B2:E2"/>
    <mergeCell ref="H2:J2"/>
    <mergeCell ref="B3:E3"/>
    <mergeCell ref="H3:J3"/>
    <mergeCell ref="B4:E4"/>
    <mergeCell ref="H4:J4"/>
    <mergeCell ref="B5:E5"/>
    <mergeCell ref="B6:E6"/>
    <mergeCell ref="B7:E7"/>
    <mergeCell ref="B8:E8"/>
    <mergeCell ref="B9:E9"/>
    <mergeCell ref="B15:E15"/>
    <mergeCell ref="B16:E16"/>
    <mergeCell ref="A20:O20"/>
    <mergeCell ref="B10:E10"/>
    <mergeCell ref="B11:E11"/>
    <mergeCell ref="B12:E12"/>
    <mergeCell ref="B13:E13"/>
    <mergeCell ref="B14:E14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Q27"/>
  <sheetViews>
    <sheetView showGridLines="0" topLeftCell="A13" zoomScale="80" zoomScaleNormal="80" zoomScaleSheetLayoutView="50" workbookViewId="0">
      <selection activeCell="C28" sqref="C28"/>
    </sheetView>
  </sheetViews>
  <sheetFormatPr defaultRowHeight="15" x14ac:dyDescent="0.25"/>
  <cols>
    <col min="1" max="3" width="21.5703125" customWidth="1"/>
    <col min="4" max="4" width="28.28515625" customWidth="1"/>
    <col min="5" max="9" width="21.5703125" customWidth="1"/>
    <col min="10" max="17" width="21.28515625" customWidth="1"/>
    <col min="18" max="490" width="9.140625" customWidth="1"/>
  </cols>
  <sheetData>
    <row r="1" spans="1:10" ht="23.25" customHeight="1" x14ac:dyDescent="0.25">
      <c r="A1" s="5" t="s">
        <v>440</v>
      </c>
      <c r="B1" s="45"/>
      <c r="C1" s="45"/>
      <c r="D1" s="45"/>
      <c r="E1" s="45"/>
      <c r="F1" s="45"/>
      <c r="G1" s="45"/>
    </row>
    <row r="2" spans="1:10" ht="23.25" customHeight="1" x14ac:dyDescent="0.25">
      <c r="A2" s="1" t="s">
        <v>103</v>
      </c>
      <c r="B2" s="63" t="s">
        <v>360</v>
      </c>
      <c r="C2" s="64"/>
      <c r="D2" s="64"/>
      <c r="E2" s="65"/>
      <c r="G2" s="2"/>
      <c r="H2" s="60" t="s">
        <v>102</v>
      </c>
      <c r="I2" s="76"/>
      <c r="J2" s="76"/>
    </row>
    <row r="3" spans="1:10" ht="23.25" customHeight="1" x14ac:dyDescent="0.25">
      <c r="A3" s="13" t="s">
        <v>29</v>
      </c>
      <c r="B3" s="63" t="s">
        <v>441</v>
      </c>
      <c r="C3" s="64"/>
      <c r="D3" s="64"/>
      <c r="E3" s="65"/>
      <c r="G3" s="4"/>
      <c r="H3" s="60" t="s">
        <v>106</v>
      </c>
      <c r="I3" s="76"/>
      <c r="J3" s="76"/>
    </row>
    <row r="4" spans="1:10" ht="23.25" customHeight="1" x14ac:dyDescent="0.25">
      <c r="A4" s="13" t="s">
        <v>37</v>
      </c>
      <c r="B4" s="63" t="s">
        <v>442</v>
      </c>
      <c r="C4" s="64"/>
      <c r="D4" s="64"/>
      <c r="E4" s="65"/>
      <c r="G4" s="47"/>
      <c r="H4" s="60" t="s">
        <v>108</v>
      </c>
      <c r="I4" s="76"/>
      <c r="J4" s="76"/>
    </row>
    <row r="5" spans="1:10" ht="23.25" customHeight="1" x14ac:dyDescent="0.25">
      <c r="A5" s="13" t="s">
        <v>44</v>
      </c>
      <c r="B5" s="63" t="s">
        <v>443</v>
      </c>
      <c r="C5" s="64"/>
      <c r="D5" s="64"/>
      <c r="E5" s="65"/>
      <c r="F5" s="45"/>
      <c r="G5" s="45"/>
    </row>
    <row r="6" spans="1:10" ht="23.25" customHeight="1" x14ac:dyDescent="0.25">
      <c r="A6" s="13" t="s">
        <v>56</v>
      </c>
      <c r="B6" s="63" t="s">
        <v>444</v>
      </c>
      <c r="C6" s="64"/>
      <c r="D6" s="64"/>
      <c r="E6" s="65"/>
      <c r="F6" s="45"/>
      <c r="G6" s="45"/>
    </row>
    <row r="7" spans="1:10" ht="23.25" customHeight="1" x14ac:dyDescent="0.25">
      <c r="A7" s="26" t="s">
        <v>59</v>
      </c>
      <c r="B7" s="63" t="s">
        <v>445</v>
      </c>
      <c r="C7" s="64"/>
      <c r="D7" s="64"/>
      <c r="E7" s="65"/>
      <c r="F7" s="45"/>
      <c r="G7" s="45"/>
    </row>
    <row r="8" spans="1:10" ht="23.25" customHeight="1" x14ac:dyDescent="0.25">
      <c r="A8" s="26" t="s">
        <v>62</v>
      </c>
      <c r="B8" s="63" t="s">
        <v>446</v>
      </c>
      <c r="C8" s="64"/>
      <c r="D8" s="64"/>
      <c r="E8" s="65"/>
      <c r="F8" s="45"/>
      <c r="G8" s="45"/>
    </row>
    <row r="9" spans="1:10" ht="23.25" customHeight="1" x14ac:dyDescent="0.25">
      <c r="A9" s="26" t="s">
        <v>65</v>
      </c>
      <c r="B9" s="63" t="s">
        <v>447</v>
      </c>
      <c r="C9" s="64"/>
      <c r="D9" s="64"/>
      <c r="E9" s="65"/>
      <c r="F9" s="45"/>
      <c r="G9" s="45"/>
    </row>
    <row r="10" spans="1:10" ht="23.25" customHeight="1" x14ac:dyDescent="0.25">
      <c r="A10" s="26" t="s">
        <v>68</v>
      </c>
      <c r="B10" s="63" t="s">
        <v>448</v>
      </c>
      <c r="C10" s="64"/>
      <c r="D10" s="64"/>
      <c r="E10" s="65"/>
      <c r="F10" s="45"/>
      <c r="G10" s="45"/>
    </row>
    <row r="11" spans="1:10" ht="23.25" customHeight="1" x14ac:dyDescent="0.25">
      <c r="A11" s="31" t="s">
        <v>420</v>
      </c>
      <c r="B11" s="63" t="s">
        <v>449</v>
      </c>
      <c r="C11" s="64"/>
      <c r="D11" s="64"/>
      <c r="E11" s="65"/>
      <c r="F11" s="45"/>
      <c r="G11" s="45"/>
    </row>
    <row r="12" spans="1:10" ht="23.25" customHeight="1" x14ac:dyDescent="0.25">
      <c r="A12" s="31" t="s">
        <v>422</v>
      </c>
      <c r="B12" s="63" t="s">
        <v>450</v>
      </c>
      <c r="C12" s="64"/>
      <c r="D12" s="64"/>
      <c r="E12" s="65"/>
      <c r="F12" s="45"/>
      <c r="G12" s="45"/>
    </row>
    <row r="13" spans="1:10" ht="23.25" customHeight="1" x14ac:dyDescent="0.25">
      <c r="A13" s="31" t="s">
        <v>424</v>
      </c>
      <c r="B13" s="63" t="s">
        <v>451</v>
      </c>
      <c r="C13" s="64"/>
      <c r="D13" s="64"/>
      <c r="E13" s="65"/>
      <c r="F13" s="45"/>
      <c r="G13" s="45"/>
    </row>
    <row r="14" spans="1:10" ht="23.25" customHeight="1" x14ac:dyDescent="0.25">
      <c r="A14" s="31" t="s">
        <v>426</v>
      </c>
      <c r="B14" s="63" t="s">
        <v>452</v>
      </c>
      <c r="C14" s="64"/>
      <c r="D14" s="64"/>
      <c r="E14" s="65"/>
      <c r="F14" s="45"/>
      <c r="G14" s="45"/>
    </row>
    <row r="15" spans="1:10" ht="23.25" customHeight="1" x14ac:dyDescent="0.25">
      <c r="A15" s="31" t="s">
        <v>428</v>
      </c>
      <c r="B15" s="63" t="s">
        <v>453</v>
      </c>
      <c r="C15" s="64"/>
      <c r="D15" s="64"/>
      <c r="E15" s="65"/>
      <c r="F15" s="45"/>
      <c r="G15" s="45"/>
    </row>
    <row r="16" spans="1:10" ht="23.25" customHeight="1" x14ac:dyDescent="0.25">
      <c r="A16" s="31" t="s">
        <v>430</v>
      </c>
      <c r="B16" s="63" t="s">
        <v>454</v>
      </c>
      <c r="C16" s="64"/>
      <c r="D16" s="64"/>
      <c r="E16" s="65"/>
      <c r="F16" s="45"/>
      <c r="G16" s="45"/>
    </row>
    <row r="17" spans="1:17" ht="23.25" customHeight="1" x14ac:dyDescent="0.25">
      <c r="A17" s="45"/>
      <c r="B17" s="45"/>
      <c r="C17" s="45"/>
      <c r="D17" s="45"/>
      <c r="E17" s="45"/>
      <c r="F17" s="45"/>
      <c r="G17" s="45"/>
    </row>
    <row r="18" spans="1:17" ht="23.25" customHeight="1" x14ac:dyDescent="0.25">
      <c r="A18" s="29" t="s">
        <v>432</v>
      </c>
      <c r="B18" s="30">
        <v>0.2</v>
      </c>
      <c r="C18" s="45"/>
      <c r="D18" s="45"/>
      <c r="E18" s="45"/>
      <c r="F18" s="45"/>
      <c r="G18" s="45"/>
    </row>
    <row r="19" spans="1:17" ht="23.25" customHeight="1" x14ac:dyDescent="0.25">
      <c r="A19" s="45"/>
      <c r="B19" s="45"/>
      <c r="C19" s="45"/>
      <c r="D19" s="45"/>
      <c r="E19" s="45"/>
      <c r="F19" s="45"/>
      <c r="G19" s="45"/>
    </row>
    <row r="20" spans="1:17" ht="23.25" customHeight="1" x14ac:dyDescent="0.25">
      <c r="A20" s="61" t="s">
        <v>455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</row>
    <row r="21" spans="1:17" ht="23.25" customHeight="1" x14ac:dyDescent="0.25">
      <c r="A21" s="47" t="s">
        <v>103</v>
      </c>
      <c r="B21" s="47" t="s">
        <v>29</v>
      </c>
      <c r="C21" s="47" t="s">
        <v>37</v>
      </c>
      <c r="D21" s="47" t="s">
        <v>44</v>
      </c>
      <c r="E21" s="47" t="s">
        <v>56</v>
      </c>
      <c r="F21" s="47" t="s">
        <v>59</v>
      </c>
      <c r="G21" s="47" t="s">
        <v>62</v>
      </c>
      <c r="H21" s="47" t="s">
        <v>65</v>
      </c>
      <c r="I21" s="47" t="s">
        <v>68</v>
      </c>
      <c r="J21" s="47" t="s">
        <v>434</v>
      </c>
      <c r="K21" s="47" t="s">
        <v>435</v>
      </c>
      <c r="L21" s="47" t="s">
        <v>436</v>
      </c>
      <c r="M21" s="47" t="s">
        <v>437</v>
      </c>
      <c r="N21" s="47" t="s">
        <v>438</v>
      </c>
      <c r="O21" s="47" t="s">
        <v>439</v>
      </c>
      <c r="P21" s="47" t="s">
        <v>356</v>
      </c>
      <c r="Q21" s="47" t="s">
        <v>355</v>
      </c>
    </row>
    <row r="22" spans="1:17" ht="23.25" customHeight="1" x14ac:dyDescent="0.25">
      <c r="A22" s="3">
        <v>1</v>
      </c>
      <c r="B22" s="58">
        <v>2.274</v>
      </c>
      <c r="C22" s="58">
        <v>5.5673333333333339</v>
      </c>
      <c r="D22" s="58">
        <v>4.9333333333333336</v>
      </c>
      <c r="E22" s="58">
        <v>7.63</v>
      </c>
      <c r="F22" s="58">
        <v>4.79</v>
      </c>
      <c r="G22" s="58">
        <v>16</v>
      </c>
      <c r="H22" s="58">
        <v>8.44</v>
      </c>
      <c r="I22" s="58">
        <v>16</v>
      </c>
      <c r="J22" s="58">
        <v>86</v>
      </c>
      <c r="K22" s="58">
        <v>71</v>
      </c>
      <c r="L22" s="58">
        <v>21</v>
      </c>
      <c r="M22" s="58">
        <v>17</v>
      </c>
      <c r="N22" s="58">
        <v>14</v>
      </c>
      <c r="O22" s="58">
        <v>452</v>
      </c>
      <c r="P22" s="58">
        <v>13.59</v>
      </c>
      <c r="Q22" s="58">
        <v>12</v>
      </c>
    </row>
    <row r="23" spans="1:17" ht="23.25" customHeight="1" x14ac:dyDescent="0.25">
      <c r="A23" s="3">
        <v>2</v>
      </c>
      <c r="B23" s="58">
        <v>2.274</v>
      </c>
      <c r="C23" s="58">
        <v>5.5673333333333339</v>
      </c>
      <c r="D23" s="58">
        <v>4.9333333333333336</v>
      </c>
      <c r="E23" s="58">
        <v>5.89</v>
      </c>
      <c r="F23" s="58">
        <v>5.13</v>
      </c>
      <c r="G23" s="58">
        <v>15</v>
      </c>
      <c r="H23" s="58">
        <v>8.1</v>
      </c>
      <c r="I23" s="58">
        <v>15</v>
      </c>
      <c r="J23" s="58">
        <v>86</v>
      </c>
      <c r="K23" s="58">
        <v>71</v>
      </c>
      <c r="L23" s="58">
        <v>21</v>
      </c>
      <c r="M23" s="58">
        <v>17</v>
      </c>
      <c r="N23" s="58">
        <v>14</v>
      </c>
      <c r="O23" s="58">
        <v>452</v>
      </c>
      <c r="P23" s="58">
        <v>13.59</v>
      </c>
      <c r="Q23" s="58">
        <v>12</v>
      </c>
    </row>
    <row r="24" spans="1:17" ht="23.25" customHeight="1" x14ac:dyDescent="0.25">
      <c r="A24" s="3">
        <v>3</v>
      </c>
      <c r="B24" s="58">
        <v>2.274</v>
      </c>
      <c r="C24" s="58">
        <v>5.5673333333333339</v>
      </c>
      <c r="D24" s="58">
        <v>4.9333333333333336</v>
      </c>
      <c r="E24" s="58">
        <v>5</v>
      </c>
      <c r="F24" s="58">
        <v>5.5</v>
      </c>
      <c r="G24" s="58">
        <v>14</v>
      </c>
      <c r="H24" s="58">
        <v>7.8</v>
      </c>
      <c r="I24" s="58">
        <v>14</v>
      </c>
      <c r="J24" s="58">
        <v>86</v>
      </c>
      <c r="K24" s="58">
        <v>71</v>
      </c>
      <c r="L24" s="58">
        <v>21</v>
      </c>
      <c r="M24" s="58">
        <v>17</v>
      </c>
      <c r="N24" s="58">
        <v>14</v>
      </c>
      <c r="O24" s="58">
        <v>452</v>
      </c>
      <c r="P24" s="58">
        <v>13.59</v>
      </c>
      <c r="Q24" s="58">
        <v>12</v>
      </c>
    </row>
    <row r="25" spans="1:17" ht="23.25" customHeight="1" x14ac:dyDescent="0.25">
      <c r="A25" s="3">
        <v>4</v>
      </c>
      <c r="B25" s="58">
        <v>2.274</v>
      </c>
      <c r="C25" s="58">
        <v>5.5673333333333339</v>
      </c>
      <c r="D25" s="58">
        <v>4.9333333333333336</v>
      </c>
      <c r="E25" s="58">
        <v>4.0999999999999996</v>
      </c>
      <c r="F25" s="58">
        <v>5.9</v>
      </c>
      <c r="G25" s="58">
        <v>13</v>
      </c>
      <c r="H25" s="58">
        <v>7.5</v>
      </c>
      <c r="I25" s="58">
        <v>13</v>
      </c>
      <c r="J25" s="58">
        <v>86</v>
      </c>
      <c r="K25" s="58">
        <v>71</v>
      </c>
      <c r="L25" s="58">
        <v>21</v>
      </c>
      <c r="M25" s="58">
        <v>17</v>
      </c>
      <c r="N25" s="58">
        <v>14</v>
      </c>
      <c r="O25" s="58">
        <v>452</v>
      </c>
      <c r="P25" s="58">
        <v>13.59</v>
      </c>
      <c r="Q25" s="58">
        <v>12</v>
      </c>
    </row>
    <row r="26" spans="1:17" ht="23.25" customHeight="1" x14ac:dyDescent="0.25">
      <c r="A26" s="45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ht="23.25" customHeight="1" x14ac:dyDescent="0.25">
      <c r="A27" s="45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</sheetData>
  <mergeCells count="19">
    <mergeCell ref="B2:E2"/>
    <mergeCell ref="H2:J2"/>
    <mergeCell ref="B3:E3"/>
    <mergeCell ref="H3:J3"/>
    <mergeCell ref="B4:E4"/>
    <mergeCell ref="H4:J4"/>
    <mergeCell ref="B5:E5"/>
    <mergeCell ref="B6:E6"/>
    <mergeCell ref="B7:E7"/>
    <mergeCell ref="B8:E8"/>
    <mergeCell ref="B9:E9"/>
    <mergeCell ref="B15:E15"/>
    <mergeCell ref="B16:E16"/>
    <mergeCell ref="A20:O20"/>
    <mergeCell ref="B10:E10"/>
    <mergeCell ref="B11:E11"/>
    <mergeCell ref="B12:E12"/>
    <mergeCell ref="B13:E13"/>
    <mergeCell ref="B14:E14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C13"/>
  <sheetViews>
    <sheetView showGridLines="0" zoomScale="80" zoomScaleNormal="80" zoomScaleSheetLayoutView="50" workbookViewId="0">
      <selection activeCell="F10" sqref="F10"/>
    </sheetView>
  </sheetViews>
  <sheetFormatPr defaultRowHeight="15" x14ac:dyDescent="0.25"/>
  <cols>
    <col min="1" max="5" width="26" customWidth="1"/>
    <col min="6" max="483" width="9.140625" customWidth="1"/>
  </cols>
  <sheetData>
    <row r="1" spans="1:3" ht="23.25" customHeight="1" x14ac:dyDescent="0.25">
      <c r="A1" s="5" t="s">
        <v>456</v>
      </c>
      <c r="B1" s="45"/>
      <c r="C1" s="45"/>
    </row>
    <row r="2" spans="1:3" ht="23.25" customHeight="1" x14ac:dyDescent="0.25">
      <c r="A2" s="1" t="s">
        <v>103</v>
      </c>
      <c r="B2" s="63" t="s">
        <v>360</v>
      </c>
      <c r="C2" s="65"/>
    </row>
    <row r="3" spans="1:3" ht="23.25" customHeight="1" x14ac:dyDescent="0.25">
      <c r="A3" s="27" t="s">
        <v>457</v>
      </c>
      <c r="B3" s="63" t="s">
        <v>458</v>
      </c>
      <c r="C3" s="65"/>
    </row>
    <row r="4" spans="1:3" ht="23.25" customHeight="1" x14ac:dyDescent="0.25">
      <c r="A4" s="27" t="s">
        <v>459</v>
      </c>
      <c r="B4" s="63" t="s">
        <v>460</v>
      </c>
      <c r="C4" s="65"/>
    </row>
    <row r="5" spans="1:3" ht="23.25" customHeight="1" x14ac:dyDescent="0.25">
      <c r="A5" s="45"/>
      <c r="B5" s="45"/>
      <c r="C5" s="45"/>
    </row>
    <row r="6" spans="1:3" ht="23.25" customHeight="1" x14ac:dyDescent="0.25">
      <c r="A6" s="61" t="s">
        <v>461</v>
      </c>
      <c r="B6" s="76"/>
      <c r="C6" s="76"/>
    </row>
    <row r="7" spans="1:3" ht="23.25" customHeight="1" x14ac:dyDescent="0.25">
      <c r="A7" s="47" t="s">
        <v>103</v>
      </c>
      <c r="B7" s="47" t="s">
        <v>457</v>
      </c>
      <c r="C7" s="47" t="s">
        <v>459</v>
      </c>
    </row>
    <row r="8" spans="1:3" ht="23.25" customHeight="1" x14ac:dyDescent="0.25">
      <c r="A8" s="3">
        <v>1</v>
      </c>
      <c r="B8" s="11">
        <v>0.2</v>
      </c>
      <c r="C8" s="11">
        <v>0.4</v>
      </c>
    </row>
    <row r="9" spans="1:3" ht="23.25" customHeight="1" x14ac:dyDescent="0.25">
      <c r="A9" s="3">
        <v>2</v>
      </c>
      <c r="B9" s="11">
        <v>0.19</v>
      </c>
      <c r="C9" s="11">
        <v>0.38</v>
      </c>
    </row>
    <row r="10" spans="1:3" ht="23.25" customHeight="1" x14ac:dyDescent="0.25">
      <c r="A10" s="3">
        <v>3</v>
      </c>
      <c r="B10" s="11">
        <v>0.18</v>
      </c>
      <c r="C10" s="11">
        <v>0.36</v>
      </c>
    </row>
    <row r="11" spans="1:3" ht="23.25" customHeight="1" x14ac:dyDescent="0.25">
      <c r="A11" s="3">
        <v>4</v>
      </c>
      <c r="B11" s="11">
        <v>0.17</v>
      </c>
      <c r="C11" s="11">
        <v>0.34</v>
      </c>
    </row>
    <row r="12" spans="1:3" ht="23.25" customHeight="1" x14ac:dyDescent="0.25">
      <c r="A12" s="45"/>
      <c r="B12" s="53"/>
      <c r="C12" s="53"/>
    </row>
    <row r="13" spans="1:3" ht="23.25" customHeight="1" x14ac:dyDescent="0.25">
      <c r="A13" s="45"/>
      <c r="B13" s="53"/>
      <c r="C13" s="53"/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C13"/>
  <sheetViews>
    <sheetView showGridLines="0" zoomScale="80" zoomScaleNormal="80" zoomScaleSheetLayoutView="50" workbookViewId="0">
      <selection activeCell="B8" sqref="B8:C11"/>
    </sheetView>
  </sheetViews>
  <sheetFormatPr defaultRowHeight="15" x14ac:dyDescent="0.25"/>
  <cols>
    <col min="1" max="3" width="25.7109375" customWidth="1"/>
    <col min="4" max="483" width="9.140625" customWidth="1"/>
  </cols>
  <sheetData>
    <row r="1" spans="1:3" ht="23.25" customHeight="1" x14ac:dyDescent="0.25">
      <c r="A1" s="5" t="s">
        <v>462</v>
      </c>
      <c r="B1" s="45"/>
      <c r="C1" s="45"/>
    </row>
    <row r="2" spans="1:3" ht="23.25" customHeight="1" x14ac:dyDescent="0.25">
      <c r="A2" s="1" t="s">
        <v>103</v>
      </c>
      <c r="B2" s="63" t="s">
        <v>360</v>
      </c>
      <c r="C2" s="65"/>
    </row>
    <row r="3" spans="1:3" ht="23.25" customHeight="1" x14ac:dyDescent="0.25">
      <c r="A3" s="27" t="s">
        <v>457</v>
      </c>
      <c r="B3" s="63" t="s">
        <v>463</v>
      </c>
      <c r="C3" s="65"/>
    </row>
    <row r="4" spans="1:3" ht="23.25" customHeight="1" x14ac:dyDescent="0.25">
      <c r="A4" s="27" t="s">
        <v>459</v>
      </c>
      <c r="B4" s="63" t="s">
        <v>464</v>
      </c>
      <c r="C4" s="65"/>
    </row>
    <row r="5" spans="1:3" ht="23.25" customHeight="1" x14ac:dyDescent="0.25">
      <c r="A5" s="45"/>
      <c r="B5" s="45"/>
      <c r="C5" s="45"/>
    </row>
    <row r="6" spans="1:3" ht="23.25" customHeight="1" x14ac:dyDescent="0.25">
      <c r="A6" s="61" t="s">
        <v>465</v>
      </c>
      <c r="B6" s="76"/>
      <c r="C6" s="76"/>
    </row>
    <row r="7" spans="1:3" ht="23.25" customHeight="1" x14ac:dyDescent="0.25">
      <c r="A7" s="47" t="s">
        <v>103</v>
      </c>
      <c r="B7" s="47" t="s">
        <v>457</v>
      </c>
      <c r="C7" s="47" t="s">
        <v>459</v>
      </c>
    </row>
    <row r="8" spans="1:3" ht="23.25" customHeight="1" x14ac:dyDescent="0.25">
      <c r="A8" s="3">
        <v>1</v>
      </c>
      <c r="B8" s="3">
        <v>20</v>
      </c>
      <c r="C8" s="3">
        <v>15</v>
      </c>
    </row>
    <row r="9" spans="1:3" ht="23.25" customHeight="1" x14ac:dyDescent="0.25">
      <c r="A9" s="3">
        <v>2</v>
      </c>
      <c r="B9" s="3">
        <v>19</v>
      </c>
      <c r="C9" s="3">
        <v>14</v>
      </c>
    </row>
    <row r="10" spans="1:3" ht="23.25" customHeight="1" x14ac:dyDescent="0.25">
      <c r="A10" s="3">
        <v>3</v>
      </c>
      <c r="B10" s="3">
        <v>18</v>
      </c>
      <c r="C10" s="3">
        <v>13</v>
      </c>
    </row>
    <row r="11" spans="1:3" ht="23.25" customHeight="1" x14ac:dyDescent="0.25">
      <c r="A11" s="3">
        <v>4</v>
      </c>
      <c r="B11" s="3">
        <v>17</v>
      </c>
      <c r="C11" s="3">
        <v>12</v>
      </c>
    </row>
    <row r="12" spans="1:3" ht="23.25" customHeight="1" x14ac:dyDescent="0.25">
      <c r="A12" s="45"/>
      <c r="B12" s="45"/>
      <c r="C12" s="45"/>
    </row>
    <row r="13" spans="1:3" ht="23.25" customHeight="1" x14ac:dyDescent="0.25">
      <c r="A13" s="45"/>
      <c r="B13" s="45"/>
      <c r="C13" s="45"/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C13"/>
  <sheetViews>
    <sheetView showGridLines="0" zoomScale="80" zoomScaleNormal="80" zoomScaleSheetLayoutView="50" workbookViewId="0">
      <selection activeCell="E10" sqref="E10"/>
    </sheetView>
  </sheetViews>
  <sheetFormatPr defaultRowHeight="15" x14ac:dyDescent="0.25"/>
  <cols>
    <col min="1" max="3" width="25.5703125" customWidth="1"/>
    <col min="4" max="483" width="9.140625" customWidth="1"/>
  </cols>
  <sheetData>
    <row r="1" spans="1:3" ht="23.25" customHeight="1" x14ac:dyDescent="0.25">
      <c r="A1" s="5" t="s">
        <v>466</v>
      </c>
      <c r="B1" s="45"/>
      <c r="C1" s="45"/>
    </row>
    <row r="2" spans="1:3" ht="23.25" customHeight="1" x14ac:dyDescent="0.25">
      <c r="A2" s="1" t="s">
        <v>103</v>
      </c>
      <c r="B2" s="63" t="s">
        <v>360</v>
      </c>
      <c r="C2" s="65"/>
    </row>
    <row r="3" spans="1:3" ht="23.25" customHeight="1" x14ac:dyDescent="0.25">
      <c r="A3" s="27" t="s">
        <v>467</v>
      </c>
      <c r="B3" s="63" t="s">
        <v>468</v>
      </c>
      <c r="C3" s="65"/>
    </row>
    <row r="4" spans="1:3" ht="23.25" customHeight="1" x14ac:dyDescent="0.25">
      <c r="A4" s="27" t="s">
        <v>469</v>
      </c>
      <c r="B4" s="63" t="s">
        <v>470</v>
      </c>
      <c r="C4" s="65"/>
    </row>
    <row r="5" spans="1:3" ht="23.25" customHeight="1" x14ac:dyDescent="0.25">
      <c r="A5" s="45"/>
      <c r="B5" s="45"/>
      <c r="C5" s="45"/>
    </row>
    <row r="6" spans="1:3" ht="23.25" customHeight="1" x14ac:dyDescent="0.25">
      <c r="A6" s="61" t="s">
        <v>471</v>
      </c>
      <c r="B6" s="76"/>
      <c r="C6" s="76"/>
    </row>
    <row r="7" spans="1:3" ht="23.25" customHeight="1" x14ac:dyDescent="0.25">
      <c r="A7" s="47" t="s">
        <v>103</v>
      </c>
      <c r="B7" s="47" t="s">
        <v>467</v>
      </c>
      <c r="C7" s="47" t="s">
        <v>469</v>
      </c>
    </row>
    <row r="8" spans="1:3" ht="23.25" customHeight="1" x14ac:dyDescent="0.25">
      <c r="A8" s="3">
        <v>1</v>
      </c>
      <c r="B8" s="11">
        <v>0.15</v>
      </c>
      <c r="C8" s="11">
        <v>0.25</v>
      </c>
    </row>
    <row r="9" spans="1:3" ht="23.25" customHeight="1" x14ac:dyDescent="0.25">
      <c r="A9" s="3">
        <v>2</v>
      </c>
      <c r="B9" s="11">
        <v>0.14000000000000001</v>
      </c>
      <c r="C9" s="11">
        <v>0.23</v>
      </c>
    </row>
    <row r="10" spans="1:3" ht="23.25" customHeight="1" x14ac:dyDescent="0.25">
      <c r="A10" s="3">
        <v>3</v>
      </c>
      <c r="B10" s="11">
        <v>0.13</v>
      </c>
      <c r="C10" s="11">
        <v>0.21</v>
      </c>
    </row>
    <row r="11" spans="1:3" ht="23.25" customHeight="1" x14ac:dyDescent="0.25">
      <c r="A11" s="3">
        <v>4</v>
      </c>
      <c r="B11" s="11">
        <v>0.12</v>
      </c>
      <c r="C11" s="11">
        <v>0.19</v>
      </c>
    </row>
    <row r="12" spans="1:3" ht="23.25" customHeight="1" x14ac:dyDescent="0.25">
      <c r="A12" s="45"/>
      <c r="B12" s="53"/>
      <c r="C12" s="53"/>
    </row>
    <row r="13" spans="1:3" ht="23.25" customHeight="1" x14ac:dyDescent="0.25">
      <c r="A13" s="45"/>
      <c r="B13" s="53"/>
      <c r="C13" s="53"/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C13"/>
  <sheetViews>
    <sheetView showGridLines="0" zoomScale="80" zoomScaleNormal="80" zoomScaleSheetLayoutView="50" workbookViewId="0">
      <selection activeCell="B8" sqref="B8:C11"/>
    </sheetView>
  </sheetViews>
  <sheetFormatPr defaultRowHeight="15" x14ac:dyDescent="0.25"/>
  <cols>
    <col min="1" max="3" width="25.7109375" customWidth="1"/>
    <col min="4" max="483" width="9.140625" customWidth="1"/>
  </cols>
  <sheetData>
    <row r="1" spans="1:3" ht="23.25" customHeight="1" x14ac:dyDescent="0.25">
      <c r="A1" s="5" t="s">
        <v>472</v>
      </c>
      <c r="B1" s="45"/>
      <c r="C1" s="45"/>
    </row>
    <row r="2" spans="1:3" ht="23.25" customHeight="1" x14ac:dyDescent="0.25">
      <c r="A2" s="1" t="s">
        <v>103</v>
      </c>
      <c r="B2" s="63" t="s">
        <v>360</v>
      </c>
      <c r="C2" s="65"/>
    </row>
    <row r="3" spans="1:3" ht="23.25" customHeight="1" x14ac:dyDescent="0.25">
      <c r="A3" s="27" t="s">
        <v>467</v>
      </c>
      <c r="B3" s="63" t="s">
        <v>473</v>
      </c>
      <c r="C3" s="65"/>
    </row>
    <row r="4" spans="1:3" ht="23.25" customHeight="1" x14ac:dyDescent="0.25">
      <c r="A4" s="27" t="s">
        <v>469</v>
      </c>
      <c r="B4" s="63" t="s">
        <v>474</v>
      </c>
      <c r="C4" s="65"/>
    </row>
    <row r="5" spans="1:3" ht="23.25" customHeight="1" x14ac:dyDescent="0.25">
      <c r="A5" s="45"/>
      <c r="B5" s="45"/>
      <c r="C5" s="45"/>
    </row>
    <row r="6" spans="1:3" ht="23.25" customHeight="1" x14ac:dyDescent="0.25">
      <c r="A6" s="61" t="s">
        <v>475</v>
      </c>
      <c r="B6" s="76"/>
      <c r="C6" s="76"/>
    </row>
    <row r="7" spans="1:3" ht="23.25" customHeight="1" x14ac:dyDescent="0.25">
      <c r="A7" s="47" t="s">
        <v>103</v>
      </c>
      <c r="B7" s="47" t="s">
        <v>467</v>
      </c>
      <c r="C7" s="47" t="s">
        <v>469</v>
      </c>
    </row>
    <row r="8" spans="1:3" ht="23.25" customHeight="1" x14ac:dyDescent="0.25">
      <c r="A8" s="3">
        <v>1</v>
      </c>
      <c r="B8" s="3">
        <v>35</v>
      </c>
      <c r="C8" s="3">
        <v>30</v>
      </c>
    </row>
    <row r="9" spans="1:3" ht="23.25" customHeight="1" x14ac:dyDescent="0.25">
      <c r="A9" s="3">
        <v>2</v>
      </c>
      <c r="B9" s="3">
        <v>34</v>
      </c>
      <c r="C9" s="3">
        <v>29</v>
      </c>
    </row>
    <row r="10" spans="1:3" ht="23.25" customHeight="1" x14ac:dyDescent="0.25">
      <c r="A10" s="3">
        <v>3</v>
      </c>
      <c r="B10" s="3">
        <v>33</v>
      </c>
      <c r="C10" s="3">
        <v>28</v>
      </c>
    </row>
    <row r="11" spans="1:3" ht="23.25" customHeight="1" x14ac:dyDescent="0.25">
      <c r="A11" s="3">
        <v>4</v>
      </c>
      <c r="B11" s="3">
        <v>32</v>
      </c>
      <c r="C11" s="3">
        <v>27</v>
      </c>
    </row>
    <row r="12" spans="1:3" ht="23.25" customHeight="1" x14ac:dyDescent="0.25">
      <c r="A12" s="45"/>
      <c r="B12" s="45"/>
      <c r="C12" s="45"/>
    </row>
    <row r="13" spans="1:3" ht="23.25" customHeight="1" x14ac:dyDescent="0.25">
      <c r="A13" s="45"/>
      <c r="B13" s="45"/>
      <c r="C13" s="45"/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I19"/>
  <sheetViews>
    <sheetView showGridLines="0" topLeftCell="B7" zoomScale="80" zoomScaleNormal="80" zoomScaleSheetLayoutView="50" workbookViewId="0">
      <selection activeCell="B14" sqref="B14:I17"/>
    </sheetView>
  </sheetViews>
  <sheetFormatPr defaultRowHeight="15" x14ac:dyDescent="0.25"/>
  <cols>
    <col min="1" max="3" width="21.5703125" customWidth="1"/>
    <col min="4" max="4" width="25.42578125" customWidth="1"/>
    <col min="5" max="9" width="21.5703125" customWidth="1"/>
    <col min="10" max="494" width="9.140625" customWidth="1"/>
  </cols>
  <sheetData>
    <row r="1" spans="1:9" ht="23.25" customHeight="1" x14ac:dyDescent="0.25">
      <c r="A1" s="5" t="s">
        <v>476</v>
      </c>
      <c r="B1" s="45"/>
      <c r="C1" s="45"/>
      <c r="D1" s="45"/>
      <c r="E1" s="45"/>
      <c r="F1" s="45"/>
      <c r="G1" s="45"/>
    </row>
    <row r="2" spans="1:9" ht="23.25" customHeight="1" x14ac:dyDescent="0.25">
      <c r="A2" s="1" t="s">
        <v>103</v>
      </c>
      <c r="B2" s="73" t="s">
        <v>360</v>
      </c>
      <c r="C2" s="67"/>
      <c r="D2" s="74"/>
      <c r="E2" s="45"/>
      <c r="F2" s="2"/>
      <c r="G2" s="60" t="s">
        <v>102</v>
      </c>
      <c r="H2" s="76"/>
      <c r="I2" s="76"/>
    </row>
    <row r="3" spans="1:9" ht="23.25" customHeight="1" x14ac:dyDescent="0.25">
      <c r="A3" s="1" t="s">
        <v>477</v>
      </c>
      <c r="B3" s="73" t="s">
        <v>478</v>
      </c>
      <c r="C3" s="67"/>
      <c r="D3" s="74"/>
      <c r="E3" s="45"/>
      <c r="F3" s="4"/>
      <c r="G3" s="60" t="s">
        <v>106</v>
      </c>
      <c r="H3" s="76"/>
      <c r="I3" s="76"/>
    </row>
    <row r="4" spans="1:9" ht="23.25" customHeight="1" x14ac:dyDescent="0.25">
      <c r="A4" s="1" t="s">
        <v>479</v>
      </c>
      <c r="B4" s="73" t="s">
        <v>480</v>
      </c>
      <c r="C4" s="67"/>
      <c r="D4" s="74"/>
      <c r="E4" s="45"/>
      <c r="F4" s="47"/>
      <c r="G4" s="60" t="s">
        <v>108</v>
      </c>
      <c r="H4" s="76"/>
      <c r="I4" s="76"/>
    </row>
    <row r="5" spans="1:9" ht="23.25" customHeight="1" x14ac:dyDescent="0.25">
      <c r="A5" s="1" t="s">
        <v>481</v>
      </c>
      <c r="B5" s="73" t="s">
        <v>482</v>
      </c>
      <c r="C5" s="67"/>
      <c r="D5" s="74"/>
      <c r="E5" s="45"/>
      <c r="F5" s="45"/>
      <c r="G5" s="45"/>
    </row>
    <row r="6" spans="1:9" ht="23.25" customHeight="1" x14ac:dyDescent="0.25">
      <c r="A6" s="1" t="s">
        <v>483</v>
      </c>
      <c r="B6" s="73" t="s">
        <v>484</v>
      </c>
      <c r="C6" s="67"/>
      <c r="D6" s="74"/>
      <c r="E6" s="45"/>
      <c r="F6" s="45"/>
      <c r="G6" s="45"/>
    </row>
    <row r="7" spans="1:9" ht="23.25" customHeight="1" x14ac:dyDescent="0.25">
      <c r="A7" s="1" t="s">
        <v>485</v>
      </c>
      <c r="B7" s="73" t="s">
        <v>486</v>
      </c>
      <c r="C7" s="67"/>
      <c r="D7" s="74"/>
      <c r="E7" s="45"/>
      <c r="F7" s="45"/>
      <c r="G7" s="45"/>
    </row>
    <row r="8" spans="1:9" ht="23.25" customHeight="1" x14ac:dyDescent="0.25">
      <c r="A8" s="1" t="s">
        <v>487</v>
      </c>
      <c r="B8" s="73" t="s">
        <v>488</v>
      </c>
      <c r="C8" s="67"/>
      <c r="D8" s="74"/>
      <c r="E8" s="45"/>
      <c r="F8" s="45"/>
      <c r="G8" s="45"/>
    </row>
    <row r="9" spans="1:9" ht="23.25" customHeight="1" x14ac:dyDescent="0.25">
      <c r="A9" s="12" t="s">
        <v>489</v>
      </c>
      <c r="B9" s="73" t="s">
        <v>490</v>
      </c>
      <c r="C9" s="67"/>
      <c r="D9" s="74"/>
      <c r="E9" s="45"/>
      <c r="F9" s="45"/>
      <c r="G9" s="45"/>
    </row>
    <row r="10" spans="1:9" ht="23.25" customHeight="1" x14ac:dyDescent="0.25">
      <c r="A10" s="12" t="s">
        <v>491</v>
      </c>
      <c r="B10" s="73" t="s">
        <v>490</v>
      </c>
      <c r="C10" s="67"/>
      <c r="D10" s="74"/>
      <c r="E10" s="45"/>
      <c r="F10" s="45"/>
      <c r="G10" s="45"/>
    </row>
    <row r="11" spans="1:9" ht="23.25" customHeight="1" x14ac:dyDescent="0.25">
      <c r="A11" s="45"/>
      <c r="B11" s="45"/>
      <c r="C11" s="45"/>
      <c r="D11" s="45"/>
      <c r="E11" s="45"/>
      <c r="F11" s="45"/>
      <c r="G11" s="45"/>
    </row>
    <row r="12" spans="1:9" ht="23.25" customHeight="1" x14ac:dyDescent="0.25">
      <c r="A12" s="61" t="s">
        <v>492</v>
      </c>
      <c r="B12" s="76"/>
      <c r="C12" s="76"/>
      <c r="D12" s="76"/>
      <c r="E12" s="76"/>
      <c r="F12" s="76"/>
      <c r="G12" s="76"/>
      <c r="H12" s="76"/>
      <c r="I12" s="76"/>
    </row>
    <row r="13" spans="1:9" ht="23.25" customHeight="1" x14ac:dyDescent="0.25">
      <c r="A13" s="47" t="s">
        <v>103</v>
      </c>
      <c r="B13" s="47" t="s">
        <v>477</v>
      </c>
      <c r="C13" s="47" t="s">
        <v>479</v>
      </c>
      <c r="D13" s="47" t="s">
        <v>481</v>
      </c>
      <c r="E13" s="47" t="s">
        <v>483</v>
      </c>
      <c r="F13" s="47" t="s">
        <v>485</v>
      </c>
      <c r="G13" s="47" t="s">
        <v>487</v>
      </c>
      <c r="H13" s="47" t="s">
        <v>489</v>
      </c>
      <c r="I13" s="47" t="s">
        <v>491</v>
      </c>
    </row>
    <row r="14" spans="1:9" ht="23.25" customHeight="1" x14ac:dyDescent="0.25">
      <c r="A14" s="3">
        <v>1</v>
      </c>
      <c r="B14" s="3">
        <v>0.85</v>
      </c>
      <c r="C14" s="3">
        <v>0.15</v>
      </c>
      <c r="D14" s="3">
        <v>34</v>
      </c>
      <c r="E14" s="3">
        <v>0.65</v>
      </c>
      <c r="F14" s="3">
        <v>0.25</v>
      </c>
      <c r="G14" s="3">
        <v>29</v>
      </c>
      <c r="H14" s="3">
        <v>600</v>
      </c>
      <c r="I14" s="3">
        <v>550</v>
      </c>
    </row>
    <row r="15" spans="1:9" ht="23.25" customHeight="1" x14ac:dyDescent="0.25">
      <c r="A15" s="3">
        <v>2</v>
      </c>
      <c r="B15" s="3">
        <v>0.86</v>
      </c>
      <c r="C15" s="3">
        <v>0.14000000000000001</v>
      </c>
      <c r="D15" s="3">
        <v>33</v>
      </c>
      <c r="E15" s="3">
        <v>0.66</v>
      </c>
      <c r="F15" s="3">
        <v>0.24</v>
      </c>
      <c r="G15" s="3">
        <v>28</v>
      </c>
      <c r="H15" s="3">
        <v>590</v>
      </c>
      <c r="I15" s="3">
        <v>540</v>
      </c>
    </row>
    <row r="16" spans="1:9" ht="23.25" customHeight="1" x14ac:dyDescent="0.25">
      <c r="A16" s="3">
        <v>3</v>
      </c>
      <c r="B16" s="3">
        <v>0.87</v>
      </c>
      <c r="C16" s="3">
        <v>0.13</v>
      </c>
      <c r="D16" s="3">
        <v>32</v>
      </c>
      <c r="E16" s="3">
        <v>0.67</v>
      </c>
      <c r="F16" s="3">
        <v>0.23</v>
      </c>
      <c r="G16" s="3">
        <v>27</v>
      </c>
      <c r="H16" s="3">
        <v>580</v>
      </c>
      <c r="I16" s="3">
        <v>530</v>
      </c>
    </row>
    <row r="17" spans="1:9" ht="23.25" customHeight="1" x14ac:dyDescent="0.25">
      <c r="A17" s="3">
        <v>4</v>
      </c>
      <c r="B17" s="3">
        <v>0.88</v>
      </c>
      <c r="C17" s="3">
        <v>0.12</v>
      </c>
      <c r="D17" s="3">
        <v>31</v>
      </c>
      <c r="E17" s="3">
        <v>0.68</v>
      </c>
      <c r="F17" s="3">
        <v>0.22</v>
      </c>
      <c r="G17" s="3">
        <v>26</v>
      </c>
      <c r="H17" s="3">
        <v>570</v>
      </c>
      <c r="I17" s="3">
        <v>520</v>
      </c>
    </row>
    <row r="18" spans="1:9" ht="23.25" customHeight="1" x14ac:dyDescent="0.25">
      <c r="A18" s="45"/>
      <c r="B18" s="45"/>
      <c r="C18" s="45"/>
      <c r="D18" s="45"/>
      <c r="E18" s="45"/>
      <c r="F18" s="45"/>
      <c r="G18" s="45"/>
      <c r="H18" s="45"/>
      <c r="I18" s="45"/>
    </row>
    <row r="19" spans="1:9" ht="23.25" customHeight="1" x14ac:dyDescent="0.25">
      <c r="A19" s="45"/>
      <c r="B19" s="53"/>
      <c r="C19" s="53"/>
      <c r="D19" s="45"/>
      <c r="E19" s="53"/>
      <c r="F19" s="53"/>
      <c r="G19" s="45"/>
      <c r="H19" s="45"/>
      <c r="I19" s="45"/>
    </row>
  </sheetData>
  <mergeCells count="13">
    <mergeCell ref="A12:I12"/>
    <mergeCell ref="B2:D2"/>
    <mergeCell ref="B3:D3"/>
    <mergeCell ref="B4:D4"/>
    <mergeCell ref="B6:D6"/>
    <mergeCell ref="B5:D5"/>
    <mergeCell ref="B10:D10"/>
    <mergeCell ref="B7:D7"/>
    <mergeCell ref="B8:D8"/>
    <mergeCell ref="B9:D9"/>
    <mergeCell ref="G4:I4"/>
    <mergeCell ref="G3:I3"/>
    <mergeCell ref="G2:I2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autoPageBreaks="0"/>
  </sheetPr>
  <dimension ref="A1:L19"/>
  <sheetViews>
    <sheetView showGridLines="0" topLeftCell="A5" zoomScale="80" zoomScaleNormal="80" zoomScaleSheetLayoutView="50" workbookViewId="0">
      <selection activeCell="B14" sqref="B14:G17"/>
    </sheetView>
  </sheetViews>
  <sheetFormatPr defaultRowHeight="15" x14ac:dyDescent="0.25"/>
  <cols>
    <col min="1" max="14" width="21.5703125" customWidth="1"/>
  </cols>
  <sheetData>
    <row r="1" spans="1:12" s="48" customFormat="1" ht="23.25" customHeight="1" x14ac:dyDescent="0.25">
      <c r="A1" s="48" t="s">
        <v>493</v>
      </c>
    </row>
    <row r="2" spans="1:12" ht="23.25" customHeight="1" x14ac:dyDescent="0.25">
      <c r="A2" s="5" t="s">
        <v>494</v>
      </c>
    </row>
    <row r="3" spans="1:12" ht="23.25" customHeight="1" x14ac:dyDescent="0.25"/>
    <row r="4" spans="1:12" ht="23.25" customHeight="1" x14ac:dyDescent="0.25">
      <c r="A4" s="5" t="s">
        <v>495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 ht="23.25" customHeight="1" x14ac:dyDescent="0.25">
      <c r="A5" s="31" t="s">
        <v>434</v>
      </c>
      <c r="B5" s="73" t="s">
        <v>496</v>
      </c>
      <c r="C5" s="67"/>
      <c r="D5" s="74"/>
      <c r="E5" s="45"/>
      <c r="F5" s="2"/>
      <c r="G5" s="60" t="s">
        <v>102</v>
      </c>
      <c r="H5" s="76"/>
      <c r="I5" s="45"/>
      <c r="J5" s="45"/>
      <c r="K5" s="45"/>
      <c r="L5" s="45"/>
    </row>
    <row r="6" spans="1:12" ht="23.25" customHeight="1" x14ac:dyDescent="0.25">
      <c r="A6" s="31" t="s">
        <v>435</v>
      </c>
      <c r="B6" s="73" t="s">
        <v>497</v>
      </c>
      <c r="C6" s="67"/>
      <c r="D6" s="74"/>
      <c r="E6" s="45"/>
      <c r="F6" s="4"/>
      <c r="G6" s="60" t="s">
        <v>106</v>
      </c>
      <c r="H6" s="76"/>
      <c r="I6" s="45"/>
      <c r="J6" s="45"/>
      <c r="K6" s="45"/>
      <c r="L6" s="45"/>
    </row>
    <row r="7" spans="1:12" ht="23.25" customHeight="1" x14ac:dyDescent="0.25">
      <c r="A7" s="31" t="s">
        <v>436</v>
      </c>
      <c r="B7" s="73" t="s">
        <v>498</v>
      </c>
      <c r="C7" s="67"/>
      <c r="D7" s="74"/>
      <c r="E7" s="45"/>
      <c r="F7" s="47"/>
      <c r="G7" s="60" t="s">
        <v>108</v>
      </c>
      <c r="H7" s="76"/>
      <c r="I7" s="45"/>
      <c r="J7" s="45"/>
      <c r="K7" s="45"/>
      <c r="L7" s="45"/>
    </row>
    <row r="8" spans="1:12" ht="23.25" customHeight="1" x14ac:dyDescent="0.25">
      <c r="A8" s="31" t="s">
        <v>437</v>
      </c>
      <c r="B8" s="73" t="s">
        <v>499</v>
      </c>
      <c r="C8" s="67"/>
      <c r="D8" s="74"/>
      <c r="E8" s="45"/>
      <c r="F8" s="45"/>
      <c r="G8" s="45"/>
      <c r="H8" s="45"/>
      <c r="I8" s="45"/>
      <c r="J8" s="45"/>
      <c r="K8" s="45"/>
      <c r="L8" s="45"/>
    </row>
    <row r="9" spans="1:12" ht="23.25" customHeight="1" x14ac:dyDescent="0.25">
      <c r="A9" s="31" t="s">
        <v>438</v>
      </c>
      <c r="B9" s="73" t="s">
        <v>500</v>
      </c>
      <c r="C9" s="67"/>
      <c r="D9" s="74"/>
      <c r="E9" s="45"/>
      <c r="F9" s="45"/>
      <c r="G9" s="45"/>
      <c r="H9" s="45"/>
      <c r="I9" s="45"/>
      <c r="J9" s="45"/>
      <c r="K9" s="45"/>
      <c r="L9" s="45"/>
    </row>
    <row r="10" spans="1:12" ht="23.25" customHeight="1" x14ac:dyDescent="0.25">
      <c r="A10" s="31" t="s">
        <v>439</v>
      </c>
      <c r="B10" s="73" t="s">
        <v>501</v>
      </c>
      <c r="C10" s="67"/>
      <c r="D10" s="74"/>
      <c r="E10" s="45"/>
      <c r="F10" s="45"/>
      <c r="G10" s="45"/>
      <c r="H10" s="45"/>
      <c r="I10" s="45"/>
      <c r="J10" s="45"/>
      <c r="K10" s="45"/>
      <c r="L10" s="45"/>
    </row>
    <row r="11" spans="1:12" ht="23.25" customHeight="1" x14ac:dyDescent="0.2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</row>
    <row r="12" spans="1:12" ht="23.25" customHeight="1" x14ac:dyDescent="0.25">
      <c r="A12" s="61" t="s">
        <v>502</v>
      </c>
      <c r="B12" s="76"/>
      <c r="C12" s="76"/>
      <c r="D12" s="76"/>
      <c r="E12" s="76"/>
      <c r="F12" s="76"/>
      <c r="G12" s="76"/>
    </row>
    <row r="13" spans="1:12" ht="22.5" customHeight="1" x14ac:dyDescent="0.25">
      <c r="A13" s="47" t="s">
        <v>103</v>
      </c>
      <c r="B13" s="47" t="s">
        <v>434</v>
      </c>
      <c r="C13" s="47" t="s">
        <v>435</v>
      </c>
      <c r="D13" s="47" t="s">
        <v>436</v>
      </c>
      <c r="E13" s="47" t="s">
        <v>437</v>
      </c>
      <c r="F13" s="47" t="s">
        <v>438</v>
      </c>
      <c r="G13" s="47" t="s">
        <v>439</v>
      </c>
    </row>
    <row r="14" spans="1:12" ht="22.5" customHeight="1" x14ac:dyDescent="0.25">
      <c r="A14" s="3">
        <v>1</v>
      </c>
      <c r="B14" s="11">
        <v>-0.8</v>
      </c>
      <c r="C14" s="11">
        <v>-0.6</v>
      </c>
      <c r="D14" s="11">
        <v>-0.4</v>
      </c>
      <c r="E14" s="11">
        <v>-0.6</v>
      </c>
      <c r="F14" s="11">
        <v>-0.4</v>
      </c>
      <c r="G14" s="11">
        <v>-0.2</v>
      </c>
    </row>
    <row r="15" spans="1:12" ht="22.5" customHeight="1" x14ac:dyDescent="0.25">
      <c r="A15" s="3">
        <v>2</v>
      </c>
      <c r="B15" s="11">
        <v>-0.81</v>
      </c>
      <c r="C15" s="11">
        <v>-0.61</v>
      </c>
      <c r="D15" s="11">
        <v>-0.41</v>
      </c>
      <c r="E15" s="11">
        <v>-0.61</v>
      </c>
      <c r="F15" s="11">
        <v>-0.41</v>
      </c>
      <c r="G15" s="11">
        <v>-0.21</v>
      </c>
    </row>
    <row r="16" spans="1:12" ht="22.5" customHeight="1" x14ac:dyDescent="0.25">
      <c r="A16" s="3">
        <v>3</v>
      </c>
      <c r="B16" s="11">
        <v>-0.82</v>
      </c>
      <c r="C16" s="11">
        <v>-0.62</v>
      </c>
      <c r="D16" s="11">
        <v>-0.42</v>
      </c>
      <c r="E16" s="11">
        <v>-0.62</v>
      </c>
      <c r="F16" s="11">
        <v>-0.42</v>
      </c>
      <c r="G16" s="11">
        <v>-0.22</v>
      </c>
    </row>
    <row r="17" spans="1:12" ht="22.5" customHeight="1" x14ac:dyDescent="0.25">
      <c r="A17" s="3">
        <v>4</v>
      </c>
      <c r="B17" s="11">
        <v>-0.83</v>
      </c>
      <c r="C17" s="11">
        <v>-0.63</v>
      </c>
      <c r="D17" s="11">
        <v>-0.43</v>
      </c>
      <c r="E17" s="11">
        <v>-0.63</v>
      </c>
      <c r="F17" s="11">
        <v>-0.43</v>
      </c>
      <c r="G17" s="11">
        <v>-0.23</v>
      </c>
      <c r="H17" s="45"/>
      <c r="I17" s="45"/>
      <c r="J17" s="45"/>
      <c r="K17" s="45"/>
      <c r="L17" s="45"/>
    </row>
    <row r="18" spans="1:12" ht="22.5" customHeight="1" x14ac:dyDescent="0.25">
      <c r="A18" s="45"/>
      <c r="B18" s="53"/>
      <c r="C18" s="53"/>
      <c r="D18" s="53"/>
      <c r="E18" s="53"/>
      <c r="F18" s="53"/>
      <c r="G18" s="53"/>
    </row>
    <row r="19" spans="1:12" ht="22.5" customHeight="1" x14ac:dyDescent="0.25">
      <c r="A19" s="45"/>
      <c r="B19" s="53"/>
      <c r="C19" s="53"/>
      <c r="D19" s="53"/>
      <c r="E19" s="53"/>
      <c r="F19" s="53"/>
      <c r="G19" s="53"/>
    </row>
  </sheetData>
  <mergeCells count="10">
    <mergeCell ref="B8:D8"/>
    <mergeCell ref="B9:D9"/>
    <mergeCell ref="B10:D10"/>
    <mergeCell ref="A12:G12"/>
    <mergeCell ref="G5:H5"/>
    <mergeCell ref="G6:H6"/>
    <mergeCell ref="G7:H7"/>
    <mergeCell ref="B5:D5"/>
    <mergeCell ref="B6:D6"/>
    <mergeCell ref="B7:D7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autoPageBreaks="0"/>
  </sheetPr>
  <dimension ref="A1:L21"/>
  <sheetViews>
    <sheetView showGridLines="0" topLeftCell="A4" zoomScale="80" zoomScaleNormal="80" zoomScaleSheetLayoutView="50" workbookViewId="0">
      <selection activeCell="H15" sqref="H15"/>
    </sheetView>
  </sheetViews>
  <sheetFormatPr defaultRowHeight="15" x14ac:dyDescent="0.25"/>
  <cols>
    <col min="1" max="14" width="21.5703125" customWidth="1"/>
    <col min="15" max="501" width="9.140625" customWidth="1"/>
  </cols>
  <sheetData>
    <row r="1" spans="1:12" s="48" customFormat="1" ht="23.25" customHeight="1" x14ac:dyDescent="0.25">
      <c r="A1" s="48" t="s">
        <v>493</v>
      </c>
    </row>
    <row r="2" spans="1:12" ht="23.25" customHeight="1" x14ac:dyDescent="0.25">
      <c r="A2" s="5" t="s">
        <v>494</v>
      </c>
    </row>
    <row r="3" spans="1:12" ht="23.25" customHeight="1" x14ac:dyDescent="0.25">
      <c r="A3" s="5"/>
    </row>
    <row r="4" spans="1:12" ht="23.25" customHeight="1" x14ac:dyDescent="0.25">
      <c r="A4" s="5" t="s">
        <v>503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 ht="23.25" customHeight="1" x14ac:dyDescent="0.25">
      <c r="A5" s="10" t="s">
        <v>420</v>
      </c>
      <c r="B5" s="73" t="s">
        <v>496</v>
      </c>
      <c r="C5" s="67"/>
      <c r="D5" s="74"/>
      <c r="E5" s="45"/>
      <c r="F5" s="2"/>
      <c r="G5" s="60" t="s">
        <v>102</v>
      </c>
      <c r="H5" s="76"/>
      <c r="I5" s="76"/>
      <c r="J5" s="45"/>
      <c r="K5" s="45"/>
      <c r="L5" s="45"/>
    </row>
    <row r="6" spans="1:12" ht="23.25" customHeight="1" x14ac:dyDescent="0.25">
      <c r="A6" s="10" t="s">
        <v>422</v>
      </c>
      <c r="B6" s="73" t="s">
        <v>497</v>
      </c>
      <c r="C6" s="67"/>
      <c r="D6" s="74"/>
      <c r="E6" s="45"/>
      <c r="F6" s="4"/>
      <c r="G6" s="60" t="s">
        <v>106</v>
      </c>
      <c r="H6" s="76"/>
      <c r="I6" s="76"/>
      <c r="J6" s="45"/>
      <c r="K6" s="45"/>
      <c r="L6" s="45"/>
    </row>
    <row r="7" spans="1:12" ht="23.25" customHeight="1" x14ac:dyDescent="0.25">
      <c r="A7" s="10" t="s">
        <v>424</v>
      </c>
      <c r="B7" s="73" t="s">
        <v>498</v>
      </c>
      <c r="C7" s="67"/>
      <c r="D7" s="74"/>
      <c r="E7" s="45"/>
      <c r="F7" s="47"/>
      <c r="G7" s="60" t="s">
        <v>108</v>
      </c>
      <c r="H7" s="76"/>
      <c r="I7" s="76"/>
      <c r="J7" s="45"/>
      <c r="K7" s="45"/>
      <c r="L7" s="45"/>
    </row>
    <row r="8" spans="1:12" ht="23.25" customHeight="1" x14ac:dyDescent="0.25">
      <c r="A8" s="10" t="s">
        <v>426</v>
      </c>
      <c r="B8" s="73" t="s">
        <v>499</v>
      </c>
      <c r="C8" s="67"/>
      <c r="D8" s="74"/>
      <c r="E8" s="45"/>
      <c r="F8" s="45"/>
      <c r="G8" s="45"/>
      <c r="H8" s="45"/>
      <c r="I8" s="45"/>
      <c r="J8" s="45"/>
      <c r="K8" s="45"/>
      <c r="L8" s="45"/>
    </row>
    <row r="9" spans="1:12" ht="23.25" customHeight="1" x14ac:dyDescent="0.25">
      <c r="A9" s="10" t="s">
        <v>428</v>
      </c>
      <c r="B9" s="73" t="s">
        <v>500</v>
      </c>
      <c r="C9" s="67"/>
      <c r="D9" s="74"/>
      <c r="E9" s="45"/>
      <c r="F9" s="45"/>
      <c r="G9" s="45"/>
      <c r="H9" s="45"/>
      <c r="I9" s="45"/>
      <c r="J9" s="45"/>
      <c r="K9" s="45"/>
      <c r="L9" s="45"/>
    </row>
    <row r="10" spans="1:12" ht="23.25" customHeight="1" x14ac:dyDescent="0.25">
      <c r="A10" s="10" t="s">
        <v>430</v>
      </c>
      <c r="B10" s="73" t="s">
        <v>501</v>
      </c>
      <c r="C10" s="67"/>
      <c r="D10" s="74"/>
      <c r="E10" s="45"/>
      <c r="F10" s="45"/>
      <c r="G10" s="45"/>
      <c r="H10" s="45"/>
      <c r="I10" s="45"/>
      <c r="J10" s="45"/>
      <c r="K10" s="45"/>
      <c r="L10" s="45"/>
    </row>
    <row r="11" spans="1:12" ht="23.25" customHeight="1" x14ac:dyDescent="0.2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</row>
    <row r="12" spans="1:12" ht="22.5" customHeight="1" x14ac:dyDescent="0.25">
      <c r="A12" s="61" t="s">
        <v>504</v>
      </c>
      <c r="B12" s="76"/>
      <c r="C12" s="76"/>
      <c r="D12" s="76"/>
      <c r="E12" s="76"/>
      <c r="F12" s="76"/>
      <c r="G12" s="76"/>
    </row>
    <row r="13" spans="1:12" ht="22.5" customHeight="1" x14ac:dyDescent="0.25">
      <c r="A13" s="47" t="s">
        <v>103</v>
      </c>
      <c r="B13" s="47" t="s">
        <v>434</v>
      </c>
      <c r="C13" s="47" t="s">
        <v>435</v>
      </c>
      <c r="D13" s="47" t="s">
        <v>436</v>
      </c>
      <c r="E13" s="47" t="s">
        <v>437</v>
      </c>
      <c r="F13" s="47" t="s">
        <v>438</v>
      </c>
      <c r="G13" s="47" t="s">
        <v>439</v>
      </c>
    </row>
    <row r="14" spans="1:12" ht="22.5" customHeight="1" x14ac:dyDescent="0.25">
      <c r="A14" s="3">
        <v>1</v>
      </c>
      <c r="B14" s="3">
        <v>43</v>
      </c>
      <c r="C14" s="3">
        <v>40</v>
      </c>
      <c r="D14" s="3">
        <v>37</v>
      </c>
      <c r="E14" s="3">
        <v>49</v>
      </c>
      <c r="F14" s="3">
        <v>37</v>
      </c>
      <c r="G14" s="3">
        <v>24</v>
      </c>
    </row>
    <row r="15" spans="1:12" ht="22.5" customHeight="1" x14ac:dyDescent="0.25">
      <c r="A15" s="3">
        <v>2</v>
      </c>
      <c r="B15" s="3">
        <v>41</v>
      </c>
      <c r="C15" s="3">
        <v>38</v>
      </c>
      <c r="D15" s="3">
        <v>35</v>
      </c>
      <c r="E15" s="3">
        <v>47</v>
      </c>
      <c r="F15" s="3">
        <v>35</v>
      </c>
      <c r="G15" s="3">
        <v>22</v>
      </c>
    </row>
    <row r="16" spans="1:12" ht="22.5" customHeight="1" x14ac:dyDescent="0.25">
      <c r="A16" s="3">
        <v>3</v>
      </c>
      <c r="B16" s="3">
        <v>39</v>
      </c>
      <c r="C16" s="3">
        <v>36</v>
      </c>
      <c r="D16" s="3">
        <v>33</v>
      </c>
      <c r="E16" s="3">
        <v>45</v>
      </c>
      <c r="F16" s="3">
        <v>33</v>
      </c>
      <c r="G16" s="3">
        <v>20</v>
      </c>
    </row>
    <row r="17" spans="1:7" ht="22.5" customHeight="1" x14ac:dyDescent="0.25">
      <c r="A17" s="3">
        <v>4</v>
      </c>
      <c r="B17" s="3">
        <v>37</v>
      </c>
      <c r="C17" s="3">
        <v>34</v>
      </c>
      <c r="D17" s="3">
        <v>31</v>
      </c>
      <c r="E17" s="3">
        <v>43</v>
      </c>
      <c r="F17" s="3">
        <v>31</v>
      </c>
      <c r="G17" s="3">
        <v>18</v>
      </c>
    </row>
    <row r="18" spans="1:7" ht="22.5" customHeight="1" x14ac:dyDescent="0.25">
      <c r="A18" s="45"/>
      <c r="B18" s="45"/>
      <c r="C18" s="45"/>
      <c r="D18" s="45"/>
      <c r="E18" s="45"/>
      <c r="F18" s="45"/>
      <c r="G18" s="45"/>
    </row>
    <row r="19" spans="1:7" ht="22.5" customHeight="1" x14ac:dyDescent="0.25">
      <c r="A19" s="45"/>
      <c r="B19" s="45"/>
      <c r="C19" s="45"/>
      <c r="D19" s="45"/>
      <c r="E19" s="45"/>
      <c r="F19" s="45"/>
      <c r="G19" s="45"/>
    </row>
    <row r="20" spans="1:7" ht="22.5" customHeight="1" x14ac:dyDescent="0.25"/>
    <row r="21" spans="1:7" ht="22.5" customHeight="1" x14ac:dyDescent="0.25"/>
  </sheetData>
  <mergeCells count="10">
    <mergeCell ref="B8:D8"/>
    <mergeCell ref="B9:D9"/>
    <mergeCell ref="B10:D10"/>
    <mergeCell ref="A12:G12"/>
    <mergeCell ref="B5:D5"/>
    <mergeCell ref="B6:D6"/>
    <mergeCell ref="B7:D7"/>
    <mergeCell ref="G7:I7"/>
    <mergeCell ref="G6:I6"/>
    <mergeCell ref="G5:I5"/>
  </mergeCell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autoPageBreaks="0"/>
  </sheetPr>
  <dimension ref="A1:R28"/>
  <sheetViews>
    <sheetView showGridLines="0" topLeftCell="H10" zoomScale="80" zoomScaleNormal="80" zoomScaleSheetLayoutView="50" workbookViewId="0">
      <selection activeCell="A19" sqref="A19:R19"/>
    </sheetView>
  </sheetViews>
  <sheetFormatPr defaultRowHeight="15" x14ac:dyDescent="0.25"/>
  <cols>
    <col min="1" max="13" width="21.5703125" customWidth="1"/>
    <col min="14" max="18" width="21.42578125" customWidth="1"/>
    <col min="19" max="501" width="9.140625" customWidth="1"/>
  </cols>
  <sheetData>
    <row r="1" spans="1:12" s="48" customFormat="1" ht="23.25" customHeight="1" x14ac:dyDescent="0.25">
      <c r="A1" s="48" t="s">
        <v>493</v>
      </c>
    </row>
    <row r="2" spans="1:12" ht="23.25" customHeight="1" x14ac:dyDescent="0.25">
      <c r="A2" s="5" t="s">
        <v>494</v>
      </c>
    </row>
    <row r="3" spans="1:12" ht="23.25" customHeight="1" x14ac:dyDescent="0.25">
      <c r="A3" s="5"/>
    </row>
    <row r="4" spans="1:12" ht="23.25" customHeight="1" x14ac:dyDescent="0.25">
      <c r="A4" s="5" t="s">
        <v>503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 ht="23.25" customHeight="1" x14ac:dyDescent="0.25">
      <c r="A5" s="33" t="s">
        <v>457</v>
      </c>
      <c r="B5" s="63" t="s">
        <v>505</v>
      </c>
      <c r="C5" s="64"/>
      <c r="D5" s="65"/>
      <c r="E5" s="45"/>
      <c r="F5" s="2"/>
      <c r="G5" s="48" t="s">
        <v>102</v>
      </c>
      <c r="H5" s="45"/>
      <c r="I5" s="45"/>
      <c r="J5" s="45"/>
      <c r="K5" s="45"/>
      <c r="L5" s="45"/>
    </row>
    <row r="6" spans="1:12" ht="23.25" customHeight="1" x14ac:dyDescent="0.25">
      <c r="A6" s="33" t="s">
        <v>459</v>
      </c>
      <c r="B6" s="63" t="s">
        <v>506</v>
      </c>
      <c r="C6" s="64"/>
      <c r="D6" s="65"/>
      <c r="E6" s="45"/>
      <c r="F6" s="4"/>
      <c r="G6" s="48" t="s">
        <v>106</v>
      </c>
      <c r="H6" s="45"/>
      <c r="I6" s="45"/>
      <c r="J6" s="45"/>
      <c r="K6" s="45"/>
      <c r="L6" s="45"/>
    </row>
    <row r="7" spans="1:12" ht="23.25" customHeight="1" x14ac:dyDescent="0.25">
      <c r="A7" s="33" t="s">
        <v>467</v>
      </c>
      <c r="B7" s="63" t="s">
        <v>507</v>
      </c>
      <c r="C7" s="64"/>
      <c r="D7" s="65"/>
      <c r="E7" s="45"/>
      <c r="F7" s="47"/>
      <c r="G7" s="48" t="s">
        <v>108</v>
      </c>
      <c r="H7" s="45"/>
      <c r="I7" s="45"/>
      <c r="J7" s="45"/>
      <c r="K7" s="45"/>
      <c r="L7" s="45"/>
    </row>
    <row r="8" spans="1:12" ht="23.25" customHeight="1" x14ac:dyDescent="0.25">
      <c r="A8" s="33" t="s">
        <v>469</v>
      </c>
      <c r="B8" s="63" t="s">
        <v>508</v>
      </c>
      <c r="C8" s="64"/>
      <c r="D8" s="65"/>
      <c r="E8" s="45"/>
      <c r="F8" s="45"/>
      <c r="G8" s="45"/>
      <c r="H8" s="45"/>
      <c r="I8" s="45"/>
      <c r="J8" s="45"/>
      <c r="K8" s="45"/>
      <c r="L8" s="45"/>
    </row>
    <row r="9" spans="1:12" ht="23.25" customHeight="1" x14ac:dyDescent="0.25">
      <c r="A9" s="33" t="s">
        <v>509</v>
      </c>
      <c r="B9" s="63" t="s">
        <v>510</v>
      </c>
      <c r="C9" s="64"/>
      <c r="D9" s="65"/>
      <c r="E9" s="45"/>
      <c r="F9" s="45" t="s">
        <v>511</v>
      </c>
      <c r="G9" s="45"/>
      <c r="H9" s="45"/>
      <c r="I9" s="45"/>
      <c r="J9" s="45"/>
      <c r="K9" s="45"/>
      <c r="L9" s="45"/>
    </row>
    <row r="10" spans="1:12" ht="23.25" customHeight="1" x14ac:dyDescent="0.25">
      <c r="A10" s="33" t="s">
        <v>512</v>
      </c>
      <c r="B10" s="63" t="s">
        <v>513</v>
      </c>
      <c r="C10" s="64"/>
      <c r="D10" s="65"/>
      <c r="E10" s="45"/>
      <c r="F10" s="34" t="s">
        <v>35</v>
      </c>
      <c r="G10" s="5" t="s">
        <v>514</v>
      </c>
      <c r="H10" s="5"/>
      <c r="I10" s="5"/>
      <c r="J10" s="5"/>
      <c r="K10" s="5"/>
      <c r="L10" s="5"/>
    </row>
    <row r="11" spans="1:12" ht="23.25" customHeight="1" x14ac:dyDescent="0.25">
      <c r="A11" s="10" t="s">
        <v>420</v>
      </c>
      <c r="B11" s="73" t="s">
        <v>496</v>
      </c>
      <c r="C11" s="67"/>
      <c r="D11" s="74"/>
      <c r="E11" s="45"/>
      <c r="F11" s="34" t="s">
        <v>43</v>
      </c>
      <c r="G11" s="5" t="s">
        <v>515</v>
      </c>
      <c r="H11" s="5"/>
      <c r="I11" s="5"/>
      <c r="J11" s="5"/>
      <c r="K11" s="5"/>
      <c r="L11" s="5"/>
    </row>
    <row r="12" spans="1:12" ht="23.25" customHeight="1" x14ac:dyDescent="0.25">
      <c r="A12" s="10" t="s">
        <v>422</v>
      </c>
      <c r="B12" s="73" t="s">
        <v>497</v>
      </c>
      <c r="C12" s="67"/>
      <c r="D12" s="74"/>
      <c r="E12" s="45"/>
      <c r="F12" s="45"/>
      <c r="G12" s="45"/>
      <c r="H12" s="45"/>
      <c r="I12" s="45"/>
      <c r="J12" s="45"/>
      <c r="K12" s="45"/>
      <c r="L12" s="45"/>
    </row>
    <row r="13" spans="1:12" ht="23.25" customHeight="1" x14ac:dyDescent="0.25">
      <c r="A13" s="10" t="s">
        <v>424</v>
      </c>
      <c r="B13" s="73" t="s">
        <v>498</v>
      </c>
      <c r="C13" s="67"/>
      <c r="D13" s="74"/>
      <c r="E13" s="45"/>
      <c r="F13" s="45"/>
      <c r="G13" s="45"/>
      <c r="H13" s="45"/>
      <c r="I13" s="45"/>
      <c r="J13" s="45"/>
      <c r="K13" s="45"/>
      <c r="L13" s="45"/>
    </row>
    <row r="14" spans="1:12" ht="23.25" customHeight="1" x14ac:dyDescent="0.25">
      <c r="A14" s="10" t="s">
        <v>426</v>
      </c>
      <c r="B14" s="73" t="s">
        <v>499</v>
      </c>
      <c r="C14" s="67"/>
      <c r="D14" s="74"/>
      <c r="E14" s="45"/>
      <c r="F14" s="45"/>
      <c r="G14" s="45"/>
      <c r="H14" s="45"/>
      <c r="I14" s="45"/>
      <c r="J14" s="45"/>
      <c r="K14" s="45"/>
      <c r="L14" s="45"/>
    </row>
    <row r="15" spans="1:12" ht="23.25" customHeight="1" x14ac:dyDescent="0.25">
      <c r="A15" s="10" t="s">
        <v>428</v>
      </c>
      <c r="B15" s="73" t="s">
        <v>500</v>
      </c>
      <c r="C15" s="67"/>
      <c r="D15" s="74"/>
      <c r="E15" s="45"/>
      <c r="F15" s="45"/>
      <c r="G15" s="45"/>
      <c r="H15" s="45"/>
      <c r="I15" s="45"/>
      <c r="J15" s="45"/>
      <c r="K15" s="45"/>
      <c r="L15" s="45"/>
    </row>
    <row r="16" spans="1:12" ht="23.25" customHeight="1" x14ac:dyDescent="0.25">
      <c r="A16" s="10" t="s">
        <v>430</v>
      </c>
      <c r="B16" s="73" t="s">
        <v>501</v>
      </c>
      <c r="C16" s="67"/>
      <c r="D16" s="74"/>
      <c r="E16" s="45"/>
      <c r="F16" s="45"/>
      <c r="G16" s="45"/>
      <c r="H16" s="45"/>
      <c r="I16" s="45"/>
      <c r="J16" s="45"/>
      <c r="K16" s="45"/>
      <c r="L16" s="45"/>
    </row>
    <row r="17" spans="1:18" ht="23.25" customHeight="1" x14ac:dyDescent="0.25">
      <c r="A17" s="46"/>
      <c r="B17" s="45"/>
      <c r="E17" s="45"/>
      <c r="F17" s="45"/>
      <c r="G17" s="45"/>
      <c r="H17" s="45"/>
      <c r="I17" s="45"/>
      <c r="J17" s="45"/>
      <c r="K17" s="45"/>
      <c r="L17" s="45"/>
    </row>
    <row r="18" spans="1:18" ht="23.25" customHeight="1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</row>
    <row r="19" spans="1:18" ht="22.5" customHeight="1" x14ac:dyDescent="0.25">
      <c r="A19" s="61" t="s">
        <v>516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</row>
    <row r="20" spans="1:18" ht="22.5" customHeight="1" x14ac:dyDescent="0.25">
      <c r="A20" s="47" t="s">
        <v>103</v>
      </c>
      <c r="B20" s="47" t="s">
        <v>56</v>
      </c>
      <c r="C20" s="47" t="s">
        <v>59</v>
      </c>
      <c r="D20" s="47" t="s">
        <v>65</v>
      </c>
      <c r="E20" s="47" t="s">
        <v>62</v>
      </c>
      <c r="F20" s="47" t="s">
        <v>68</v>
      </c>
      <c r="G20" s="47" t="s">
        <v>457</v>
      </c>
      <c r="H20" s="47" t="s">
        <v>459</v>
      </c>
      <c r="I20" s="47" t="s">
        <v>467</v>
      </c>
      <c r="J20" s="47" t="s">
        <v>469</v>
      </c>
      <c r="K20" s="47" t="s">
        <v>509</v>
      </c>
      <c r="L20" s="47" t="s">
        <v>512</v>
      </c>
      <c r="M20" s="47" t="s">
        <v>434</v>
      </c>
      <c r="N20" s="47" t="s">
        <v>435</v>
      </c>
      <c r="O20" s="47" t="s">
        <v>436</v>
      </c>
      <c r="P20" s="47" t="s">
        <v>437</v>
      </c>
      <c r="Q20" s="47" t="s">
        <v>438</v>
      </c>
      <c r="R20" s="47" t="s">
        <v>439</v>
      </c>
    </row>
    <row r="21" spans="1:18" ht="22.5" customHeight="1" x14ac:dyDescent="0.25">
      <c r="A21" s="3">
        <v>1</v>
      </c>
      <c r="B21" s="3" t="s">
        <v>35</v>
      </c>
      <c r="C21" s="3" t="s">
        <v>35</v>
      </c>
      <c r="D21" s="3" t="s">
        <v>35</v>
      </c>
      <c r="E21" s="3" t="s">
        <v>35</v>
      </c>
      <c r="F21" s="3" t="s">
        <v>35</v>
      </c>
      <c r="G21" s="3" t="s">
        <v>43</v>
      </c>
      <c r="H21" s="3" t="s">
        <v>35</v>
      </c>
      <c r="I21" s="3" t="s">
        <v>35</v>
      </c>
      <c r="J21" s="3" t="s">
        <v>35</v>
      </c>
      <c r="K21" s="3" t="s">
        <v>43</v>
      </c>
      <c r="L21" s="3" t="s">
        <v>35</v>
      </c>
      <c r="M21" s="3" t="s">
        <v>43</v>
      </c>
      <c r="N21" s="3" t="s">
        <v>43</v>
      </c>
      <c r="O21" s="3" t="s">
        <v>35</v>
      </c>
      <c r="P21" s="3" t="s">
        <v>43</v>
      </c>
      <c r="Q21" s="3" t="s">
        <v>43</v>
      </c>
      <c r="R21" s="3" t="s">
        <v>35</v>
      </c>
    </row>
    <row r="22" spans="1:18" ht="22.5" customHeight="1" x14ac:dyDescent="0.25">
      <c r="A22" s="3">
        <v>2</v>
      </c>
      <c r="B22" s="3" t="s">
        <v>35</v>
      </c>
      <c r="C22" s="3" t="s">
        <v>35</v>
      </c>
      <c r="D22" s="3" t="s">
        <v>35</v>
      </c>
      <c r="E22" s="3" t="s">
        <v>35</v>
      </c>
      <c r="F22" s="3" t="s">
        <v>35</v>
      </c>
      <c r="G22" s="3" t="s">
        <v>35</v>
      </c>
      <c r="H22" s="3" t="s">
        <v>35</v>
      </c>
      <c r="I22" s="3" t="s">
        <v>35</v>
      </c>
      <c r="J22" s="3" t="s">
        <v>35</v>
      </c>
      <c r="K22" s="3" t="s">
        <v>35</v>
      </c>
      <c r="L22" s="3" t="s">
        <v>35</v>
      </c>
      <c r="M22" s="3" t="s">
        <v>43</v>
      </c>
      <c r="N22" s="3" t="s">
        <v>35</v>
      </c>
      <c r="O22" s="3" t="s">
        <v>35</v>
      </c>
      <c r="P22" s="3" t="s">
        <v>43</v>
      </c>
      <c r="Q22" s="3" t="s">
        <v>35</v>
      </c>
      <c r="R22" s="3" t="s">
        <v>35</v>
      </c>
    </row>
    <row r="23" spans="1:18" ht="22.5" customHeight="1" x14ac:dyDescent="0.25">
      <c r="A23" s="3">
        <v>3</v>
      </c>
      <c r="B23" s="3" t="s">
        <v>35</v>
      </c>
      <c r="C23" s="3" t="s">
        <v>35</v>
      </c>
      <c r="D23" s="3" t="s">
        <v>35</v>
      </c>
      <c r="E23" s="3" t="s">
        <v>35</v>
      </c>
      <c r="F23" s="3" t="s">
        <v>35</v>
      </c>
      <c r="G23" s="3" t="s">
        <v>35</v>
      </c>
      <c r="H23" s="3" t="s">
        <v>35</v>
      </c>
      <c r="I23" s="3" t="s">
        <v>35</v>
      </c>
      <c r="J23" s="3" t="s">
        <v>35</v>
      </c>
      <c r="K23" s="3" t="s">
        <v>35</v>
      </c>
      <c r="L23" s="3" t="s">
        <v>35</v>
      </c>
      <c r="M23" s="3" t="s">
        <v>35</v>
      </c>
      <c r="N23" s="3" t="s">
        <v>35</v>
      </c>
      <c r="O23" s="3" t="s">
        <v>35</v>
      </c>
      <c r="P23" s="3" t="s">
        <v>35</v>
      </c>
      <c r="Q23" s="3" t="s">
        <v>35</v>
      </c>
      <c r="R23" s="3" t="s">
        <v>35</v>
      </c>
    </row>
    <row r="24" spans="1:18" ht="22.5" customHeight="1" x14ac:dyDescent="0.25">
      <c r="A24" s="3">
        <v>4</v>
      </c>
      <c r="B24" s="3" t="s">
        <v>35</v>
      </c>
      <c r="C24" s="3" t="s">
        <v>35</v>
      </c>
      <c r="D24" s="3" t="s">
        <v>35</v>
      </c>
      <c r="E24" s="3" t="s">
        <v>35</v>
      </c>
      <c r="F24" s="3" t="s">
        <v>35</v>
      </c>
      <c r="G24" s="3" t="s">
        <v>35</v>
      </c>
      <c r="H24" s="3" t="s">
        <v>35</v>
      </c>
      <c r="I24" s="3" t="s">
        <v>35</v>
      </c>
      <c r="J24" s="3" t="s">
        <v>35</v>
      </c>
      <c r="K24" s="3" t="s">
        <v>35</v>
      </c>
      <c r="L24" s="3" t="s">
        <v>35</v>
      </c>
      <c r="M24" s="3" t="s">
        <v>35</v>
      </c>
      <c r="N24" s="3" t="s">
        <v>35</v>
      </c>
      <c r="O24" s="3" t="s">
        <v>35</v>
      </c>
      <c r="P24" s="3" t="s">
        <v>35</v>
      </c>
      <c r="Q24" s="3" t="s">
        <v>35</v>
      </c>
      <c r="R24" s="3" t="s">
        <v>35</v>
      </c>
    </row>
    <row r="25" spans="1:18" ht="22.5" customHeight="1" x14ac:dyDescent="0.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</row>
    <row r="26" spans="1:18" ht="22.5" customHeight="1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1:18" ht="22.5" customHeight="1" x14ac:dyDescent="0.25"/>
    <row r="28" spans="1:18" ht="22.5" customHeight="1" x14ac:dyDescent="0.25"/>
  </sheetData>
  <mergeCells count="13">
    <mergeCell ref="B10:D10"/>
    <mergeCell ref="B5:D5"/>
    <mergeCell ref="B6:D6"/>
    <mergeCell ref="B7:D7"/>
    <mergeCell ref="B8:D8"/>
    <mergeCell ref="B9:D9"/>
    <mergeCell ref="B14:D14"/>
    <mergeCell ref="B15:D15"/>
    <mergeCell ref="B16:D16"/>
    <mergeCell ref="B11:D11"/>
    <mergeCell ref="A19:R19"/>
    <mergeCell ref="B12:D12"/>
    <mergeCell ref="B13:D13"/>
  </mergeCells>
  <dataValidations count="1">
    <dataValidation type="list" showInputMessage="1" showErrorMessage="1" sqref="B21:L24 M21:R24" xr:uid="{00000000-0002-0000-1200-000000000000}">
      <formula1>$F$10:$F$11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2"/>
  <sheetViews>
    <sheetView workbookViewId="0">
      <selection activeCell="I5" sqref="I5"/>
    </sheetView>
  </sheetViews>
  <sheetFormatPr defaultRowHeight="15" x14ac:dyDescent="0.25"/>
  <cols>
    <col min="1" max="9" width="16.42578125" customWidth="1"/>
  </cols>
  <sheetData>
    <row r="2" spans="1:9" ht="18" customHeight="1" x14ac:dyDescent="0.25">
      <c r="A2" s="14" t="s">
        <v>19</v>
      </c>
      <c r="B2" s="14" t="s">
        <v>20</v>
      </c>
      <c r="C2" s="14" t="s">
        <v>21</v>
      </c>
      <c r="D2" s="14" t="s">
        <v>22</v>
      </c>
      <c r="E2" s="14" t="s">
        <v>23</v>
      </c>
      <c r="F2" s="14" t="s">
        <v>24</v>
      </c>
      <c r="G2" s="14" t="s">
        <v>25</v>
      </c>
      <c r="H2" s="14" t="s">
        <v>26</v>
      </c>
      <c r="I2" s="14" t="s">
        <v>27</v>
      </c>
    </row>
    <row r="3" spans="1:9" x14ac:dyDescent="0.25">
      <c r="A3" s="49" t="s">
        <v>28</v>
      </c>
      <c r="B3" s="45" t="s">
        <v>29</v>
      </c>
      <c r="C3" s="45" t="s">
        <v>30</v>
      </c>
      <c r="D3" s="45" t="s">
        <v>31</v>
      </c>
      <c r="E3" s="45" t="s">
        <v>32</v>
      </c>
      <c r="F3" s="45" t="s">
        <v>33</v>
      </c>
      <c r="G3" s="45" t="s">
        <v>34</v>
      </c>
      <c r="H3" s="45">
        <v>1</v>
      </c>
      <c r="I3" s="45" t="s">
        <v>35</v>
      </c>
    </row>
    <row r="4" spans="1:9" x14ac:dyDescent="0.25">
      <c r="A4" s="49" t="s">
        <v>36</v>
      </c>
      <c r="B4" s="45" t="s">
        <v>37</v>
      </c>
      <c r="C4" s="45" t="s">
        <v>38</v>
      </c>
      <c r="D4" s="45" t="s">
        <v>39</v>
      </c>
      <c r="E4" s="45" t="s">
        <v>40</v>
      </c>
      <c r="F4" s="45" t="s">
        <v>41</v>
      </c>
      <c r="G4" s="45" t="s">
        <v>42</v>
      </c>
      <c r="H4" s="45">
        <v>2</v>
      </c>
      <c r="I4" s="45" t="s">
        <v>43</v>
      </c>
    </row>
    <row r="5" spans="1:9" x14ac:dyDescent="0.25">
      <c r="A5" s="49"/>
      <c r="B5" s="45" t="s">
        <v>44</v>
      </c>
      <c r="C5" s="45" t="s">
        <v>45</v>
      </c>
      <c r="D5" s="45" t="s">
        <v>46</v>
      </c>
      <c r="E5" s="45" t="s">
        <v>47</v>
      </c>
      <c r="F5" s="45" t="s">
        <v>48</v>
      </c>
      <c r="G5" s="45" t="s">
        <v>49</v>
      </c>
      <c r="H5" s="45">
        <v>3</v>
      </c>
    </row>
    <row r="6" spans="1:9" x14ac:dyDescent="0.25">
      <c r="A6" s="49"/>
      <c r="B6" s="49" t="s">
        <v>50</v>
      </c>
      <c r="C6" s="45" t="s">
        <v>51</v>
      </c>
      <c r="D6" s="45" t="s">
        <v>52</v>
      </c>
      <c r="E6" s="45" t="s">
        <v>53</v>
      </c>
      <c r="F6" s="45" t="s">
        <v>54</v>
      </c>
      <c r="G6" s="45" t="s">
        <v>55</v>
      </c>
      <c r="H6" s="45">
        <v>4</v>
      </c>
    </row>
    <row r="7" spans="1:9" x14ac:dyDescent="0.25">
      <c r="A7" s="49"/>
      <c r="B7" s="45" t="s">
        <v>56</v>
      </c>
      <c r="C7" s="45"/>
      <c r="D7" s="45" t="s">
        <v>57</v>
      </c>
      <c r="E7" s="45"/>
      <c r="F7" s="45" t="s">
        <v>58</v>
      </c>
      <c r="G7" s="45"/>
      <c r="H7" s="45">
        <v>5</v>
      </c>
    </row>
    <row r="8" spans="1:9" x14ac:dyDescent="0.25">
      <c r="A8" s="49"/>
      <c r="B8" s="45" t="s">
        <v>59</v>
      </c>
      <c r="C8" s="45"/>
      <c r="D8" s="45" t="s">
        <v>60</v>
      </c>
      <c r="E8" s="45"/>
      <c r="F8" s="45" t="s">
        <v>61</v>
      </c>
      <c r="G8" s="45"/>
      <c r="H8" s="45">
        <v>6</v>
      </c>
    </row>
    <row r="9" spans="1:9" x14ac:dyDescent="0.25">
      <c r="A9" s="49"/>
      <c r="B9" s="45" t="s">
        <v>62</v>
      </c>
      <c r="C9" s="45"/>
      <c r="D9" s="45" t="s">
        <v>63</v>
      </c>
      <c r="E9" s="45"/>
      <c r="F9" s="45" t="s">
        <v>64</v>
      </c>
      <c r="G9" s="45"/>
      <c r="H9" s="45">
        <v>7</v>
      </c>
    </row>
    <row r="10" spans="1:9" x14ac:dyDescent="0.25">
      <c r="A10" s="49"/>
      <c r="B10" s="45" t="s">
        <v>65</v>
      </c>
      <c r="C10" s="45"/>
      <c r="D10" s="45" t="s">
        <v>66</v>
      </c>
      <c r="E10" s="45"/>
      <c r="F10" s="45" t="s">
        <v>67</v>
      </c>
      <c r="G10" s="45"/>
      <c r="H10" s="45">
        <v>8</v>
      </c>
    </row>
    <row r="11" spans="1:9" x14ac:dyDescent="0.25">
      <c r="A11" s="49"/>
      <c r="B11" s="45" t="s">
        <v>68</v>
      </c>
      <c r="C11" s="45"/>
      <c r="D11" s="45" t="s">
        <v>69</v>
      </c>
      <c r="E11" s="45"/>
      <c r="F11" s="45" t="s">
        <v>70</v>
      </c>
      <c r="G11" s="45"/>
      <c r="H11" s="45">
        <v>9</v>
      </c>
    </row>
    <row r="12" spans="1:9" x14ac:dyDescent="0.25">
      <c r="A12" s="49"/>
      <c r="B12" s="45"/>
      <c r="C12" s="45"/>
      <c r="D12" s="45" t="s">
        <v>71</v>
      </c>
      <c r="E12" s="45"/>
      <c r="F12" s="45" t="s">
        <v>72</v>
      </c>
      <c r="G12" s="45"/>
      <c r="H12" s="45">
        <v>10</v>
      </c>
    </row>
    <row r="13" spans="1:9" x14ac:dyDescent="0.25">
      <c r="A13" s="49"/>
      <c r="B13" s="45"/>
      <c r="C13" s="45"/>
      <c r="D13" s="45" t="s">
        <v>73</v>
      </c>
      <c r="E13" s="45"/>
      <c r="F13" s="45" t="s">
        <v>74</v>
      </c>
      <c r="G13" s="45"/>
      <c r="H13" s="45">
        <v>11</v>
      </c>
    </row>
    <row r="14" spans="1:9" x14ac:dyDescent="0.25">
      <c r="A14" s="49"/>
      <c r="B14" s="45"/>
      <c r="C14" s="45"/>
      <c r="D14" s="45" t="s">
        <v>75</v>
      </c>
      <c r="E14" s="45"/>
      <c r="F14" s="45" t="s">
        <v>76</v>
      </c>
      <c r="G14" s="45"/>
      <c r="H14" s="45">
        <v>12</v>
      </c>
    </row>
    <row r="15" spans="1:9" x14ac:dyDescent="0.25">
      <c r="A15" s="49"/>
      <c r="B15" s="45"/>
      <c r="C15" s="45"/>
      <c r="D15" s="45" t="s">
        <v>77</v>
      </c>
      <c r="E15" s="45"/>
      <c r="F15" s="45"/>
      <c r="G15" s="49"/>
      <c r="H15" s="45">
        <v>13</v>
      </c>
    </row>
    <row r="16" spans="1:9" x14ac:dyDescent="0.25">
      <c r="A16" s="49"/>
      <c r="B16" s="45"/>
      <c r="C16" s="45"/>
      <c r="D16" s="45" t="s">
        <v>78</v>
      </c>
      <c r="E16" s="45"/>
      <c r="F16" s="45"/>
      <c r="G16" s="49"/>
      <c r="H16" s="45">
        <v>14</v>
      </c>
    </row>
    <row r="17" spans="1:8" x14ac:dyDescent="0.25">
      <c r="A17" s="49"/>
      <c r="B17" s="45"/>
      <c r="C17" s="45"/>
      <c r="D17" s="45" t="s">
        <v>79</v>
      </c>
      <c r="E17" s="45"/>
      <c r="F17" s="45"/>
      <c r="G17" s="49"/>
      <c r="H17" s="45">
        <v>15</v>
      </c>
    </row>
    <row r="18" spans="1:8" x14ac:dyDescent="0.25">
      <c r="A18" s="49"/>
      <c r="B18" s="45"/>
      <c r="C18" s="45"/>
      <c r="D18" s="45" t="s">
        <v>80</v>
      </c>
      <c r="E18" s="45"/>
      <c r="F18" s="45"/>
      <c r="G18" s="49"/>
      <c r="H18" s="45">
        <v>16</v>
      </c>
    </row>
    <row r="19" spans="1:8" x14ac:dyDescent="0.25">
      <c r="H19" s="45">
        <v>17</v>
      </c>
    </row>
    <row r="20" spans="1:8" x14ac:dyDescent="0.25">
      <c r="H20" s="45">
        <v>18</v>
      </c>
    </row>
    <row r="21" spans="1:8" x14ac:dyDescent="0.25">
      <c r="H21" s="45">
        <v>19</v>
      </c>
    </row>
    <row r="22" spans="1:8" x14ac:dyDescent="0.25">
      <c r="H22" s="45">
        <v>20</v>
      </c>
    </row>
    <row r="23" spans="1:8" x14ac:dyDescent="0.25">
      <c r="H23" s="45">
        <v>21</v>
      </c>
    </row>
    <row r="24" spans="1:8" x14ac:dyDescent="0.25">
      <c r="H24" s="45">
        <v>22</v>
      </c>
    </row>
    <row r="25" spans="1:8" x14ac:dyDescent="0.25">
      <c r="H25" s="45">
        <v>23</v>
      </c>
    </row>
    <row r="26" spans="1:8" x14ac:dyDescent="0.25">
      <c r="H26" s="45">
        <v>24</v>
      </c>
    </row>
    <row r="27" spans="1:8" x14ac:dyDescent="0.25">
      <c r="H27" s="45">
        <v>25</v>
      </c>
    </row>
    <row r="28" spans="1:8" x14ac:dyDescent="0.25">
      <c r="H28" s="45">
        <v>26</v>
      </c>
    </row>
    <row r="29" spans="1:8" x14ac:dyDescent="0.25">
      <c r="H29" s="45">
        <v>27</v>
      </c>
    </row>
    <row r="30" spans="1:8" x14ac:dyDescent="0.25">
      <c r="H30" s="45">
        <v>28</v>
      </c>
    </row>
    <row r="31" spans="1:8" x14ac:dyDescent="0.25">
      <c r="H31" s="45">
        <v>29</v>
      </c>
    </row>
    <row r="32" spans="1:8" x14ac:dyDescent="0.25">
      <c r="H32" s="45">
        <v>30</v>
      </c>
    </row>
    <row r="33" spans="8:8" x14ac:dyDescent="0.25">
      <c r="H33" s="45">
        <v>31</v>
      </c>
    </row>
    <row r="34" spans="8:8" x14ac:dyDescent="0.25">
      <c r="H34" s="45">
        <v>32</v>
      </c>
    </row>
    <row r="35" spans="8:8" x14ac:dyDescent="0.25">
      <c r="H35" s="45">
        <v>33</v>
      </c>
    </row>
    <row r="36" spans="8:8" x14ac:dyDescent="0.25">
      <c r="H36" s="45">
        <v>34</v>
      </c>
    </row>
    <row r="37" spans="8:8" x14ac:dyDescent="0.25">
      <c r="H37" s="45">
        <v>35</v>
      </c>
    </row>
    <row r="38" spans="8:8" x14ac:dyDescent="0.25">
      <c r="H38" s="45">
        <v>36</v>
      </c>
    </row>
    <row r="39" spans="8:8" x14ac:dyDescent="0.25">
      <c r="H39" s="45">
        <v>37</v>
      </c>
    </row>
    <row r="40" spans="8:8" x14ac:dyDescent="0.25">
      <c r="H40" s="45">
        <v>38</v>
      </c>
    </row>
    <row r="41" spans="8:8" x14ac:dyDescent="0.25">
      <c r="H41" s="45">
        <v>39</v>
      </c>
    </row>
    <row r="42" spans="8:8" x14ac:dyDescent="0.25">
      <c r="H42" s="45">
        <v>40</v>
      </c>
    </row>
    <row r="43" spans="8:8" x14ac:dyDescent="0.25">
      <c r="H43" s="45">
        <v>41</v>
      </c>
    </row>
    <row r="44" spans="8:8" x14ac:dyDescent="0.25">
      <c r="H44" s="45">
        <v>42</v>
      </c>
    </row>
    <row r="45" spans="8:8" x14ac:dyDescent="0.25">
      <c r="H45" s="45">
        <v>43</v>
      </c>
    </row>
    <row r="46" spans="8:8" x14ac:dyDescent="0.25">
      <c r="H46" s="45">
        <v>44</v>
      </c>
    </row>
    <row r="47" spans="8:8" x14ac:dyDescent="0.25">
      <c r="H47" s="45">
        <v>45</v>
      </c>
    </row>
    <row r="48" spans="8:8" x14ac:dyDescent="0.25">
      <c r="H48" s="45">
        <v>46</v>
      </c>
    </row>
    <row r="49" spans="8:8" x14ac:dyDescent="0.25">
      <c r="H49" s="45">
        <v>47</v>
      </c>
    </row>
    <row r="50" spans="8:8" x14ac:dyDescent="0.25">
      <c r="H50" s="45">
        <v>48</v>
      </c>
    </row>
    <row r="51" spans="8:8" x14ac:dyDescent="0.25">
      <c r="H51" s="45">
        <v>49</v>
      </c>
    </row>
    <row r="52" spans="8:8" x14ac:dyDescent="0.25">
      <c r="H52" s="45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8"/>
  <sheetViews>
    <sheetView topLeftCell="C1" workbookViewId="0">
      <selection activeCell="L18" sqref="L18"/>
    </sheetView>
  </sheetViews>
  <sheetFormatPr defaultColWidth="13.28515625" defaultRowHeight="22.5" customHeight="1" x14ac:dyDescent="0.25"/>
  <cols>
    <col min="1" max="425" width="13.28515625" style="45" customWidth="1"/>
    <col min="426" max="16384" width="13.28515625" style="45"/>
  </cols>
  <sheetData>
    <row r="1" spans="1:17" ht="15.75" customHeight="1" thickBot="1" x14ac:dyDescent="0.3"/>
    <row r="2" spans="1:17" ht="15.75" customHeight="1" thickBot="1" x14ac:dyDescent="0.3">
      <c r="B2" s="35" t="s">
        <v>517</v>
      </c>
      <c r="C2" s="36" t="s">
        <v>518</v>
      </c>
      <c r="D2" s="36" t="s">
        <v>519</v>
      </c>
      <c r="E2" s="36" t="s">
        <v>520</v>
      </c>
      <c r="F2" s="36" t="s">
        <v>521</v>
      </c>
      <c r="G2" s="36" t="s">
        <v>522</v>
      </c>
      <c r="H2" s="36" t="s">
        <v>523</v>
      </c>
      <c r="I2" s="36" t="s">
        <v>524</v>
      </c>
      <c r="J2" s="36" t="s">
        <v>525</v>
      </c>
      <c r="K2" s="36" t="s">
        <v>526</v>
      </c>
      <c r="L2" s="36" t="s">
        <v>527</v>
      </c>
      <c r="M2" s="36" t="s">
        <v>528</v>
      </c>
      <c r="N2" s="36" t="s">
        <v>529</v>
      </c>
      <c r="O2" s="36" t="s">
        <v>530</v>
      </c>
      <c r="P2" s="36" t="s">
        <v>531</v>
      </c>
      <c r="Q2" s="37" t="s">
        <v>532</v>
      </c>
    </row>
    <row r="3" spans="1:17" ht="22.5" customHeight="1" x14ac:dyDescent="0.25">
      <c r="A3" s="45" t="s">
        <v>533</v>
      </c>
      <c r="B3" s="45">
        <v>20.02</v>
      </c>
      <c r="C3" s="45">
        <v>0</v>
      </c>
      <c r="D3" s="45">
        <v>15.33</v>
      </c>
      <c r="E3" s="45">
        <v>0</v>
      </c>
      <c r="F3" s="45">
        <v>0</v>
      </c>
      <c r="G3" s="45">
        <v>0</v>
      </c>
      <c r="H3" s="45">
        <v>6.68</v>
      </c>
      <c r="I3" s="45">
        <v>17.97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</row>
    <row r="4" spans="1:17" ht="22.5" customHeight="1" x14ac:dyDescent="0.25">
      <c r="A4" s="45" t="s">
        <v>534</v>
      </c>
      <c r="B4" s="45">
        <v>26.18</v>
      </c>
      <c r="C4" s="45">
        <v>0</v>
      </c>
      <c r="D4" s="45">
        <v>20.5</v>
      </c>
      <c r="E4" s="45">
        <v>0</v>
      </c>
      <c r="F4" s="45">
        <v>0</v>
      </c>
      <c r="G4" s="45">
        <v>0</v>
      </c>
      <c r="H4" s="45">
        <v>10.220000000000001</v>
      </c>
      <c r="I4" s="45">
        <v>18.100000000000001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</row>
    <row r="5" spans="1:17" ht="22.5" customHeight="1" x14ac:dyDescent="0.25">
      <c r="A5" s="45" t="s">
        <v>535</v>
      </c>
      <c r="B5" s="45">
        <v>26.18</v>
      </c>
      <c r="C5" s="45">
        <v>0</v>
      </c>
      <c r="D5" s="45">
        <v>20.5</v>
      </c>
      <c r="E5" s="45">
        <v>0</v>
      </c>
      <c r="F5" s="45">
        <v>0</v>
      </c>
      <c r="G5" s="45">
        <v>0</v>
      </c>
      <c r="H5" s="45">
        <v>10.220000000000001</v>
      </c>
      <c r="I5" s="45">
        <v>18.100000000000001</v>
      </c>
      <c r="J5" s="45">
        <v>15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</row>
    <row r="6" spans="1:17" ht="22.5" customHeight="1" x14ac:dyDescent="0.25">
      <c r="A6" s="45" t="s">
        <v>536</v>
      </c>
      <c r="B6" s="45">
        <v>26.69</v>
      </c>
      <c r="C6" s="45">
        <v>0</v>
      </c>
      <c r="D6" s="45">
        <v>15.99</v>
      </c>
      <c r="E6" s="45">
        <v>0</v>
      </c>
      <c r="F6" s="45">
        <v>7.4</v>
      </c>
      <c r="G6" s="45">
        <v>0</v>
      </c>
      <c r="H6" s="45">
        <v>10.220000000000001</v>
      </c>
      <c r="I6" s="45">
        <v>18.100000000000001</v>
      </c>
      <c r="J6" s="45">
        <v>20</v>
      </c>
      <c r="K6" s="45">
        <v>0</v>
      </c>
      <c r="L6" s="45">
        <v>0</v>
      </c>
      <c r="M6" s="45">
        <v>6.6</v>
      </c>
      <c r="N6" s="45">
        <v>0</v>
      </c>
      <c r="O6" s="45">
        <v>0</v>
      </c>
      <c r="P6" s="45">
        <v>0</v>
      </c>
      <c r="Q6" s="45">
        <v>0</v>
      </c>
    </row>
    <row r="7" spans="1:17" ht="22.5" customHeight="1" x14ac:dyDescent="0.25">
      <c r="A7" s="45" t="s">
        <v>537</v>
      </c>
      <c r="B7" s="45">
        <v>26.7</v>
      </c>
      <c r="C7" s="45">
        <v>0</v>
      </c>
      <c r="D7" s="45">
        <v>16.2</v>
      </c>
      <c r="E7" s="45">
        <v>0</v>
      </c>
      <c r="F7" s="45">
        <v>7.66</v>
      </c>
      <c r="G7" s="45">
        <v>0</v>
      </c>
      <c r="H7" s="45">
        <v>0</v>
      </c>
      <c r="I7" s="45">
        <v>18.100000000000001</v>
      </c>
      <c r="J7" s="45">
        <v>20</v>
      </c>
      <c r="K7" s="45">
        <v>25</v>
      </c>
      <c r="L7" s="45">
        <v>5.46</v>
      </c>
      <c r="M7" s="45">
        <v>6.6</v>
      </c>
      <c r="N7" s="45">
        <v>0</v>
      </c>
      <c r="O7" s="45">
        <v>5.72</v>
      </c>
      <c r="P7" s="45">
        <v>0</v>
      </c>
      <c r="Q7" s="45">
        <v>0</v>
      </c>
    </row>
    <row r="8" spans="1:17" ht="22.5" customHeight="1" x14ac:dyDescent="0.25">
      <c r="A8" s="45" t="s">
        <v>538</v>
      </c>
      <c r="B8" s="45">
        <v>26.7</v>
      </c>
      <c r="C8" s="45">
        <v>0</v>
      </c>
      <c r="D8" s="45">
        <v>16.399999999999999</v>
      </c>
      <c r="E8" s="45">
        <v>6.32</v>
      </c>
      <c r="F8" s="45">
        <v>13.44</v>
      </c>
      <c r="G8" s="45">
        <v>0</v>
      </c>
      <c r="H8" s="45">
        <v>0</v>
      </c>
      <c r="I8" s="45">
        <v>18.100000000000001</v>
      </c>
      <c r="J8" s="45">
        <v>20</v>
      </c>
      <c r="K8" s="45">
        <v>25</v>
      </c>
      <c r="L8" s="45">
        <v>10.9</v>
      </c>
      <c r="M8" s="45">
        <v>6.6</v>
      </c>
      <c r="N8" s="45">
        <v>0</v>
      </c>
      <c r="O8" s="45">
        <v>8.4600000000000009</v>
      </c>
      <c r="P8" s="45">
        <v>0</v>
      </c>
      <c r="Q8" s="45"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G8"/>
  <sheetViews>
    <sheetView topLeftCell="A9" workbookViewId="0">
      <selection activeCell="H27" sqref="H27"/>
    </sheetView>
  </sheetViews>
  <sheetFormatPr defaultColWidth="15.42578125" defaultRowHeight="15" x14ac:dyDescent="0.25"/>
  <sheetData>
    <row r="2" spans="1:7" x14ac:dyDescent="0.25">
      <c r="A2" s="41"/>
      <c r="B2" s="41" t="s">
        <v>56</v>
      </c>
      <c r="C2" s="41" t="s">
        <v>29</v>
      </c>
      <c r="D2" s="41" t="s">
        <v>37</v>
      </c>
      <c r="E2" s="41" t="s">
        <v>44</v>
      </c>
      <c r="F2" s="41" t="s">
        <v>539</v>
      </c>
      <c r="G2" s="41" t="s">
        <v>540</v>
      </c>
    </row>
    <row r="3" spans="1:7" x14ac:dyDescent="0.25">
      <c r="A3" s="41">
        <v>1</v>
      </c>
      <c r="B3" s="41">
        <v>20.02</v>
      </c>
      <c r="C3" s="41">
        <v>15.33</v>
      </c>
      <c r="D3" s="41">
        <v>0</v>
      </c>
      <c r="E3" s="41">
        <v>24.65</v>
      </c>
      <c r="F3" s="41">
        <v>0</v>
      </c>
      <c r="G3" s="41">
        <v>0</v>
      </c>
    </row>
    <row r="4" spans="1:7" x14ac:dyDescent="0.25">
      <c r="A4" s="41">
        <v>2</v>
      </c>
      <c r="B4" s="41">
        <v>26.18</v>
      </c>
      <c r="C4" s="41">
        <v>20.5</v>
      </c>
      <c r="D4" s="41">
        <v>0</v>
      </c>
      <c r="E4" s="41">
        <v>28.32</v>
      </c>
      <c r="F4" s="41">
        <v>0</v>
      </c>
      <c r="G4" s="41">
        <v>0</v>
      </c>
    </row>
    <row r="5" spans="1:7" x14ac:dyDescent="0.25">
      <c r="A5" s="41">
        <v>3</v>
      </c>
      <c r="B5" s="41">
        <v>41.18</v>
      </c>
      <c r="C5" s="41">
        <v>20.5</v>
      </c>
      <c r="D5" s="41">
        <v>0</v>
      </c>
      <c r="E5" s="41">
        <v>28.32</v>
      </c>
      <c r="F5" s="41">
        <v>0</v>
      </c>
      <c r="G5" s="41">
        <v>0</v>
      </c>
    </row>
    <row r="6" spans="1:7" x14ac:dyDescent="0.25">
      <c r="A6" s="41">
        <v>4</v>
      </c>
      <c r="B6" s="41">
        <v>46.69</v>
      </c>
      <c r="C6" s="41">
        <v>23.39</v>
      </c>
      <c r="D6" s="41">
        <v>0</v>
      </c>
      <c r="E6" s="41">
        <v>28.32</v>
      </c>
      <c r="F6" s="41">
        <v>6.6</v>
      </c>
      <c r="G6" s="41">
        <v>0</v>
      </c>
    </row>
    <row r="7" spans="1:7" x14ac:dyDescent="0.25">
      <c r="A7" s="41">
        <v>5</v>
      </c>
      <c r="B7" s="41">
        <v>71.7</v>
      </c>
      <c r="C7" s="41">
        <v>23.86</v>
      </c>
      <c r="D7" s="41">
        <v>0</v>
      </c>
      <c r="E7" s="41">
        <v>18.100000000000001</v>
      </c>
      <c r="F7" s="41">
        <v>12.06</v>
      </c>
      <c r="G7" s="41">
        <v>5.72</v>
      </c>
    </row>
    <row r="8" spans="1:7" x14ac:dyDescent="0.25">
      <c r="A8" s="41">
        <v>6</v>
      </c>
      <c r="B8" s="41">
        <v>71.7</v>
      </c>
      <c r="C8" s="41">
        <v>36.159999999999997</v>
      </c>
      <c r="D8" s="41">
        <v>0</v>
      </c>
      <c r="E8" s="41">
        <v>18.100000000000001</v>
      </c>
      <c r="F8" s="41">
        <v>17.5</v>
      </c>
      <c r="G8" s="41">
        <v>8.4600000000000009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8"/>
  <sheetViews>
    <sheetView workbookViewId="0">
      <selection activeCell="B10" sqref="B10"/>
    </sheetView>
  </sheetViews>
  <sheetFormatPr defaultColWidth="13.28515625" defaultRowHeight="22.5" customHeight="1" x14ac:dyDescent="0.25"/>
  <cols>
    <col min="1" max="425" width="13.28515625" style="45" customWidth="1"/>
    <col min="426" max="16384" width="13.28515625" style="45"/>
  </cols>
  <sheetData>
    <row r="1" spans="1:17" ht="15.75" customHeight="1" thickBot="1" x14ac:dyDescent="0.3"/>
    <row r="2" spans="1:17" ht="15.75" customHeight="1" thickBot="1" x14ac:dyDescent="0.3">
      <c r="B2" s="35" t="s">
        <v>517</v>
      </c>
      <c r="C2" s="36" t="s">
        <v>518</v>
      </c>
      <c r="D2" s="36" t="s">
        <v>519</v>
      </c>
      <c r="E2" s="36" t="s">
        <v>520</v>
      </c>
      <c r="F2" s="36" t="s">
        <v>521</v>
      </c>
      <c r="G2" s="36" t="s">
        <v>522</v>
      </c>
      <c r="H2" s="36" t="s">
        <v>523</v>
      </c>
      <c r="I2" s="36" t="s">
        <v>524</v>
      </c>
      <c r="J2" s="36" t="s">
        <v>525</v>
      </c>
      <c r="K2" s="36" t="s">
        <v>526</v>
      </c>
      <c r="L2" s="36" t="s">
        <v>527</v>
      </c>
      <c r="M2" s="36" t="s">
        <v>528</v>
      </c>
      <c r="N2" s="36" t="s">
        <v>529</v>
      </c>
      <c r="O2" s="36" t="s">
        <v>530</v>
      </c>
      <c r="P2" s="36" t="s">
        <v>531</v>
      </c>
      <c r="Q2" s="37" t="s">
        <v>532</v>
      </c>
    </row>
    <row r="3" spans="1:17" ht="22.5" customHeight="1" x14ac:dyDescent="0.25">
      <c r="A3" s="45" t="s">
        <v>533</v>
      </c>
      <c r="B3" s="45">
        <v>26.7</v>
      </c>
      <c r="C3" s="45">
        <v>21.3</v>
      </c>
      <c r="D3" s="45">
        <v>0</v>
      </c>
      <c r="E3" s="45">
        <v>0</v>
      </c>
      <c r="F3" s="45">
        <v>6.9</v>
      </c>
      <c r="G3" s="45">
        <v>0</v>
      </c>
      <c r="H3" s="45">
        <v>0</v>
      </c>
      <c r="I3" s="45">
        <v>5.0999999999999996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</row>
    <row r="4" spans="1:17" ht="22.5" customHeight="1" x14ac:dyDescent="0.25">
      <c r="A4" s="45" t="s">
        <v>534</v>
      </c>
      <c r="B4" s="45">
        <v>26.7</v>
      </c>
      <c r="C4" s="45">
        <v>21.3</v>
      </c>
      <c r="D4" s="45">
        <v>0</v>
      </c>
      <c r="E4" s="45">
        <v>0</v>
      </c>
      <c r="F4" s="45">
        <v>6.9</v>
      </c>
      <c r="G4" s="45">
        <v>0</v>
      </c>
      <c r="H4" s="45">
        <v>0</v>
      </c>
      <c r="I4" s="45">
        <v>5.0999999999999996</v>
      </c>
      <c r="J4" s="45">
        <v>15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</row>
    <row r="5" spans="1:17" ht="22.5" customHeight="1" x14ac:dyDescent="0.25">
      <c r="A5" s="45" t="s">
        <v>535</v>
      </c>
      <c r="B5" s="45">
        <v>26.7</v>
      </c>
      <c r="C5" s="45">
        <v>21.3</v>
      </c>
      <c r="D5" s="45">
        <v>0</v>
      </c>
      <c r="E5" s="45">
        <v>0</v>
      </c>
      <c r="F5" s="45">
        <v>6.9</v>
      </c>
      <c r="G5" s="45">
        <v>0</v>
      </c>
      <c r="H5" s="45">
        <v>0</v>
      </c>
      <c r="I5" s="45">
        <v>18.100000000000001</v>
      </c>
      <c r="J5" s="45">
        <v>17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</row>
    <row r="6" spans="1:17" ht="22.5" customHeight="1" x14ac:dyDescent="0.25">
      <c r="A6" s="45" t="s">
        <v>536</v>
      </c>
      <c r="B6" s="45">
        <v>26.7</v>
      </c>
      <c r="C6" s="45">
        <v>21.3</v>
      </c>
      <c r="D6" s="45">
        <v>0</v>
      </c>
      <c r="E6" s="45">
        <v>0</v>
      </c>
      <c r="F6" s="45">
        <v>12.22</v>
      </c>
      <c r="G6" s="45">
        <v>0</v>
      </c>
      <c r="H6" s="45">
        <v>6.67</v>
      </c>
      <c r="I6" s="45">
        <v>18.100000000000001</v>
      </c>
      <c r="J6" s="45">
        <v>20</v>
      </c>
      <c r="K6" s="45">
        <v>0</v>
      </c>
      <c r="L6" s="45">
        <v>0</v>
      </c>
      <c r="M6" s="45">
        <v>9.83</v>
      </c>
      <c r="N6" s="45">
        <v>0</v>
      </c>
      <c r="O6" s="45">
        <v>0</v>
      </c>
      <c r="P6" s="45">
        <v>9.83</v>
      </c>
      <c r="Q6" s="45">
        <v>0</v>
      </c>
    </row>
    <row r="7" spans="1:17" ht="22.5" customHeight="1" x14ac:dyDescent="0.25">
      <c r="A7" s="45" t="s">
        <v>537</v>
      </c>
      <c r="B7" s="45">
        <v>26.7</v>
      </c>
      <c r="C7" s="45">
        <v>21.3</v>
      </c>
      <c r="D7" s="45">
        <v>0</v>
      </c>
      <c r="E7" s="45">
        <v>0</v>
      </c>
      <c r="F7" s="45">
        <v>12.22</v>
      </c>
      <c r="G7" s="45">
        <v>0</v>
      </c>
      <c r="H7" s="45">
        <v>0</v>
      </c>
      <c r="I7" s="45">
        <v>18.100000000000001</v>
      </c>
      <c r="J7" s="45">
        <v>20</v>
      </c>
      <c r="K7" s="45">
        <v>21.68</v>
      </c>
      <c r="L7" s="45">
        <v>0</v>
      </c>
      <c r="M7" s="45">
        <v>10.83</v>
      </c>
      <c r="N7" s="45">
        <v>0</v>
      </c>
      <c r="O7" s="45">
        <v>0</v>
      </c>
      <c r="P7" s="45">
        <v>10.83</v>
      </c>
      <c r="Q7" s="45">
        <v>0</v>
      </c>
    </row>
    <row r="8" spans="1:17" ht="22.5" customHeight="1" x14ac:dyDescent="0.25">
      <c r="A8" s="45" t="s">
        <v>538</v>
      </c>
      <c r="B8" s="45">
        <v>26.7</v>
      </c>
      <c r="C8" s="45">
        <v>21.3</v>
      </c>
      <c r="D8" s="45">
        <v>0</v>
      </c>
      <c r="E8" s="45">
        <v>9.34</v>
      </c>
      <c r="F8" s="45">
        <v>12.22</v>
      </c>
      <c r="G8" s="45">
        <v>0</v>
      </c>
      <c r="H8" s="45">
        <v>0</v>
      </c>
      <c r="I8" s="45">
        <v>18.100000000000001</v>
      </c>
      <c r="J8" s="45">
        <v>20</v>
      </c>
      <c r="K8" s="45">
        <v>25</v>
      </c>
      <c r="L8" s="45">
        <v>6.75</v>
      </c>
      <c r="M8" s="45">
        <v>10.83</v>
      </c>
      <c r="N8" s="45">
        <v>0</v>
      </c>
      <c r="O8" s="45">
        <v>0</v>
      </c>
      <c r="P8" s="45">
        <v>15.25</v>
      </c>
      <c r="Q8" s="45"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G8"/>
  <sheetViews>
    <sheetView workbookViewId="0">
      <selection activeCell="I21" sqref="I21"/>
    </sheetView>
  </sheetViews>
  <sheetFormatPr defaultColWidth="15.42578125" defaultRowHeight="15" x14ac:dyDescent="0.25"/>
  <cols>
    <col min="1" max="416" width="15.42578125" style="45" customWidth="1"/>
    <col min="417" max="16384" width="15.42578125" style="45"/>
  </cols>
  <sheetData>
    <row r="2" spans="1:7" x14ac:dyDescent="0.25">
      <c r="A2" s="41"/>
      <c r="B2" s="41" t="s">
        <v>56</v>
      </c>
      <c r="C2" s="41" t="s">
        <v>29</v>
      </c>
      <c r="D2" s="41" t="s">
        <v>37</v>
      </c>
      <c r="E2" s="41" t="s">
        <v>44</v>
      </c>
      <c r="F2" s="41" t="s">
        <v>539</v>
      </c>
      <c r="G2" s="41" t="s">
        <v>540</v>
      </c>
    </row>
    <row r="3" spans="1:7" x14ac:dyDescent="0.25">
      <c r="A3" s="41">
        <v>1</v>
      </c>
      <c r="B3" s="41">
        <v>48</v>
      </c>
      <c r="C3" s="41">
        <v>6.9</v>
      </c>
      <c r="D3" s="41"/>
      <c r="E3" s="41">
        <v>5.0999999999999996</v>
      </c>
      <c r="F3" s="41"/>
      <c r="G3" s="41"/>
    </row>
    <row r="4" spans="1:7" x14ac:dyDescent="0.25">
      <c r="A4" s="41">
        <v>2</v>
      </c>
      <c r="B4" s="41">
        <v>63</v>
      </c>
      <c r="C4" s="41">
        <v>6.9</v>
      </c>
      <c r="D4" s="41"/>
      <c r="E4" s="41">
        <v>5.0999999999999996</v>
      </c>
      <c r="F4" s="41"/>
      <c r="G4" s="41"/>
    </row>
    <row r="5" spans="1:7" x14ac:dyDescent="0.25">
      <c r="A5" s="41">
        <v>3</v>
      </c>
      <c r="B5" s="41">
        <v>65</v>
      </c>
      <c r="C5" s="41">
        <v>6.9</v>
      </c>
      <c r="D5" s="41"/>
      <c r="E5" s="41">
        <v>18.100000000000001</v>
      </c>
      <c r="F5" s="41"/>
      <c r="G5" s="41"/>
    </row>
    <row r="6" spans="1:7" x14ac:dyDescent="0.25">
      <c r="A6" s="41">
        <v>4</v>
      </c>
      <c r="B6" s="41">
        <v>68</v>
      </c>
      <c r="C6" s="41">
        <v>12.22</v>
      </c>
      <c r="D6" s="41"/>
      <c r="E6" s="41">
        <v>24.77</v>
      </c>
      <c r="F6" s="41">
        <v>9.83</v>
      </c>
      <c r="G6" s="41">
        <v>9.83</v>
      </c>
    </row>
    <row r="7" spans="1:7" x14ac:dyDescent="0.25">
      <c r="A7" s="41">
        <v>5</v>
      </c>
      <c r="B7" s="41">
        <v>89.68</v>
      </c>
      <c r="C7" s="41">
        <v>12.22</v>
      </c>
      <c r="D7" s="41"/>
      <c r="E7" s="41">
        <v>18.100000000000001</v>
      </c>
      <c r="F7" s="41">
        <v>10.83</v>
      </c>
      <c r="G7" s="41">
        <v>10.83</v>
      </c>
    </row>
    <row r="8" spans="1:7" x14ac:dyDescent="0.25">
      <c r="A8" s="41">
        <v>6</v>
      </c>
      <c r="B8" s="41">
        <v>93</v>
      </c>
      <c r="C8" s="41">
        <v>21.56</v>
      </c>
      <c r="D8" s="41"/>
      <c r="E8" s="41">
        <v>18.100000000000001</v>
      </c>
      <c r="F8" s="41">
        <v>17.579999999999998</v>
      </c>
      <c r="G8" s="41">
        <v>15.25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E118"/>
  <sheetViews>
    <sheetView showGridLines="0" tabSelected="1" topLeftCell="A30" zoomScale="80" zoomScaleNormal="80" workbookViewId="0">
      <selection activeCell="K36" sqref="K36"/>
    </sheetView>
  </sheetViews>
  <sheetFormatPr defaultColWidth="20.7109375" defaultRowHeight="15" x14ac:dyDescent="0.25"/>
  <cols>
    <col min="1" max="1" width="22" style="49" customWidth="1"/>
    <col min="2" max="27" width="20.7109375" style="49" customWidth="1"/>
    <col min="28" max="16384" width="20.7109375" style="49"/>
  </cols>
  <sheetData>
    <row r="1" spans="1:9" s="45" customFormat="1" ht="21.75" customHeight="1" x14ac:dyDescent="0.25">
      <c r="A1" s="59" t="s">
        <v>81</v>
      </c>
      <c r="B1" s="60"/>
      <c r="C1" s="60"/>
      <c r="D1" s="60"/>
      <c r="E1" s="60"/>
      <c r="F1" s="60"/>
      <c r="G1" s="60"/>
      <c r="H1" s="60"/>
      <c r="I1" s="60"/>
    </row>
    <row r="2" spans="1:9" s="45" customFormat="1" ht="21.75" customHeight="1" x14ac:dyDescent="0.25">
      <c r="A2" s="48" t="s">
        <v>82</v>
      </c>
    </row>
    <row r="3" spans="1:9" s="45" customFormat="1" ht="21.75" customHeight="1" x14ac:dyDescent="0.25">
      <c r="A3" s="27" t="s">
        <v>83</v>
      </c>
      <c r="B3" s="63" t="s">
        <v>84</v>
      </c>
      <c r="C3" s="64"/>
      <c r="D3" s="64"/>
      <c r="E3" s="65"/>
    </row>
    <row r="4" spans="1:9" s="45" customFormat="1" ht="21.75" customHeight="1" x14ac:dyDescent="0.25">
      <c r="A4" s="1" t="s">
        <v>85</v>
      </c>
      <c r="B4" s="66" t="s">
        <v>86</v>
      </c>
      <c r="C4" s="67"/>
      <c r="D4" s="67"/>
      <c r="E4" s="68"/>
    </row>
    <row r="5" spans="1:9" s="45" customFormat="1" ht="21.75" customHeight="1" x14ac:dyDescent="0.25">
      <c r="A5" s="1" t="s">
        <v>87</v>
      </c>
      <c r="B5" s="63" t="s">
        <v>88</v>
      </c>
      <c r="C5" s="64"/>
      <c r="D5" s="64"/>
      <c r="E5" s="65"/>
      <c r="F5" s="9"/>
      <c r="G5" s="9"/>
      <c r="H5" s="9"/>
      <c r="I5" s="9"/>
    </row>
    <row r="6" spans="1:9" s="45" customFormat="1" ht="21.75" customHeight="1" x14ac:dyDescent="0.25">
      <c r="A6" s="1" t="s">
        <v>89</v>
      </c>
      <c r="B6" s="63" t="s">
        <v>90</v>
      </c>
      <c r="C6" s="64"/>
      <c r="D6" s="64"/>
      <c r="E6" s="65"/>
    </row>
    <row r="7" spans="1:9" s="45" customFormat="1" ht="21.75" customHeight="1" x14ac:dyDescent="0.25">
      <c r="A7" s="1" t="s">
        <v>91</v>
      </c>
      <c r="B7" s="69" t="s">
        <v>92</v>
      </c>
      <c r="C7" s="70"/>
      <c r="D7" s="70"/>
      <c r="E7" s="71"/>
    </row>
    <row r="8" spans="1:9" s="45" customFormat="1" ht="21.75" customHeight="1" x14ac:dyDescent="0.25">
      <c r="A8" s="32" t="s">
        <v>93</v>
      </c>
      <c r="B8" s="63" t="s">
        <v>94</v>
      </c>
      <c r="C8" s="64"/>
      <c r="D8" s="64"/>
      <c r="E8" s="65"/>
    </row>
    <row r="9" spans="1:9" s="45" customFormat="1" ht="21.75" customHeight="1" x14ac:dyDescent="0.25">
      <c r="A9" s="32" t="s">
        <v>95</v>
      </c>
      <c r="B9" s="63" t="s">
        <v>96</v>
      </c>
      <c r="C9" s="64"/>
      <c r="D9" s="64"/>
      <c r="E9" s="65"/>
    </row>
    <row r="10" spans="1:9" s="45" customFormat="1" ht="21.75" customHeight="1" x14ac:dyDescent="0.25">
      <c r="A10" s="46"/>
    </row>
    <row r="11" spans="1:9" s="45" customFormat="1" ht="21.75" customHeight="1" x14ac:dyDescent="0.25">
      <c r="A11" s="59" t="s">
        <v>97</v>
      </c>
      <c r="B11" s="60"/>
      <c r="C11" s="60"/>
      <c r="D11" s="60"/>
      <c r="E11" s="60"/>
      <c r="F11" s="60"/>
      <c r="G11" s="60"/>
      <c r="H11" s="60"/>
    </row>
    <row r="12" spans="1:9" s="45" customFormat="1" ht="21.75" customHeight="1" x14ac:dyDescent="0.25">
      <c r="A12" s="5" t="s">
        <v>98</v>
      </c>
    </row>
    <row r="13" spans="1:9" s="45" customFormat="1" ht="21.75" customHeight="1" x14ac:dyDescent="0.25">
      <c r="A13" s="5" t="s">
        <v>99</v>
      </c>
    </row>
    <row r="14" spans="1:9" s="45" customFormat="1" ht="21.75" customHeight="1" x14ac:dyDescent="0.25">
      <c r="A14" s="5" t="s">
        <v>100</v>
      </c>
    </row>
    <row r="15" spans="1:9" s="45" customFormat="1" ht="21.75" customHeight="1" x14ac:dyDescent="0.25">
      <c r="A15" s="5" t="s">
        <v>101</v>
      </c>
    </row>
    <row r="16" spans="1:9" s="45" customFormat="1" ht="21.75" customHeight="1" x14ac:dyDescent="0.25">
      <c r="A16" s="2"/>
      <c r="B16" s="60" t="s">
        <v>102</v>
      </c>
      <c r="C16" s="60"/>
      <c r="D16" s="60"/>
      <c r="E16" s="45" t="s">
        <v>103</v>
      </c>
      <c r="F16" s="45" t="s">
        <v>104</v>
      </c>
      <c r="G16" s="45" t="s">
        <v>105</v>
      </c>
    </row>
    <row r="17" spans="1:8" s="45" customFormat="1" ht="21.75" customHeight="1" x14ac:dyDescent="0.25">
      <c r="A17" s="4"/>
      <c r="B17" s="60" t="s">
        <v>106</v>
      </c>
      <c r="C17" s="60"/>
      <c r="D17" s="60"/>
      <c r="E17" s="45">
        <v>1</v>
      </c>
      <c r="F17" s="45" t="s">
        <v>107</v>
      </c>
      <c r="G17" s="45">
        <v>2025</v>
      </c>
    </row>
    <row r="18" spans="1:8" s="45" customFormat="1" ht="21.75" customHeight="1" x14ac:dyDescent="0.25">
      <c r="A18" s="47"/>
      <c r="B18" s="60" t="s">
        <v>108</v>
      </c>
      <c r="C18" s="60"/>
      <c r="D18" s="60"/>
      <c r="E18" s="45">
        <v>2</v>
      </c>
      <c r="F18" s="45" t="s">
        <v>109</v>
      </c>
      <c r="G18" s="45">
        <v>2030</v>
      </c>
    </row>
    <row r="19" spans="1:8" s="45" customFormat="1" ht="21.75" customHeight="1" x14ac:dyDescent="0.25">
      <c r="E19" s="45">
        <v>3</v>
      </c>
      <c r="F19" s="45" t="s">
        <v>110</v>
      </c>
      <c r="G19" s="45">
        <v>2035</v>
      </c>
    </row>
    <row r="20" spans="1:8" s="45" customFormat="1" ht="21.75" customHeight="1" x14ac:dyDescent="0.25">
      <c r="A20" s="48" t="s">
        <v>111</v>
      </c>
      <c r="B20" s="48"/>
      <c r="E20" s="45">
        <v>4</v>
      </c>
      <c r="F20" s="45" t="s">
        <v>112</v>
      </c>
      <c r="G20" s="45">
        <v>2040</v>
      </c>
    </row>
    <row r="21" spans="1:8" s="45" customFormat="1" ht="21.75" customHeight="1" x14ac:dyDescent="0.25">
      <c r="A21" s="45" t="s">
        <v>113</v>
      </c>
      <c r="B21" s="4" t="s">
        <v>30</v>
      </c>
      <c r="E21" s="45">
        <v>5</v>
      </c>
      <c r="F21" s="45" t="s">
        <v>114</v>
      </c>
      <c r="G21" s="45">
        <v>2045</v>
      </c>
    </row>
    <row r="22" spans="1:8" s="45" customFormat="1" ht="21.75" customHeight="1" x14ac:dyDescent="0.25">
      <c r="A22" s="45" t="s">
        <v>8</v>
      </c>
      <c r="B22" s="4" t="s">
        <v>57</v>
      </c>
      <c r="E22" s="45">
        <v>6</v>
      </c>
      <c r="F22" s="45" t="s">
        <v>115</v>
      </c>
      <c r="G22" s="45">
        <v>2050</v>
      </c>
    </row>
    <row r="23" spans="1:8" s="45" customFormat="1" ht="21.75" customHeight="1" x14ac:dyDescent="0.25">
      <c r="A23" s="45" t="s">
        <v>116</v>
      </c>
      <c r="B23" s="4" t="s">
        <v>40</v>
      </c>
    </row>
    <row r="24" spans="1:8" s="45" customFormat="1" ht="21.75" customHeight="1" x14ac:dyDescent="0.25">
      <c r="A24" s="45" t="s">
        <v>117</v>
      </c>
      <c r="B24" s="4" t="s">
        <v>48</v>
      </c>
    </row>
    <row r="25" spans="1:8" s="45" customFormat="1" ht="21.75" customHeight="1" x14ac:dyDescent="0.25">
      <c r="A25" s="45" t="s">
        <v>118</v>
      </c>
      <c r="B25" s="4" t="s">
        <v>49</v>
      </c>
    </row>
    <row r="26" spans="1:8" s="45" customFormat="1" ht="21.75" customHeight="1" x14ac:dyDescent="0.25">
      <c r="B26" s="46"/>
    </row>
    <row r="27" spans="1:8" s="45" customFormat="1" ht="21.75" customHeight="1" x14ac:dyDescent="0.25">
      <c r="A27" s="62" t="s">
        <v>119</v>
      </c>
      <c r="B27" s="60"/>
      <c r="C27" s="60"/>
      <c r="D27" s="60"/>
      <c r="E27" s="60"/>
      <c r="F27" s="60"/>
      <c r="G27" s="60"/>
      <c r="H27" s="60"/>
    </row>
    <row r="28" spans="1:8" s="45" customFormat="1" ht="21.75" customHeight="1" x14ac:dyDescent="0.25">
      <c r="A28" s="45" t="s">
        <v>120</v>
      </c>
      <c r="B28" s="5" t="s">
        <v>121</v>
      </c>
    </row>
    <row r="29" spans="1:8" s="45" customFormat="1" ht="21.75" customHeight="1" x14ac:dyDescent="0.25">
      <c r="A29" s="45" t="s">
        <v>122</v>
      </c>
      <c r="B29" s="5" t="s">
        <v>123</v>
      </c>
    </row>
    <row r="30" spans="1:8" s="45" customFormat="1" ht="21.75" customHeight="1" x14ac:dyDescent="0.25">
      <c r="A30" s="45" t="s">
        <v>124</v>
      </c>
      <c r="B30" s="5" t="s">
        <v>125</v>
      </c>
    </row>
    <row r="31" spans="1:8" s="45" customFormat="1" ht="21.75" customHeight="1" x14ac:dyDescent="0.25">
      <c r="B31" s="5"/>
    </row>
    <row r="32" spans="1:8" s="45" customFormat="1" ht="21.75" customHeight="1" x14ac:dyDescent="0.25">
      <c r="A32" s="45" t="s">
        <v>126</v>
      </c>
      <c r="B32" s="4" t="s">
        <v>120</v>
      </c>
      <c r="C32" s="42" t="s">
        <v>127</v>
      </c>
      <c r="F32" s="45" t="s">
        <v>128</v>
      </c>
      <c r="G32" s="4" t="s">
        <v>93</v>
      </c>
      <c r="H32" s="42" t="s">
        <v>129</v>
      </c>
    </row>
    <row r="33" spans="1:499" s="45" customFormat="1" ht="21.75" customHeight="1" x14ac:dyDescent="0.25">
      <c r="A33" s="45" t="s">
        <v>130</v>
      </c>
      <c r="B33" s="4">
        <v>4</v>
      </c>
      <c r="C33" s="42" t="s">
        <v>131</v>
      </c>
      <c r="F33" s="45" t="s">
        <v>132</v>
      </c>
      <c r="G33" s="4">
        <v>0</v>
      </c>
      <c r="H33" s="42" t="s">
        <v>133</v>
      </c>
    </row>
    <row r="34" spans="1:499" s="45" customFormat="1" ht="21.75" customHeight="1" x14ac:dyDescent="0.25">
      <c r="A34" s="45" t="s">
        <v>134</v>
      </c>
      <c r="B34" s="4">
        <v>99</v>
      </c>
      <c r="C34" s="42" t="s">
        <v>135</v>
      </c>
      <c r="F34" s="45" t="s">
        <v>136</v>
      </c>
      <c r="G34" s="4">
        <v>1</v>
      </c>
      <c r="H34" s="42" t="s">
        <v>137</v>
      </c>
    </row>
    <row r="35" spans="1:499" s="45" customFormat="1" ht="21.75" customHeight="1" x14ac:dyDescent="0.25">
      <c r="A35" s="45" t="s">
        <v>138</v>
      </c>
      <c r="B35" s="4" t="s">
        <v>93</v>
      </c>
      <c r="C35" s="42" t="s">
        <v>139</v>
      </c>
      <c r="F35" s="45" t="s">
        <v>140</v>
      </c>
      <c r="G35" s="4">
        <v>0</v>
      </c>
      <c r="H35" s="42" t="s">
        <v>141</v>
      </c>
    </row>
    <row r="36" spans="1:499" s="45" customFormat="1" ht="21.75" customHeight="1" x14ac:dyDescent="0.25">
      <c r="A36" s="45" t="s">
        <v>142</v>
      </c>
      <c r="B36" s="4">
        <v>200</v>
      </c>
      <c r="C36" s="42" t="s">
        <v>143</v>
      </c>
      <c r="F36" s="45" t="s">
        <v>144</v>
      </c>
      <c r="G36" s="4" t="s">
        <v>35</v>
      </c>
      <c r="H36" s="42" t="s">
        <v>145</v>
      </c>
    </row>
    <row r="37" spans="1:499" s="45" customFormat="1" ht="21.75" customHeight="1" x14ac:dyDescent="0.25">
      <c r="A37" s="61" t="s">
        <v>146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</row>
    <row r="38" spans="1:499" s="51" customFormat="1" ht="30" customHeight="1" x14ac:dyDescent="0.25">
      <c r="B38" s="52" t="s">
        <v>147</v>
      </c>
      <c r="C38" s="52" t="s">
        <v>148</v>
      </c>
      <c r="D38" s="52" t="s">
        <v>149</v>
      </c>
      <c r="E38" s="52" t="s">
        <v>150</v>
      </c>
      <c r="F38" s="52" t="s">
        <v>151</v>
      </c>
      <c r="G38" s="52" t="s">
        <v>152</v>
      </c>
      <c r="H38" s="52" t="s">
        <v>153</v>
      </c>
      <c r="I38" s="52" t="s">
        <v>154</v>
      </c>
      <c r="J38" s="52" t="s">
        <v>155</v>
      </c>
      <c r="K38" s="52" t="s">
        <v>156</v>
      </c>
      <c r="L38" s="52" t="s">
        <v>157</v>
      </c>
      <c r="M38" s="52" t="s">
        <v>158</v>
      </c>
      <c r="N38" s="52" t="s">
        <v>159</v>
      </c>
      <c r="O38" s="52" t="s">
        <v>160</v>
      </c>
      <c r="P38" s="52" t="s">
        <v>161</v>
      </c>
      <c r="Q38" s="52" t="s">
        <v>162</v>
      </c>
      <c r="R38" s="52" t="s">
        <v>163</v>
      </c>
      <c r="S38" s="52" t="s">
        <v>164</v>
      </c>
      <c r="T38" s="52" t="s">
        <v>165</v>
      </c>
      <c r="U38" s="52" t="s">
        <v>166</v>
      </c>
      <c r="V38" s="52" t="s">
        <v>167</v>
      </c>
      <c r="W38" s="52" t="s">
        <v>168</v>
      </c>
      <c r="X38" s="52" t="s">
        <v>169</v>
      </c>
      <c r="Y38" s="52" t="s">
        <v>170</v>
      </c>
      <c r="Z38" s="52" t="s">
        <v>171</v>
      </c>
      <c r="AA38" s="52" t="s">
        <v>172</v>
      </c>
      <c r="AB38" s="52" t="s">
        <v>173</v>
      </c>
      <c r="AC38" s="52" t="s">
        <v>174</v>
      </c>
      <c r="AD38" s="52" t="s">
        <v>175</v>
      </c>
      <c r="AE38" s="52" t="s">
        <v>176</v>
      </c>
      <c r="AF38" s="52" t="s">
        <v>177</v>
      </c>
      <c r="AG38" s="52" t="s">
        <v>178</v>
      </c>
      <c r="AH38" s="52" t="s">
        <v>179</v>
      </c>
      <c r="AI38" s="52" t="s">
        <v>180</v>
      </c>
      <c r="AJ38" s="52" t="s">
        <v>181</v>
      </c>
      <c r="AK38" s="52" t="s">
        <v>182</v>
      </c>
      <c r="AL38" s="52" t="s">
        <v>183</v>
      </c>
      <c r="AM38" s="52" t="s">
        <v>184</v>
      </c>
      <c r="AN38" s="52" t="s">
        <v>185</v>
      </c>
      <c r="AO38" s="52" t="s">
        <v>186</v>
      </c>
      <c r="AP38" s="52" t="s">
        <v>187</v>
      </c>
      <c r="AQ38" s="52" t="s">
        <v>188</v>
      </c>
      <c r="AR38" s="52" t="s">
        <v>189</v>
      </c>
      <c r="AS38" s="52" t="s">
        <v>190</v>
      </c>
      <c r="AT38" s="52" t="s">
        <v>191</v>
      </c>
      <c r="AU38" s="52" t="s">
        <v>192</v>
      </c>
      <c r="AV38" s="52" t="s">
        <v>193</v>
      </c>
      <c r="AW38" s="52" t="s">
        <v>194</v>
      </c>
      <c r="AX38" s="52" t="s">
        <v>195</v>
      </c>
      <c r="AY38" s="52" t="s">
        <v>196</v>
      </c>
      <c r="AZ38" s="52" t="s">
        <v>197</v>
      </c>
      <c r="BA38" s="52" t="s">
        <v>198</v>
      </c>
      <c r="BB38" s="52" t="s">
        <v>199</v>
      </c>
      <c r="BC38" s="52" t="s">
        <v>200</v>
      </c>
      <c r="BD38" s="52" t="s">
        <v>201</v>
      </c>
      <c r="BE38" s="52" t="s">
        <v>202</v>
      </c>
      <c r="BF38" s="52" t="s">
        <v>203</v>
      </c>
      <c r="BG38" s="52" t="s">
        <v>204</v>
      </c>
      <c r="BH38" s="52" t="s">
        <v>205</v>
      </c>
      <c r="BI38" s="52" t="s">
        <v>206</v>
      </c>
      <c r="BJ38" s="52" t="s">
        <v>207</v>
      </c>
      <c r="BK38" s="52" t="s">
        <v>208</v>
      </c>
      <c r="BL38" s="52" t="s">
        <v>209</v>
      </c>
      <c r="BM38" s="52" t="s">
        <v>210</v>
      </c>
      <c r="BN38" s="52" t="s">
        <v>211</v>
      </c>
      <c r="BO38" s="52" t="s">
        <v>212</v>
      </c>
      <c r="BP38" s="52" t="s">
        <v>213</v>
      </c>
      <c r="BQ38" s="52" t="s">
        <v>214</v>
      </c>
      <c r="BR38" s="52" t="s">
        <v>215</v>
      </c>
      <c r="BS38" s="52" t="s">
        <v>216</v>
      </c>
      <c r="BT38" s="52" t="s">
        <v>217</v>
      </c>
      <c r="BU38" s="52" t="s">
        <v>218</v>
      </c>
      <c r="BV38" s="52" t="s">
        <v>219</v>
      </c>
      <c r="BW38" s="52" t="s">
        <v>220</v>
      </c>
      <c r="BX38" s="52" t="s">
        <v>221</v>
      </c>
      <c r="BY38" s="52" t="s">
        <v>222</v>
      </c>
      <c r="BZ38" s="52" t="s">
        <v>223</v>
      </c>
      <c r="CA38" s="52" t="s">
        <v>224</v>
      </c>
      <c r="CB38" s="52" t="s">
        <v>225</v>
      </c>
      <c r="CC38" s="52" t="s">
        <v>226</v>
      </c>
      <c r="CD38" s="52" t="s">
        <v>227</v>
      </c>
      <c r="CE38" s="52" t="s">
        <v>228</v>
      </c>
      <c r="CF38" s="52" t="s">
        <v>229</v>
      </c>
      <c r="CG38" s="52" t="s">
        <v>230</v>
      </c>
      <c r="CH38" s="52" t="s">
        <v>231</v>
      </c>
      <c r="CI38" s="52" t="s">
        <v>232</v>
      </c>
      <c r="CJ38" s="52" t="s">
        <v>233</v>
      </c>
      <c r="CK38" s="52" t="s">
        <v>234</v>
      </c>
      <c r="CL38" s="52" t="s">
        <v>235</v>
      </c>
      <c r="CM38" s="52" t="s">
        <v>236</v>
      </c>
      <c r="CN38" s="52" t="s">
        <v>237</v>
      </c>
      <c r="CO38" s="52" t="s">
        <v>238</v>
      </c>
      <c r="CP38" s="52" t="s">
        <v>239</v>
      </c>
      <c r="CQ38" s="52" t="s">
        <v>240</v>
      </c>
      <c r="CR38" s="52" t="s">
        <v>241</v>
      </c>
      <c r="CS38" s="52" t="s">
        <v>242</v>
      </c>
      <c r="CT38" s="52" t="s">
        <v>243</v>
      </c>
      <c r="CU38" s="52" t="s">
        <v>244</v>
      </c>
      <c r="CV38" s="52" t="s">
        <v>245</v>
      </c>
      <c r="CW38" s="52" t="s">
        <v>246</v>
      </c>
      <c r="CX38" s="52" t="s">
        <v>247</v>
      </c>
      <c r="CY38" s="52" t="s">
        <v>248</v>
      </c>
      <c r="CZ38" s="52" t="s">
        <v>249</v>
      </c>
      <c r="DA38" s="52" t="s">
        <v>250</v>
      </c>
      <c r="DB38" s="52" t="s">
        <v>251</v>
      </c>
      <c r="DC38" s="52" t="s">
        <v>252</v>
      </c>
      <c r="DD38" s="52" t="s">
        <v>253</v>
      </c>
      <c r="DE38" s="52" t="s">
        <v>254</v>
      </c>
      <c r="DF38" s="52" t="s">
        <v>255</v>
      </c>
      <c r="DG38" s="52" t="s">
        <v>256</v>
      </c>
      <c r="DH38" s="52" t="s">
        <v>257</v>
      </c>
      <c r="DI38" s="52" t="s">
        <v>258</v>
      </c>
      <c r="DJ38" s="52" t="s">
        <v>259</v>
      </c>
      <c r="DK38" s="52" t="s">
        <v>260</v>
      </c>
      <c r="DL38" s="52" t="s">
        <v>261</v>
      </c>
      <c r="DM38" s="52" t="s">
        <v>262</v>
      </c>
      <c r="DN38" s="52" t="s">
        <v>263</v>
      </c>
      <c r="DO38" s="52" t="s">
        <v>264</v>
      </c>
      <c r="DP38" s="52" t="s">
        <v>265</v>
      </c>
      <c r="DQ38" s="52" t="s">
        <v>266</v>
      </c>
      <c r="DR38" s="52" t="s">
        <v>267</v>
      </c>
      <c r="DS38" s="52" t="s">
        <v>268</v>
      </c>
      <c r="DT38" s="52" t="s">
        <v>269</v>
      </c>
      <c r="DU38" s="52" t="s">
        <v>270</v>
      </c>
      <c r="DV38" s="52" t="s">
        <v>271</v>
      </c>
      <c r="DW38" s="52" t="s">
        <v>272</v>
      </c>
      <c r="DX38" s="52" t="s">
        <v>273</v>
      </c>
      <c r="DY38" s="52" t="s">
        <v>274</v>
      </c>
      <c r="DZ38" s="52" t="s">
        <v>275</v>
      </c>
      <c r="EA38" s="52" t="s">
        <v>276</v>
      </c>
      <c r="EB38" s="52" t="s">
        <v>277</v>
      </c>
      <c r="EC38" s="52" t="s">
        <v>278</v>
      </c>
      <c r="ED38" s="52" t="s">
        <v>279</v>
      </c>
      <c r="EE38" s="52" t="s">
        <v>280</v>
      </c>
      <c r="EF38" s="52" t="s">
        <v>281</v>
      </c>
      <c r="EG38" s="52" t="s">
        <v>282</v>
      </c>
      <c r="EH38" s="52" t="s">
        <v>283</v>
      </c>
      <c r="EI38" s="52" t="s">
        <v>284</v>
      </c>
      <c r="EJ38" s="52" t="s">
        <v>285</v>
      </c>
      <c r="EK38" s="52" t="s">
        <v>286</v>
      </c>
      <c r="EL38" s="52" t="s">
        <v>287</v>
      </c>
      <c r="EM38" s="52" t="s">
        <v>288</v>
      </c>
      <c r="EN38" s="52" t="s">
        <v>289</v>
      </c>
      <c r="EO38" s="52" t="s">
        <v>290</v>
      </c>
      <c r="EP38" s="52" t="s">
        <v>291</v>
      </c>
      <c r="EQ38" s="52" t="s">
        <v>292</v>
      </c>
      <c r="ER38" s="52" t="s">
        <v>293</v>
      </c>
      <c r="ES38" s="52" t="s">
        <v>294</v>
      </c>
      <c r="ET38" s="52" t="s">
        <v>295</v>
      </c>
      <c r="EU38" s="52" t="s">
        <v>296</v>
      </c>
      <c r="EV38" s="52" t="s">
        <v>297</v>
      </c>
      <c r="EW38" s="52" t="s">
        <v>298</v>
      </c>
      <c r="EX38" s="52" t="s">
        <v>299</v>
      </c>
      <c r="EY38" s="52" t="s">
        <v>300</v>
      </c>
      <c r="EZ38" s="52" t="s">
        <v>301</v>
      </c>
      <c r="FA38" s="52" t="s">
        <v>302</v>
      </c>
      <c r="FB38" s="52" t="s">
        <v>303</v>
      </c>
      <c r="FC38" s="52" t="s">
        <v>304</v>
      </c>
      <c r="FD38" s="52" t="s">
        <v>305</v>
      </c>
      <c r="FE38" s="52" t="s">
        <v>306</v>
      </c>
      <c r="FF38" s="52" t="s">
        <v>307</v>
      </c>
      <c r="FG38" s="52" t="s">
        <v>308</v>
      </c>
      <c r="FH38" s="52" t="s">
        <v>309</v>
      </c>
      <c r="FI38" s="52" t="s">
        <v>310</v>
      </c>
      <c r="FJ38" s="52" t="s">
        <v>311</v>
      </c>
      <c r="FK38" s="52" t="s">
        <v>312</v>
      </c>
      <c r="FL38" s="52" t="s">
        <v>313</v>
      </c>
      <c r="FM38" s="52" t="s">
        <v>314</v>
      </c>
      <c r="FN38" s="52" t="s">
        <v>315</v>
      </c>
      <c r="FO38" s="52" t="s">
        <v>316</v>
      </c>
      <c r="FP38" s="52" t="s">
        <v>317</v>
      </c>
      <c r="FQ38" s="52" t="s">
        <v>318</v>
      </c>
      <c r="FR38" s="52" t="s">
        <v>319</v>
      </c>
      <c r="FS38" s="52" t="s">
        <v>320</v>
      </c>
      <c r="FT38" s="52" t="s">
        <v>321</v>
      </c>
      <c r="FU38" s="52" t="s">
        <v>322</v>
      </c>
      <c r="FV38" s="52" t="s">
        <v>323</v>
      </c>
      <c r="FW38" s="52" t="s">
        <v>324</v>
      </c>
      <c r="FX38" s="52" t="s">
        <v>325</v>
      </c>
      <c r="FY38" s="52" t="s">
        <v>326</v>
      </c>
      <c r="FZ38" s="52" t="s">
        <v>327</v>
      </c>
      <c r="GA38" s="52" t="s">
        <v>328</v>
      </c>
      <c r="GB38" s="52" t="s">
        <v>329</v>
      </c>
      <c r="GC38" s="52" t="s">
        <v>330</v>
      </c>
      <c r="GD38" s="52" t="s">
        <v>331</v>
      </c>
      <c r="GE38" s="52" t="s">
        <v>332</v>
      </c>
      <c r="GF38" s="52" t="s">
        <v>333</v>
      </c>
      <c r="GG38" s="52" t="s">
        <v>334</v>
      </c>
      <c r="GH38" s="52" t="s">
        <v>335</v>
      </c>
      <c r="GI38" s="52" t="s">
        <v>336</v>
      </c>
      <c r="GJ38" s="52" t="s">
        <v>337</v>
      </c>
      <c r="GK38" s="52" t="s">
        <v>338</v>
      </c>
      <c r="GL38" s="52" t="s">
        <v>339</v>
      </c>
      <c r="GM38" s="52" t="s">
        <v>340</v>
      </c>
      <c r="GN38" s="52" t="s">
        <v>341</v>
      </c>
      <c r="GO38" s="52" t="s">
        <v>342</v>
      </c>
      <c r="GP38" s="52" t="s">
        <v>343</v>
      </c>
      <c r="GQ38" s="52" t="s">
        <v>344</v>
      </c>
      <c r="GR38" s="52" t="s">
        <v>345</v>
      </c>
      <c r="GS38" s="52" t="s">
        <v>346</v>
      </c>
      <c r="GT38" s="52" t="s">
        <v>347</v>
      </c>
      <c r="GU38" s="52" t="s">
        <v>348</v>
      </c>
      <c r="GV38" s="52" t="s">
        <v>349</v>
      </c>
      <c r="GW38" s="52" t="s">
        <v>350</v>
      </c>
      <c r="GX38" s="52" t="s">
        <v>351</v>
      </c>
      <c r="GY38" s="52" t="s">
        <v>352</v>
      </c>
      <c r="GZ38" s="52" t="s">
        <v>353</v>
      </c>
      <c r="HA38" s="52" t="s">
        <v>354</v>
      </c>
    </row>
    <row r="39" spans="1:499" s="45" customFormat="1" ht="21.75" customHeight="1" x14ac:dyDescent="0.25">
      <c r="A39" s="47" t="s">
        <v>83</v>
      </c>
      <c r="B39" s="3" t="s">
        <v>36</v>
      </c>
      <c r="C39" s="3" t="s">
        <v>36</v>
      </c>
      <c r="D39" s="3" t="s">
        <v>36</v>
      </c>
      <c r="E39" s="3" t="s">
        <v>36</v>
      </c>
      <c r="F39" s="3" t="s">
        <v>36</v>
      </c>
      <c r="G39" s="3" t="s">
        <v>36</v>
      </c>
      <c r="H39" s="3" t="s">
        <v>36</v>
      </c>
      <c r="I39" s="3" t="s">
        <v>36</v>
      </c>
      <c r="J39" s="3" t="s">
        <v>36</v>
      </c>
      <c r="K39" s="3" t="s">
        <v>36</v>
      </c>
      <c r="L39" s="3" t="s">
        <v>36</v>
      </c>
      <c r="M39" s="3" t="s">
        <v>36</v>
      </c>
      <c r="N39" s="3" t="s">
        <v>36</v>
      </c>
      <c r="O39" s="3" t="s">
        <v>36</v>
      </c>
      <c r="P39" s="3" t="s">
        <v>36</v>
      </c>
      <c r="Q39" s="3" t="s">
        <v>36</v>
      </c>
      <c r="R39" s="3" t="s">
        <v>36</v>
      </c>
      <c r="S39" s="3" t="s">
        <v>36</v>
      </c>
      <c r="T39" s="3" t="s">
        <v>36</v>
      </c>
      <c r="U39" s="3" t="s">
        <v>36</v>
      </c>
      <c r="V39" s="3" t="s">
        <v>36</v>
      </c>
      <c r="W39" s="3" t="s">
        <v>36</v>
      </c>
      <c r="X39" s="3" t="s">
        <v>36</v>
      </c>
      <c r="Y39" s="3" t="s">
        <v>36</v>
      </c>
      <c r="Z39" s="3" t="s">
        <v>36</v>
      </c>
      <c r="AA39" s="3" t="s">
        <v>36</v>
      </c>
      <c r="AB39" s="3" t="s">
        <v>36</v>
      </c>
      <c r="AC39" s="3" t="s">
        <v>36</v>
      </c>
      <c r="AD39" s="3" t="s">
        <v>36</v>
      </c>
      <c r="AE39" s="3" t="s">
        <v>36</v>
      </c>
      <c r="AF39" s="3" t="s">
        <v>36</v>
      </c>
      <c r="AG39" s="3" t="s">
        <v>36</v>
      </c>
      <c r="AH39" s="3" t="s">
        <v>36</v>
      </c>
      <c r="AI39" s="3" t="s">
        <v>36</v>
      </c>
      <c r="AJ39" s="3" t="s">
        <v>36</v>
      </c>
      <c r="AK39" s="3" t="s">
        <v>36</v>
      </c>
      <c r="AL39" s="3" t="s">
        <v>36</v>
      </c>
      <c r="AM39" s="3" t="s">
        <v>36</v>
      </c>
      <c r="AN39" s="3" t="s">
        <v>36</v>
      </c>
      <c r="AO39" s="3" t="s">
        <v>36</v>
      </c>
      <c r="AP39" s="3" t="s">
        <v>36</v>
      </c>
      <c r="AQ39" s="3" t="s">
        <v>36</v>
      </c>
      <c r="AR39" s="3" t="s">
        <v>36</v>
      </c>
      <c r="AS39" s="3" t="s">
        <v>36</v>
      </c>
      <c r="AT39" s="3" t="s">
        <v>36</v>
      </c>
      <c r="AU39" s="3" t="s">
        <v>36</v>
      </c>
      <c r="AV39" s="3" t="s">
        <v>36</v>
      </c>
      <c r="AW39" s="3" t="s">
        <v>36</v>
      </c>
      <c r="AX39" s="3" t="s">
        <v>36</v>
      </c>
      <c r="AY39" s="3" t="s">
        <v>36</v>
      </c>
      <c r="AZ39" s="3" t="s">
        <v>36</v>
      </c>
      <c r="BA39" s="3" t="s">
        <v>36</v>
      </c>
      <c r="BB39" s="3" t="s">
        <v>36</v>
      </c>
      <c r="BC39" s="3" t="s">
        <v>36</v>
      </c>
      <c r="BD39" s="3" t="s">
        <v>36</v>
      </c>
      <c r="BE39" s="3" t="s">
        <v>36</v>
      </c>
      <c r="BF39" s="3" t="s">
        <v>36</v>
      </c>
      <c r="BG39" s="3" t="s">
        <v>36</v>
      </c>
      <c r="BH39" s="3" t="s">
        <v>36</v>
      </c>
      <c r="BI39" s="3" t="s">
        <v>36</v>
      </c>
      <c r="BJ39" s="3" t="s">
        <v>36</v>
      </c>
      <c r="BK39" s="3" t="s">
        <v>36</v>
      </c>
      <c r="BL39" s="3" t="s">
        <v>36</v>
      </c>
      <c r="BM39" s="3" t="s">
        <v>36</v>
      </c>
      <c r="BN39" s="3" t="s">
        <v>36</v>
      </c>
      <c r="BO39" s="3" t="s">
        <v>36</v>
      </c>
      <c r="BP39" s="3" t="s">
        <v>36</v>
      </c>
      <c r="BQ39" s="3" t="s">
        <v>36</v>
      </c>
      <c r="BR39" s="3" t="s">
        <v>36</v>
      </c>
      <c r="BS39" s="3" t="s">
        <v>36</v>
      </c>
      <c r="BT39" s="3" t="s">
        <v>28</v>
      </c>
      <c r="BU39" s="3" t="s">
        <v>28</v>
      </c>
      <c r="BV39" s="3" t="s">
        <v>28</v>
      </c>
      <c r="BW39" s="3" t="s">
        <v>28</v>
      </c>
      <c r="BX39" s="3" t="s">
        <v>28</v>
      </c>
      <c r="BY39" s="3" t="s">
        <v>28</v>
      </c>
      <c r="BZ39" s="3" t="s">
        <v>28</v>
      </c>
      <c r="CA39" s="3" t="s">
        <v>28</v>
      </c>
      <c r="CB39" s="3" t="s">
        <v>28</v>
      </c>
      <c r="CC39" s="3" t="s">
        <v>28</v>
      </c>
      <c r="CD39" s="3" t="s">
        <v>28</v>
      </c>
      <c r="CE39" s="3" t="s">
        <v>28</v>
      </c>
      <c r="CF39" s="3" t="s">
        <v>28</v>
      </c>
      <c r="CG39" s="3" t="s">
        <v>28</v>
      </c>
      <c r="CH39" s="3" t="s">
        <v>28</v>
      </c>
      <c r="CI39" s="3" t="s">
        <v>28</v>
      </c>
      <c r="CJ39" s="3" t="s">
        <v>28</v>
      </c>
      <c r="CK39" s="3" t="s">
        <v>28</v>
      </c>
      <c r="CL39" s="3" t="s">
        <v>28</v>
      </c>
      <c r="CM39" s="3" t="s">
        <v>28</v>
      </c>
      <c r="CN39" s="3" t="s">
        <v>28</v>
      </c>
      <c r="CO39" s="3" t="s">
        <v>28</v>
      </c>
      <c r="CP39" s="3" t="s">
        <v>28</v>
      </c>
      <c r="CQ39" s="3" t="s">
        <v>28</v>
      </c>
      <c r="CR39" s="3" t="s">
        <v>28</v>
      </c>
      <c r="CS39" s="3" t="s">
        <v>28</v>
      </c>
      <c r="CT39" s="3" t="s">
        <v>28</v>
      </c>
      <c r="CU39" s="3" t="s">
        <v>28</v>
      </c>
      <c r="CV39" s="3" t="s">
        <v>28</v>
      </c>
      <c r="CW39" s="3" t="s">
        <v>28</v>
      </c>
      <c r="CX39" s="3" t="s">
        <v>28</v>
      </c>
      <c r="CY39" s="3" t="s">
        <v>28</v>
      </c>
      <c r="CZ39" s="3" t="s">
        <v>28</v>
      </c>
      <c r="DA39" s="3" t="s">
        <v>28</v>
      </c>
      <c r="DB39" s="3" t="s">
        <v>28</v>
      </c>
      <c r="DC39" s="3" t="s">
        <v>28</v>
      </c>
      <c r="DD39" s="3" t="s">
        <v>28</v>
      </c>
      <c r="DE39" s="3" t="s">
        <v>28</v>
      </c>
      <c r="DF39" s="3" t="s">
        <v>28</v>
      </c>
      <c r="DG39" s="3" t="s">
        <v>28</v>
      </c>
      <c r="DH39" s="3" t="s">
        <v>28</v>
      </c>
      <c r="DI39" s="3" t="s">
        <v>28</v>
      </c>
      <c r="DJ39" s="3" t="s">
        <v>28</v>
      </c>
      <c r="DK39" s="3" t="s">
        <v>28</v>
      </c>
      <c r="DL39" s="3" t="s">
        <v>28</v>
      </c>
      <c r="DM39" s="3" t="s">
        <v>28</v>
      </c>
      <c r="DN39" s="3" t="s">
        <v>28</v>
      </c>
      <c r="DO39" s="3" t="s">
        <v>28</v>
      </c>
      <c r="DP39" s="3" t="s">
        <v>28</v>
      </c>
      <c r="DQ39" s="3" t="s">
        <v>28</v>
      </c>
      <c r="DR39" s="3" t="s">
        <v>28</v>
      </c>
      <c r="DS39" s="3" t="s">
        <v>28</v>
      </c>
      <c r="DT39" s="3" t="s">
        <v>28</v>
      </c>
      <c r="DU39" s="3" t="s">
        <v>28</v>
      </c>
      <c r="DV39" s="3" t="s">
        <v>28</v>
      </c>
      <c r="DW39" s="3" t="s">
        <v>28</v>
      </c>
      <c r="DX39" s="3" t="s">
        <v>28</v>
      </c>
      <c r="DY39" s="3" t="s">
        <v>28</v>
      </c>
      <c r="DZ39" s="3" t="s">
        <v>28</v>
      </c>
      <c r="EA39" s="3" t="s">
        <v>28</v>
      </c>
      <c r="EB39" s="3" t="s">
        <v>28</v>
      </c>
      <c r="EC39" s="3" t="s">
        <v>28</v>
      </c>
      <c r="ED39" s="3" t="s">
        <v>28</v>
      </c>
      <c r="EE39" s="3" t="s">
        <v>28</v>
      </c>
      <c r="EF39" s="3" t="s">
        <v>28</v>
      </c>
      <c r="EG39" s="3" t="s">
        <v>28</v>
      </c>
      <c r="EH39" s="3" t="s">
        <v>28</v>
      </c>
      <c r="EI39" s="3" t="s">
        <v>28</v>
      </c>
      <c r="EJ39" s="3" t="s">
        <v>28</v>
      </c>
      <c r="EK39" s="3" t="s">
        <v>28</v>
      </c>
      <c r="EL39" s="3" t="s">
        <v>28</v>
      </c>
      <c r="EM39" s="3" t="s">
        <v>28</v>
      </c>
      <c r="EN39" s="3" t="s">
        <v>28</v>
      </c>
      <c r="EO39" s="3" t="s">
        <v>28</v>
      </c>
      <c r="EP39" s="3" t="s">
        <v>28</v>
      </c>
      <c r="EQ39" s="3" t="s">
        <v>28</v>
      </c>
      <c r="ER39" s="3" t="s">
        <v>28</v>
      </c>
      <c r="ES39" s="3" t="s">
        <v>28</v>
      </c>
      <c r="ET39" s="3" t="s">
        <v>28</v>
      </c>
      <c r="EU39" s="3" t="s">
        <v>28</v>
      </c>
      <c r="EV39" s="3" t="s">
        <v>28</v>
      </c>
      <c r="EW39" s="3" t="s">
        <v>28</v>
      </c>
      <c r="EX39" s="3" t="s">
        <v>28</v>
      </c>
      <c r="EY39" s="3" t="s">
        <v>28</v>
      </c>
      <c r="EZ39" s="3" t="s">
        <v>28</v>
      </c>
      <c r="FA39" s="3" t="s">
        <v>28</v>
      </c>
      <c r="FB39" s="3" t="s">
        <v>28</v>
      </c>
      <c r="FC39" s="3" t="s">
        <v>28</v>
      </c>
      <c r="FD39" s="3" t="s">
        <v>28</v>
      </c>
      <c r="FE39" s="3" t="s">
        <v>28</v>
      </c>
      <c r="FF39" s="3" t="s">
        <v>28</v>
      </c>
      <c r="FG39" s="3" t="s">
        <v>28</v>
      </c>
      <c r="FH39" s="3" t="s">
        <v>28</v>
      </c>
      <c r="FI39" s="3" t="s">
        <v>28</v>
      </c>
      <c r="FJ39" s="3" t="s">
        <v>28</v>
      </c>
      <c r="FK39" s="3" t="s">
        <v>28</v>
      </c>
      <c r="FL39" s="3" t="s">
        <v>28</v>
      </c>
      <c r="FM39" s="3" t="s">
        <v>28</v>
      </c>
      <c r="FN39" s="3" t="s">
        <v>28</v>
      </c>
      <c r="FO39" s="3" t="s">
        <v>28</v>
      </c>
      <c r="FP39" s="3" t="s">
        <v>28</v>
      </c>
      <c r="FQ39" s="3" t="s">
        <v>28</v>
      </c>
      <c r="FR39" s="3" t="s">
        <v>28</v>
      </c>
      <c r="FS39" s="3" t="s">
        <v>28</v>
      </c>
      <c r="FT39" s="3" t="s">
        <v>28</v>
      </c>
      <c r="FU39" s="3" t="s">
        <v>28</v>
      </c>
      <c r="FV39" s="3" t="s">
        <v>28</v>
      </c>
      <c r="FW39" s="3" t="s">
        <v>28</v>
      </c>
      <c r="FX39" s="3" t="s">
        <v>28</v>
      </c>
      <c r="FY39" s="3" t="s">
        <v>28</v>
      </c>
      <c r="FZ39" s="3" t="s">
        <v>28</v>
      </c>
      <c r="GA39" s="3" t="s">
        <v>28</v>
      </c>
      <c r="GB39" s="3" t="s">
        <v>28</v>
      </c>
      <c r="GC39" s="3" t="s">
        <v>28</v>
      </c>
      <c r="GD39" s="3" t="s">
        <v>28</v>
      </c>
      <c r="GE39" s="3" t="s">
        <v>28</v>
      </c>
      <c r="GF39" s="3" t="s">
        <v>28</v>
      </c>
      <c r="GG39" s="3" t="s">
        <v>28</v>
      </c>
      <c r="GH39" s="3" t="s">
        <v>28</v>
      </c>
      <c r="GI39" s="3" t="s">
        <v>28</v>
      </c>
      <c r="GJ39" s="3" t="s">
        <v>28</v>
      </c>
      <c r="GK39" s="3" t="s">
        <v>28</v>
      </c>
      <c r="GL39" s="3" t="s">
        <v>28</v>
      </c>
      <c r="GM39" s="3" t="s">
        <v>28</v>
      </c>
      <c r="GN39" s="3" t="s">
        <v>28</v>
      </c>
      <c r="GO39" s="3" t="s">
        <v>28</v>
      </c>
      <c r="GP39" s="3" t="s">
        <v>28</v>
      </c>
      <c r="GQ39" s="3" t="s">
        <v>28</v>
      </c>
      <c r="GR39" s="3" t="s">
        <v>28</v>
      </c>
      <c r="GS39" s="3" t="s">
        <v>28</v>
      </c>
      <c r="GT39" s="3" t="s">
        <v>28</v>
      </c>
      <c r="GU39" s="3" t="s">
        <v>28</v>
      </c>
      <c r="GV39" s="3" t="s">
        <v>28</v>
      </c>
      <c r="GW39" s="3" t="s">
        <v>28</v>
      </c>
      <c r="GX39" s="3" t="s">
        <v>28</v>
      </c>
      <c r="GY39" s="3" t="s">
        <v>28</v>
      </c>
      <c r="GZ39" s="3" t="s">
        <v>28</v>
      </c>
      <c r="HA39" s="3" t="s">
        <v>28</v>
      </c>
    </row>
    <row r="40" spans="1:499" s="45" customFormat="1" ht="21.75" customHeight="1" x14ac:dyDescent="0.25">
      <c r="A40" s="47" t="s">
        <v>85</v>
      </c>
      <c r="B40" s="3" t="s">
        <v>37</v>
      </c>
      <c r="C40" s="3" t="s">
        <v>37</v>
      </c>
      <c r="D40" s="3" t="s">
        <v>37</v>
      </c>
      <c r="E40" s="3" t="s">
        <v>37</v>
      </c>
      <c r="F40" s="3" t="s">
        <v>37</v>
      </c>
      <c r="G40" s="3" t="s">
        <v>37</v>
      </c>
      <c r="H40" s="3" t="s">
        <v>37</v>
      </c>
      <c r="I40" s="3" t="s">
        <v>37</v>
      </c>
      <c r="J40" s="3" t="s">
        <v>37</v>
      </c>
      <c r="K40" s="3" t="s">
        <v>37</v>
      </c>
      <c r="L40" s="3" t="s">
        <v>37</v>
      </c>
      <c r="M40" s="3" t="s">
        <v>37</v>
      </c>
      <c r="N40" s="3" t="s">
        <v>37</v>
      </c>
      <c r="O40" s="3" t="s">
        <v>37</v>
      </c>
      <c r="P40" s="3" t="s">
        <v>37</v>
      </c>
      <c r="Q40" s="3" t="s">
        <v>37</v>
      </c>
      <c r="R40" s="3" t="s">
        <v>29</v>
      </c>
      <c r="S40" s="3" t="s">
        <v>29</v>
      </c>
      <c r="T40" s="3" t="s">
        <v>29</v>
      </c>
      <c r="U40" s="3" t="s">
        <v>29</v>
      </c>
      <c r="V40" s="3" t="s">
        <v>29</v>
      </c>
      <c r="W40" s="3" t="s">
        <v>29</v>
      </c>
      <c r="X40" s="3" t="s">
        <v>29</v>
      </c>
      <c r="Y40" s="3" t="s">
        <v>29</v>
      </c>
      <c r="Z40" s="3" t="s">
        <v>29</v>
      </c>
      <c r="AA40" s="3" t="s">
        <v>29</v>
      </c>
      <c r="AB40" s="3" t="s">
        <v>29</v>
      </c>
      <c r="AC40" s="3" t="s">
        <v>29</v>
      </c>
      <c r="AD40" s="3" t="s">
        <v>29</v>
      </c>
      <c r="AE40" s="3" t="s">
        <v>29</v>
      </c>
      <c r="AF40" s="3" t="s">
        <v>29</v>
      </c>
      <c r="AG40" s="3" t="s">
        <v>29</v>
      </c>
      <c r="AH40" s="3" t="s">
        <v>29</v>
      </c>
      <c r="AI40" s="3" t="s">
        <v>29</v>
      </c>
      <c r="AJ40" s="3" t="s">
        <v>29</v>
      </c>
      <c r="AK40" s="3" t="s">
        <v>29</v>
      </c>
      <c r="AL40" s="3" t="s">
        <v>29</v>
      </c>
      <c r="AM40" s="3" t="s">
        <v>29</v>
      </c>
      <c r="AN40" s="3" t="s">
        <v>29</v>
      </c>
      <c r="AO40" s="3" t="s">
        <v>29</v>
      </c>
      <c r="AP40" s="3" t="s">
        <v>29</v>
      </c>
      <c r="AQ40" s="3" t="s">
        <v>29</v>
      </c>
      <c r="AR40" s="3" t="s">
        <v>29</v>
      </c>
      <c r="AS40" s="3" t="s">
        <v>29</v>
      </c>
      <c r="AT40" s="3" t="s">
        <v>44</v>
      </c>
      <c r="AU40" s="3" t="s">
        <v>44</v>
      </c>
      <c r="AV40" s="3" t="s">
        <v>44</v>
      </c>
      <c r="AW40" s="3" t="s">
        <v>44</v>
      </c>
      <c r="AX40" s="3" t="s">
        <v>44</v>
      </c>
      <c r="AY40" s="3" t="s">
        <v>44</v>
      </c>
      <c r="AZ40" s="3" t="s">
        <v>44</v>
      </c>
      <c r="BA40" s="3" t="s">
        <v>44</v>
      </c>
      <c r="BB40" s="3" t="s">
        <v>44</v>
      </c>
      <c r="BC40" s="3" t="s">
        <v>44</v>
      </c>
      <c r="BD40" s="3" t="s">
        <v>44</v>
      </c>
      <c r="BE40" s="3" t="s">
        <v>44</v>
      </c>
      <c r="BF40" s="3" t="s">
        <v>44</v>
      </c>
      <c r="BG40" s="3" t="s">
        <v>44</v>
      </c>
      <c r="BH40" s="3" t="s">
        <v>44</v>
      </c>
      <c r="BI40" s="3" t="s">
        <v>44</v>
      </c>
      <c r="BJ40" s="3" t="s">
        <v>44</v>
      </c>
      <c r="BK40" s="3" t="s">
        <v>44</v>
      </c>
      <c r="BL40" s="3" t="s">
        <v>44</v>
      </c>
      <c r="BM40" s="3" t="s">
        <v>44</v>
      </c>
      <c r="BN40" s="3" t="s">
        <v>355</v>
      </c>
      <c r="BO40" s="3" t="s">
        <v>355</v>
      </c>
      <c r="BP40" s="3" t="s">
        <v>355</v>
      </c>
      <c r="BQ40" s="3" t="s">
        <v>355</v>
      </c>
      <c r="BR40" s="3" t="s">
        <v>355</v>
      </c>
      <c r="BS40" s="3" t="s">
        <v>355</v>
      </c>
      <c r="BT40" s="3" t="s">
        <v>59</v>
      </c>
      <c r="BU40" s="3" t="s">
        <v>59</v>
      </c>
      <c r="BV40" s="3" t="s">
        <v>59</v>
      </c>
      <c r="BW40" s="3" t="s">
        <v>59</v>
      </c>
      <c r="BX40" s="3" t="s">
        <v>59</v>
      </c>
      <c r="BY40" s="3" t="s">
        <v>59</v>
      </c>
      <c r="BZ40" s="3" t="s">
        <v>59</v>
      </c>
      <c r="CA40" s="3" t="s">
        <v>59</v>
      </c>
      <c r="CB40" s="3" t="s">
        <v>59</v>
      </c>
      <c r="CC40" s="3" t="s">
        <v>59</v>
      </c>
      <c r="CD40" s="3" t="s">
        <v>59</v>
      </c>
      <c r="CE40" s="3" t="s">
        <v>59</v>
      </c>
      <c r="CF40" s="3" t="s">
        <v>59</v>
      </c>
      <c r="CG40" s="3" t="s">
        <v>59</v>
      </c>
      <c r="CH40" s="3" t="s">
        <v>59</v>
      </c>
      <c r="CI40" s="3" t="s">
        <v>59</v>
      </c>
      <c r="CJ40" s="3" t="s">
        <v>59</v>
      </c>
      <c r="CK40" s="3" t="s">
        <v>59</v>
      </c>
      <c r="CL40" s="3" t="s">
        <v>59</v>
      </c>
      <c r="CM40" s="3" t="s">
        <v>59</v>
      </c>
      <c r="CN40" s="3" t="s">
        <v>59</v>
      </c>
      <c r="CO40" s="3" t="s">
        <v>59</v>
      </c>
      <c r="CP40" s="3" t="s">
        <v>59</v>
      </c>
      <c r="CQ40" s="3" t="s">
        <v>59</v>
      </c>
      <c r="CR40" s="3" t="s">
        <v>59</v>
      </c>
      <c r="CS40" s="3" t="s">
        <v>59</v>
      </c>
      <c r="CT40" s="3" t="s">
        <v>59</v>
      </c>
      <c r="CU40" s="3" t="s">
        <v>59</v>
      </c>
      <c r="CV40" s="3" t="s">
        <v>59</v>
      </c>
      <c r="CW40" s="3" t="s">
        <v>59</v>
      </c>
      <c r="CX40" s="3" t="s">
        <v>59</v>
      </c>
      <c r="CY40" s="3" t="s">
        <v>59</v>
      </c>
      <c r="CZ40" s="3" t="s">
        <v>59</v>
      </c>
      <c r="DA40" s="3" t="s">
        <v>59</v>
      </c>
      <c r="DB40" s="3" t="s">
        <v>59</v>
      </c>
      <c r="DC40" s="3" t="s">
        <v>59</v>
      </c>
      <c r="DD40" s="3" t="s">
        <v>59</v>
      </c>
      <c r="DE40" s="3" t="s">
        <v>59</v>
      </c>
      <c r="DF40" s="3" t="s">
        <v>59</v>
      </c>
      <c r="DG40" s="3" t="s">
        <v>59</v>
      </c>
      <c r="DH40" s="3" t="s">
        <v>59</v>
      </c>
      <c r="DI40" s="3" t="s">
        <v>59</v>
      </c>
      <c r="DJ40" s="3" t="s">
        <v>59</v>
      </c>
      <c r="DK40" s="3" t="s">
        <v>59</v>
      </c>
      <c r="DL40" s="3" t="s">
        <v>59</v>
      </c>
      <c r="DM40" s="3" t="s">
        <v>59</v>
      </c>
      <c r="DN40" s="3" t="s">
        <v>59</v>
      </c>
      <c r="DO40" s="3" t="s">
        <v>59</v>
      </c>
      <c r="DP40" s="3" t="s">
        <v>59</v>
      </c>
      <c r="DQ40" s="3" t="s">
        <v>59</v>
      </c>
      <c r="DR40" s="3" t="s">
        <v>59</v>
      </c>
      <c r="DS40" s="3" t="s">
        <v>59</v>
      </c>
      <c r="DT40" s="3" t="s">
        <v>59</v>
      </c>
      <c r="DU40" s="3" t="s">
        <v>59</v>
      </c>
      <c r="DV40" s="3" t="s">
        <v>59</v>
      </c>
      <c r="DW40" s="3" t="s">
        <v>59</v>
      </c>
      <c r="DX40" s="3" t="s">
        <v>59</v>
      </c>
      <c r="DY40" s="3" t="s">
        <v>59</v>
      </c>
      <c r="DZ40" s="3" t="s">
        <v>59</v>
      </c>
      <c r="EA40" s="3" t="s">
        <v>59</v>
      </c>
      <c r="EB40" s="3" t="s">
        <v>59</v>
      </c>
      <c r="EC40" s="3" t="s">
        <v>356</v>
      </c>
      <c r="ED40" s="3" t="s">
        <v>356</v>
      </c>
      <c r="EE40" s="3" t="s">
        <v>356</v>
      </c>
      <c r="EF40" s="3" t="s">
        <v>356</v>
      </c>
      <c r="EG40" s="3" t="s">
        <v>356</v>
      </c>
      <c r="EH40" s="3" t="s">
        <v>356</v>
      </c>
      <c r="EI40" s="3" t="s">
        <v>356</v>
      </c>
      <c r="EJ40" s="3" t="s">
        <v>356</v>
      </c>
      <c r="EK40" s="3" t="s">
        <v>356</v>
      </c>
      <c r="EL40" s="3" t="s">
        <v>356</v>
      </c>
      <c r="EM40" s="3" t="s">
        <v>356</v>
      </c>
      <c r="EN40" s="3" t="s">
        <v>356</v>
      </c>
      <c r="EO40" s="3" t="s">
        <v>356</v>
      </c>
      <c r="EP40" s="3" t="s">
        <v>356</v>
      </c>
      <c r="EQ40" s="3" t="s">
        <v>356</v>
      </c>
      <c r="ER40" s="3" t="s">
        <v>356</v>
      </c>
      <c r="ES40" s="3" t="s">
        <v>356</v>
      </c>
      <c r="ET40" s="3" t="s">
        <v>356</v>
      </c>
      <c r="EU40" s="3" t="s">
        <v>356</v>
      </c>
      <c r="EV40" s="3" t="s">
        <v>356</v>
      </c>
      <c r="EW40" s="3" t="s">
        <v>356</v>
      </c>
      <c r="EX40" s="3" t="s">
        <v>356</v>
      </c>
      <c r="EY40" s="3" t="s">
        <v>356</v>
      </c>
      <c r="EZ40" s="3" t="s">
        <v>356</v>
      </c>
      <c r="FA40" s="3" t="s">
        <v>356</v>
      </c>
      <c r="FB40" s="3" t="s">
        <v>356</v>
      </c>
      <c r="FC40" s="3" t="s">
        <v>356</v>
      </c>
      <c r="FD40" s="3" t="s">
        <v>356</v>
      </c>
      <c r="FE40" s="3" t="s">
        <v>356</v>
      </c>
      <c r="FF40" s="3" t="s">
        <v>356</v>
      </c>
      <c r="FG40" s="3" t="s">
        <v>356</v>
      </c>
      <c r="FH40" s="3" t="s">
        <v>356</v>
      </c>
      <c r="FI40" s="3" t="s">
        <v>356</v>
      </c>
      <c r="FJ40" s="3" t="s">
        <v>356</v>
      </c>
      <c r="FK40" s="3" t="s">
        <v>356</v>
      </c>
      <c r="FL40" s="3" t="s">
        <v>356</v>
      </c>
      <c r="FM40" s="3" t="s">
        <v>356</v>
      </c>
      <c r="FN40" s="3" t="s">
        <v>356</v>
      </c>
      <c r="FO40" s="3" t="s">
        <v>356</v>
      </c>
      <c r="FP40" s="3" t="s">
        <v>356</v>
      </c>
      <c r="FQ40" s="3" t="s">
        <v>356</v>
      </c>
      <c r="FR40" s="3" t="s">
        <v>356</v>
      </c>
      <c r="FS40" s="3" t="s">
        <v>356</v>
      </c>
      <c r="FT40" s="3" t="s">
        <v>356</v>
      </c>
      <c r="FU40" s="3" t="s">
        <v>356</v>
      </c>
      <c r="FV40" s="3" t="s">
        <v>356</v>
      </c>
      <c r="FW40" s="3" t="s">
        <v>356</v>
      </c>
      <c r="FX40" s="3" t="s">
        <v>356</v>
      </c>
      <c r="FY40" s="3" t="s">
        <v>356</v>
      </c>
      <c r="FZ40" s="3" t="s">
        <v>356</v>
      </c>
      <c r="GA40" s="3" t="s">
        <v>356</v>
      </c>
      <c r="GB40" s="3" t="s">
        <v>356</v>
      </c>
      <c r="GC40" s="3" t="s">
        <v>56</v>
      </c>
      <c r="GD40" s="3" t="s">
        <v>56</v>
      </c>
      <c r="GE40" s="3" t="s">
        <v>56</v>
      </c>
      <c r="GF40" s="3" t="s">
        <v>56</v>
      </c>
      <c r="GG40" s="3" t="s">
        <v>56</v>
      </c>
      <c r="GH40" s="3" t="s">
        <v>56</v>
      </c>
      <c r="GI40" s="3" t="s">
        <v>56</v>
      </c>
      <c r="GJ40" s="3" t="s">
        <v>56</v>
      </c>
      <c r="GK40" s="3" t="s">
        <v>56</v>
      </c>
      <c r="GL40" s="3" t="s">
        <v>56</v>
      </c>
      <c r="GM40" s="3" t="s">
        <v>56</v>
      </c>
      <c r="GN40" s="3" t="s">
        <v>56</v>
      </c>
      <c r="GO40" s="3" t="s">
        <v>56</v>
      </c>
      <c r="GP40" s="3" t="s">
        <v>56</v>
      </c>
      <c r="GQ40" s="3" t="s">
        <v>56</v>
      </c>
      <c r="GR40" s="3" t="s">
        <v>56</v>
      </c>
      <c r="GS40" s="3" t="s">
        <v>56</v>
      </c>
      <c r="GT40" s="3" t="s">
        <v>56</v>
      </c>
      <c r="GU40" s="3" t="s">
        <v>56</v>
      </c>
      <c r="GV40" s="3" t="s">
        <v>56</v>
      </c>
      <c r="GW40" s="3" t="s">
        <v>56</v>
      </c>
      <c r="GX40" s="3" t="s">
        <v>56</v>
      </c>
      <c r="GY40" s="3" t="s">
        <v>56</v>
      </c>
      <c r="GZ40" s="3" t="s">
        <v>56</v>
      </c>
      <c r="HA40" s="3" t="s">
        <v>56</v>
      </c>
    </row>
    <row r="41" spans="1:499" s="54" customFormat="1" ht="21.75" customHeight="1" x14ac:dyDescent="0.25">
      <c r="A41" s="47" t="s">
        <v>87</v>
      </c>
      <c r="B41" s="50">
        <f>B42*0.25</f>
        <v>2.5000000000000001E-3</v>
      </c>
      <c r="C41" s="50">
        <f t="shared" ref="C41:AS41" si="0">0.25*C42</f>
        <v>0.01</v>
      </c>
      <c r="D41" s="50">
        <f t="shared" si="0"/>
        <v>0.01</v>
      </c>
      <c r="E41" s="50">
        <f t="shared" si="0"/>
        <v>5.0000000000000001E-4</v>
      </c>
      <c r="F41" s="50">
        <f t="shared" si="0"/>
        <v>0.01</v>
      </c>
      <c r="G41" s="50">
        <f t="shared" si="0"/>
        <v>0.01</v>
      </c>
      <c r="H41" s="50">
        <f t="shared" si="0"/>
        <v>2.5000000000000001E-2</v>
      </c>
      <c r="I41" s="50">
        <f t="shared" si="0"/>
        <v>5.0000000000000001E-3</v>
      </c>
      <c r="J41" s="50">
        <f t="shared" si="0"/>
        <v>0.05</v>
      </c>
      <c r="K41" s="50">
        <f t="shared" si="0"/>
        <v>2.5000000000000001E-2</v>
      </c>
      <c r="L41" s="50">
        <f t="shared" si="0"/>
        <v>2.5000000000000001E-2</v>
      </c>
      <c r="M41" s="50">
        <f t="shared" si="0"/>
        <v>2.5000000000000001E-2</v>
      </c>
      <c r="N41" s="50">
        <f t="shared" si="0"/>
        <v>2.5000000000000001E-2</v>
      </c>
      <c r="O41" s="50">
        <f t="shared" si="0"/>
        <v>2.5000000000000001E-2</v>
      </c>
      <c r="P41" s="50">
        <f t="shared" si="0"/>
        <v>2.5000000000000001E-3</v>
      </c>
      <c r="Q41" s="50">
        <f t="shared" si="0"/>
        <v>0.05</v>
      </c>
      <c r="R41" s="50">
        <f t="shared" si="0"/>
        <v>0.25</v>
      </c>
      <c r="S41" s="50">
        <f t="shared" si="0"/>
        <v>0.25</v>
      </c>
      <c r="T41" s="50">
        <f t="shared" si="0"/>
        <v>1.0249999999999999</v>
      </c>
      <c r="U41" s="50">
        <f t="shared" si="0"/>
        <v>0.75</v>
      </c>
      <c r="V41" s="50">
        <f t="shared" si="0"/>
        <v>1.5</v>
      </c>
      <c r="W41" s="50">
        <f t="shared" si="0"/>
        <v>0.25</v>
      </c>
      <c r="X41" s="50">
        <f t="shared" si="0"/>
        <v>0.25</v>
      </c>
      <c r="Y41" s="50">
        <f t="shared" si="0"/>
        <v>1.125</v>
      </c>
      <c r="Z41" s="50">
        <f t="shared" si="0"/>
        <v>0.5</v>
      </c>
      <c r="AA41" s="50">
        <f t="shared" si="0"/>
        <v>0.5</v>
      </c>
      <c r="AB41" s="50">
        <f t="shared" si="0"/>
        <v>0.5</v>
      </c>
      <c r="AC41" s="50">
        <f t="shared" si="0"/>
        <v>0.125</v>
      </c>
      <c r="AD41" s="50">
        <f t="shared" si="0"/>
        <v>0.125</v>
      </c>
      <c r="AE41" s="50">
        <f t="shared" si="0"/>
        <v>0.75</v>
      </c>
      <c r="AF41" s="50">
        <f t="shared" si="0"/>
        <v>0.375</v>
      </c>
      <c r="AG41" s="50">
        <f t="shared" si="0"/>
        <v>0.125</v>
      </c>
      <c r="AH41" s="50">
        <f t="shared" si="0"/>
        <v>0.125</v>
      </c>
      <c r="AI41" s="50">
        <f t="shared" si="0"/>
        <v>2.5000000000000001E-2</v>
      </c>
      <c r="AJ41" s="50">
        <f t="shared" si="0"/>
        <v>0.125</v>
      </c>
      <c r="AK41" s="50">
        <f t="shared" si="0"/>
        <v>0.05</v>
      </c>
      <c r="AL41" s="50">
        <f t="shared" si="0"/>
        <v>2.5000000000000001E-4</v>
      </c>
      <c r="AM41" s="50">
        <f t="shared" si="0"/>
        <v>2.5000000000000001E-4</v>
      </c>
      <c r="AN41" s="50">
        <f t="shared" si="0"/>
        <v>0.1</v>
      </c>
      <c r="AO41" s="50">
        <f t="shared" si="0"/>
        <v>0.125</v>
      </c>
      <c r="AP41" s="50">
        <f t="shared" si="0"/>
        <v>1.5</v>
      </c>
      <c r="AQ41" s="50">
        <f t="shared" si="0"/>
        <v>2.0249999999999999</v>
      </c>
      <c r="AR41" s="50">
        <f t="shared" si="0"/>
        <v>1.7749999999999999</v>
      </c>
      <c r="AS41" s="50">
        <f t="shared" si="0"/>
        <v>2.0499999999999998</v>
      </c>
      <c r="AT41" s="50">
        <f>AT42*0.3</f>
        <v>0.06</v>
      </c>
      <c r="AU41" s="50">
        <f>0.4*AU42</f>
        <v>3.6</v>
      </c>
      <c r="AV41" s="50">
        <f t="shared" ref="AV41:BD41" si="1">0.1*AV42</f>
        <v>0.91</v>
      </c>
      <c r="AW41" s="50">
        <f t="shared" si="1"/>
        <v>0.9</v>
      </c>
      <c r="AX41" s="50">
        <f t="shared" si="1"/>
        <v>0.15000000000000002</v>
      </c>
      <c r="AY41" s="50">
        <f t="shared" si="1"/>
        <v>0.5</v>
      </c>
      <c r="AZ41" s="50">
        <f t="shared" si="1"/>
        <v>0.25</v>
      </c>
      <c r="BA41" s="50">
        <f t="shared" si="1"/>
        <v>0.25</v>
      </c>
      <c r="BB41" s="50">
        <f t="shared" si="1"/>
        <v>0.9</v>
      </c>
      <c r="BC41" s="50">
        <f t="shared" si="1"/>
        <v>0.5</v>
      </c>
      <c r="BD41" s="50">
        <f t="shared" si="1"/>
        <v>0.25</v>
      </c>
      <c r="BE41" s="50">
        <f>BE42*0.3</f>
        <v>2.4599999999999995</v>
      </c>
      <c r="BF41" s="50">
        <f>BF42*0.3</f>
        <v>0.89999999999999991</v>
      </c>
      <c r="BG41" s="50">
        <f>BG42*0.3</f>
        <v>0.89999999999999991</v>
      </c>
      <c r="BH41" s="50">
        <f>0.4*BH42</f>
        <v>0.8</v>
      </c>
      <c r="BI41" s="50">
        <f>0.4*BI42</f>
        <v>1.2000000000000002</v>
      </c>
      <c r="BJ41" s="50">
        <f>BJ42*0.3</f>
        <v>1.2</v>
      </c>
      <c r="BK41" s="50">
        <f>BK42*0.3</f>
        <v>1.2</v>
      </c>
      <c r="BL41" s="50">
        <f>0.4*BL42</f>
        <v>0.60000000000000009</v>
      </c>
      <c r="BM41" s="50">
        <f>BM42*0.3</f>
        <v>1.5</v>
      </c>
      <c r="BN41" s="50">
        <f t="shared" ref="BN41:BS41" si="2">0.1*BN42</f>
        <v>0.20870000000000002</v>
      </c>
      <c r="BO41" s="50">
        <f t="shared" si="2"/>
        <v>0.20870000000000002</v>
      </c>
      <c r="BP41" s="50">
        <f t="shared" si="2"/>
        <v>0.22500000000000001</v>
      </c>
      <c r="BQ41" s="50">
        <f t="shared" si="2"/>
        <v>0.22500000000000001</v>
      </c>
      <c r="BR41" s="50">
        <f t="shared" si="2"/>
        <v>1.4106000000000001</v>
      </c>
      <c r="BS41" s="50">
        <f t="shared" si="2"/>
        <v>0.70179999999999998</v>
      </c>
      <c r="BT41" s="50">
        <f t="shared" ref="BT41:CY41" si="3">0.635463*BT42</f>
        <v>8.2610189999999992</v>
      </c>
      <c r="BU41" s="50">
        <f t="shared" si="3"/>
        <v>7.6255559999999996</v>
      </c>
      <c r="BV41" s="50">
        <f t="shared" si="3"/>
        <v>2.541852</v>
      </c>
      <c r="BW41" s="50">
        <f t="shared" si="3"/>
        <v>0.3177315</v>
      </c>
      <c r="BX41" s="50">
        <f t="shared" si="3"/>
        <v>2.541852</v>
      </c>
      <c r="BY41" s="50">
        <f t="shared" si="3"/>
        <v>0.1270926</v>
      </c>
      <c r="BZ41" s="50">
        <f t="shared" si="3"/>
        <v>2.541852</v>
      </c>
      <c r="CA41" s="50">
        <f t="shared" si="3"/>
        <v>12.073797000000001</v>
      </c>
      <c r="CB41" s="50">
        <f t="shared" si="3"/>
        <v>0.15886575</v>
      </c>
      <c r="CC41" s="50">
        <f t="shared" si="3"/>
        <v>2.541852</v>
      </c>
      <c r="CD41" s="50">
        <f t="shared" si="3"/>
        <v>0.95319449999999994</v>
      </c>
      <c r="CE41" s="50">
        <f t="shared" si="3"/>
        <v>1.5886575000000001</v>
      </c>
      <c r="CF41" s="50">
        <f t="shared" si="3"/>
        <v>1.5886575000000001</v>
      </c>
      <c r="CG41" s="50">
        <f t="shared" si="3"/>
        <v>0.1270926</v>
      </c>
      <c r="CH41" s="50">
        <f t="shared" si="3"/>
        <v>8.2610189999999992</v>
      </c>
      <c r="CI41" s="50">
        <f t="shared" si="3"/>
        <v>2.541852</v>
      </c>
      <c r="CJ41" s="50">
        <f t="shared" si="3"/>
        <v>0.635463</v>
      </c>
      <c r="CK41" s="50">
        <f t="shared" si="3"/>
        <v>0.3177315</v>
      </c>
      <c r="CL41" s="50">
        <f t="shared" si="3"/>
        <v>0.3177315</v>
      </c>
      <c r="CM41" s="50">
        <f t="shared" si="3"/>
        <v>12.70926</v>
      </c>
      <c r="CN41" s="50">
        <f t="shared" si="3"/>
        <v>0.95319449999999994</v>
      </c>
      <c r="CO41" s="50">
        <f t="shared" si="3"/>
        <v>0.15886575</v>
      </c>
      <c r="CP41" s="50">
        <f t="shared" si="3"/>
        <v>0.13344723</v>
      </c>
      <c r="CQ41" s="50">
        <f t="shared" si="3"/>
        <v>9.531945E-2</v>
      </c>
      <c r="CR41" s="50">
        <f t="shared" si="3"/>
        <v>1.3344723000000001</v>
      </c>
      <c r="CS41" s="50">
        <f t="shared" si="3"/>
        <v>7.6255559999999996</v>
      </c>
      <c r="CT41" s="50">
        <f t="shared" si="3"/>
        <v>5.7191669999999997</v>
      </c>
      <c r="CU41" s="50">
        <f t="shared" si="3"/>
        <v>0.15886575</v>
      </c>
      <c r="CV41" s="50">
        <f t="shared" si="3"/>
        <v>2.6163282635999997E-3</v>
      </c>
      <c r="CW41" s="50">
        <f t="shared" si="3"/>
        <v>6.35463E-2</v>
      </c>
      <c r="CX41" s="50">
        <f t="shared" si="3"/>
        <v>6.35463E-2</v>
      </c>
      <c r="CY41" s="50">
        <f t="shared" si="3"/>
        <v>6.35463E-2</v>
      </c>
      <c r="CZ41" s="50">
        <f t="shared" ref="CZ41:EE41" si="4">0.635463*CZ42</f>
        <v>1.270926E-2</v>
      </c>
      <c r="DA41" s="50">
        <f t="shared" si="4"/>
        <v>6.35463E-2</v>
      </c>
      <c r="DB41" s="50">
        <f t="shared" si="4"/>
        <v>0.69900930000000006</v>
      </c>
      <c r="DC41" s="50">
        <f t="shared" si="4"/>
        <v>6.35463E-2</v>
      </c>
      <c r="DD41" s="50">
        <f t="shared" si="4"/>
        <v>6.35463E-2</v>
      </c>
      <c r="DE41" s="50">
        <f t="shared" si="4"/>
        <v>3.1773150000000001</v>
      </c>
      <c r="DF41" s="50">
        <f t="shared" si="4"/>
        <v>2.6163282635999997E-3</v>
      </c>
      <c r="DG41" s="50">
        <f t="shared" si="4"/>
        <v>9.5319450000000003</v>
      </c>
      <c r="DH41" s="50">
        <f t="shared" si="4"/>
        <v>0.635463</v>
      </c>
      <c r="DI41" s="50">
        <f t="shared" si="4"/>
        <v>8.261019E-2</v>
      </c>
      <c r="DJ41" s="50">
        <f t="shared" si="4"/>
        <v>3.8127779999999998</v>
      </c>
      <c r="DK41" s="50">
        <f t="shared" si="4"/>
        <v>0.3177315</v>
      </c>
      <c r="DL41" s="50">
        <f t="shared" si="4"/>
        <v>0.1906389</v>
      </c>
      <c r="DM41" s="50">
        <f t="shared" si="4"/>
        <v>6.35463E-2</v>
      </c>
      <c r="DN41" s="50">
        <f t="shared" si="4"/>
        <v>0.2541852</v>
      </c>
      <c r="DO41" s="50">
        <f t="shared" si="4"/>
        <v>2.6163282635999997E-3</v>
      </c>
      <c r="DP41" s="50">
        <f t="shared" si="4"/>
        <v>0.3177315</v>
      </c>
      <c r="DQ41" s="50">
        <f t="shared" si="4"/>
        <v>6.35463E-2</v>
      </c>
      <c r="DR41" s="50">
        <f t="shared" si="4"/>
        <v>0.3177315</v>
      </c>
      <c r="DS41" s="50">
        <f t="shared" si="4"/>
        <v>0.3812778</v>
      </c>
      <c r="DT41" s="50">
        <f t="shared" si="4"/>
        <v>0.635463</v>
      </c>
      <c r="DU41" s="50">
        <f t="shared" si="4"/>
        <v>0.3177315</v>
      </c>
      <c r="DV41" s="50">
        <f t="shared" si="4"/>
        <v>2.541852</v>
      </c>
      <c r="DW41" s="50">
        <f t="shared" si="4"/>
        <v>2.541852E-2</v>
      </c>
      <c r="DX41" s="50">
        <f t="shared" si="4"/>
        <v>3.8127779999999998</v>
      </c>
      <c r="DY41" s="50">
        <f t="shared" si="4"/>
        <v>0.3177315</v>
      </c>
      <c r="DZ41" s="50">
        <f t="shared" si="4"/>
        <v>0.1270926</v>
      </c>
      <c r="EA41" s="50">
        <f t="shared" si="4"/>
        <v>6.35463E-2</v>
      </c>
      <c r="EB41" s="50">
        <f t="shared" si="4"/>
        <v>1.9063889999999999</v>
      </c>
      <c r="EC41" s="50">
        <f t="shared" ref="EC41:FH41" si="5">0.332207*EC42</f>
        <v>0.16610349999999999</v>
      </c>
      <c r="ED41" s="50">
        <f t="shared" si="5"/>
        <v>0.16610349999999999</v>
      </c>
      <c r="EE41" s="50">
        <f t="shared" si="5"/>
        <v>0.16610349999999999</v>
      </c>
      <c r="EF41" s="50">
        <f t="shared" si="5"/>
        <v>0.16610349999999999</v>
      </c>
      <c r="EG41" s="50">
        <f t="shared" si="5"/>
        <v>0.16610349999999999</v>
      </c>
      <c r="EH41" s="50">
        <f t="shared" si="5"/>
        <v>0.16610349999999999</v>
      </c>
      <c r="EI41" s="50">
        <f t="shared" si="5"/>
        <v>0.16610349999999999</v>
      </c>
      <c r="EJ41" s="50">
        <f t="shared" si="5"/>
        <v>0.16610349999999999</v>
      </c>
      <c r="EK41" s="50">
        <f t="shared" si="5"/>
        <v>0.16610349999999999</v>
      </c>
      <c r="EL41" s="50">
        <f t="shared" si="5"/>
        <v>0.16610349999999999</v>
      </c>
      <c r="EM41" s="50">
        <f t="shared" si="5"/>
        <v>0.16610349999999999</v>
      </c>
      <c r="EN41" s="50">
        <f t="shared" si="5"/>
        <v>0.16610349999999999</v>
      </c>
      <c r="EO41" s="50">
        <f t="shared" si="5"/>
        <v>0.16610349999999999</v>
      </c>
      <c r="EP41" s="50">
        <f t="shared" si="5"/>
        <v>0.33220699999999997</v>
      </c>
      <c r="EQ41" s="50">
        <f t="shared" si="5"/>
        <v>0.16610349999999999</v>
      </c>
      <c r="ER41" s="50">
        <f t="shared" si="5"/>
        <v>9.966209999999999E-2</v>
      </c>
      <c r="ES41" s="50">
        <f t="shared" si="5"/>
        <v>0.16610349999999999</v>
      </c>
      <c r="ET41" s="50">
        <f t="shared" si="5"/>
        <v>0.16610349999999999</v>
      </c>
      <c r="EU41" s="50">
        <f t="shared" si="5"/>
        <v>0.16610349999999999</v>
      </c>
      <c r="EV41" s="50">
        <f t="shared" si="5"/>
        <v>0.16610349999999999</v>
      </c>
      <c r="EW41" s="50">
        <f t="shared" si="5"/>
        <v>0.16610349999999999</v>
      </c>
      <c r="EX41" s="50">
        <f t="shared" si="5"/>
        <v>0.16610349999999999</v>
      </c>
      <c r="EY41" s="50">
        <f t="shared" si="5"/>
        <v>0.16610349999999999</v>
      </c>
      <c r="EZ41" s="50">
        <f t="shared" si="5"/>
        <v>0.16610349999999999</v>
      </c>
      <c r="FA41" s="50">
        <f t="shared" si="5"/>
        <v>0.16610349999999999</v>
      </c>
      <c r="FB41" s="50">
        <f t="shared" si="5"/>
        <v>0.16610349999999999</v>
      </c>
      <c r="FC41" s="50">
        <f t="shared" si="5"/>
        <v>0.16610349999999999</v>
      </c>
      <c r="FD41" s="50">
        <f t="shared" si="5"/>
        <v>0.16610349999999999</v>
      </c>
      <c r="FE41" s="50">
        <f t="shared" si="5"/>
        <v>0.16610349999999999</v>
      </c>
      <c r="FF41" s="50">
        <f t="shared" si="5"/>
        <v>0.16610349999999999</v>
      </c>
      <c r="FG41" s="50">
        <f t="shared" si="5"/>
        <v>0.16610349999999999</v>
      </c>
      <c r="FH41" s="50">
        <f t="shared" si="5"/>
        <v>0.16610349999999999</v>
      </c>
      <c r="FI41" s="50">
        <f t="shared" ref="FI41:GN41" si="6">0.332207*FI42</f>
        <v>0.16610349999999999</v>
      </c>
      <c r="FJ41" s="50">
        <f t="shared" si="6"/>
        <v>0.16610349999999999</v>
      </c>
      <c r="FK41" s="50">
        <f t="shared" si="6"/>
        <v>0.16610349999999999</v>
      </c>
      <c r="FL41" s="50">
        <f t="shared" si="6"/>
        <v>0.16610349999999999</v>
      </c>
      <c r="FM41" s="50">
        <f t="shared" si="6"/>
        <v>0.16610349999999999</v>
      </c>
      <c r="FN41" s="50">
        <f t="shared" si="6"/>
        <v>0.16610349999999999</v>
      </c>
      <c r="FO41" s="50">
        <f t="shared" si="6"/>
        <v>1.4949314999999999</v>
      </c>
      <c r="FP41" s="50">
        <f t="shared" si="6"/>
        <v>1.4949314999999999</v>
      </c>
      <c r="FQ41" s="50">
        <f t="shared" si="6"/>
        <v>1.4949314999999999</v>
      </c>
      <c r="FR41" s="50">
        <f t="shared" si="6"/>
        <v>1.4949314999999999</v>
      </c>
      <c r="FS41" s="50">
        <f t="shared" si="6"/>
        <v>1.4949314999999999</v>
      </c>
      <c r="FT41" s="50">
        <f t="shared" si="6"/>
        <v>1.4949314999999999</v>
      </c>
      <c r="FU41" s="50">
        <f t="shared" si="6"/>
        <v>1.4949314999999999</v>
      </c>
      <c r="FV41" s="50">
        <f t="shared" si="6"/>
        <v>1.4949314999999999</v>
      </c>
      <c r="FW41" s="50">
        <f t="shared" si="6"/>
        <v>1.4949314999999999</v>
      </c>
      <c r="FX41" s="50">
        <f t="shared" si="6"/>
        <v>1.4949314999999999</v>
      </c>
      <c r="FY41" s="50">
        <f t="shared" si="6"/>
        <v>1.4949314999999999</v>
      </c>
      <c r="FZ41" s="50">
        <f t="shared" si="6"/>
        <v>1.4949314999999999</v>
      </c>
      <c r="GA41" s="50">
        <f t="shared" si="6"/>
        <v>1.4949314999999999</v>
      </c>
      <c r="GB41" s="50">
        <f t="shared" si="6"/>
        <v>1.4949314999999999</v>
      </c>
      <c r="GC41" s="50">
        <f>GC42*0.764041</f>
        <v>0.76404099999999997</v>
      </c>
      <c r="GD41" s="50">
        <f t="shared" ref="GD41:HA41" si="7">0.764041*GD42</f>
        <v>0.76404099999999997</v>
      </c>
      <c r="GE41" s="50">
        <f t="shared" si="7"/>
        <v>0.76404099999999997</v>
      </c>
      <c r="GF41" s="50">
        <f t="shared" si="7"/>
        <v>0.76404099999999997</v>
      </c>
      <c r="GG41" s="50">
        <f t="shared" si="7"/>
        <v>8.0315989919999997E-2</v>
      </c>
      <c r="GH41" s="50">
        <f t="shared" si="7"/>
        <v>0.15280820000000001</v>
      </c>
      <c r="GI41" s="50">
        <f t="shared" si="7"/>
        <v>0.38202049999999999</v>
      </c>
      <c r="GJ41" s="50">
        <f t="shared" si="7"/>
        <v>0.38202049999999999</v>
      </c>
      <c r="GK41" s="50">
        <f t="shared" si="7"/>
        <v>0.76404099999999997</v>
      </c>
      <c r="GL41" s="50">
        <f t="shared" si="7"/>
        <v>0.76404099999999997</v>
      </c>
      <c r="GM41" s="50">
        <f t="shared" si="7"/>
        <v>3.0561639999999999</v>
      </c>
      <c r="GN41" s="50">
        <f t="shared" si="7"/>
        <v>3.0561639999999999</v>
      </c>
      <c r="GO41" s="50">
        <f t="shared" si="7"/>
        <v>3.0561639999999999</v>
      </c>
      <c r="GP41" s="50">
        <f t="shared" si="7"/>
        <v>3.0561639999999999</v>
      </c>
      <c r="GQ41" s="50">
        <f t="shared" si="7"/>
        <v>3.0561639999999999</v>
      </c>
      <c r="GR41" s="50">
        <f t="shared" si="7"/>
        <v>3.0561639999999999</v>
      </c>
      <c r="GS41" s="50">
        <f t="shared" si="7"/>
        <v>3.0561639999999999</v>
      </c>
      <c r="GT41" s="50">
        <f t="shared" si="7"/>
        <v>3.0561639999999999</v>
      </c>
      <c r="GU41" s="50">
        <f t="shared" si="7"/>
        <v>3.0561639999999999</v>
      </c>
      <c r="GV41" s="50">
        <f t="shared" si="7"/>
        <v>3.0561639999999999</v>
      </c>
      <c r="GW41" s="50">
        <f t="shared" si="7"/>
        <v>3.0561639999999999</v>
      </c>
      <c r="GX41" s="50">
        <f t="shared" si="7"/>
        <v>3.0561639999999999</v>
      </c>
      <c r="GY41" s="50">
        <f t="shared" si="7"/>
        <v>3.0561639999999999</v>
      </c>
      <c r="GZ41" s="50">
        <f t="shared" si="7"/>
        <v>3.0561639999999999</v>
      </c>
      <c r="HA41" s="50">
        <f t="shared" si="7"/>
        <v>3.0561639999999999</v>
      </c>
    </row>
    <row r="42" spans="1:499" s="54" customFormat="1" ht="21.75" customHeight="1" x14ac:dyDescent="0.25">
      <c r="A42" s="47" t="s">
        <v>89</v>
      </c>
      <c r="B42" s="50">
        <v>0.01</v>
      </c>
      <c r="C42" s="50">
        <v>0.04</v>
      </c>
      <c r="D42" s="50">
        <v>0.04</v>
      </c>
      <c r="E42" s="50">
        <v>2E-3</v>
      </c>
      <c r="F42" s="50">
        <v>0.04</v>
      </c>
      <c r="G42" s="50">
        <v>0.04</v>
      </c>
      <c r="H42" s="50">
        <v>0.1</v>
      </c>
      <c r="I42" s="50">
        <v>0.02</v>
      </c>
      <c r="J42" s="50">
        <v>0.2</v>
      </c>
      <c r="K42" s="50">
        <v>0.1</v>
      </c>
      <c r="L42" s="50">
        <v>0.1</v>
      </c>
      <c r="M42" s="50">
        <v>0.1</v>
      </c>
      <c r="N42" s="50">
        <v>0.1</v>
      </c>
      <c r="O42" s="50">
        <v>0.1</v>
      </c>
      <c r="P42" s="50">
        <v>0.01</v>
      </c>
      <c r="Q42" s="50">
        <v>0.2</v>
      </c>
      <c r="R42" s="50">
        <v>1</v>
      </c>
      <c r="S42" s="50">
        <v>1</v>
      </c>
      <c r="T42" s="50">
        <v>4.0999999999999996</v>
      </c>
      <c r="U42" s="50">
        <v>3</v>
      </c>
      <c r="V42" s="50">
        <v>6</v>
      </c>
      <c r="W42" s="50">
        <v>1</v>
      </c>
      <c r="X42" s="50">
        <v>1</v>
      </c>
      <c r="Y42" s="50">
        <v>4.5</v>
      </c>
      <c r="Z42" s="50">
        <v>2</v>
      </c>
      <c r="AA42" s="50">
        <v>2</v>
      </c>
      <c r="AB42" s="50">
        <v>2</v>
      </c>
      <c r="AC42" s="50">
        <v>0.5</v>
      </c>
      <c r="AD42" s="50">
        <v>0.5</v>
      </c>
      <c r="AE42" s="50">
        <v>3</v>
      </c>
      <c r="AF42" s="50">
        <v>1.5</v>
      </c>
      <c r="AG42" s="50">
        <v>0.5</v>
      </c>
      <c r="AH42" s="50">
        <v>0.5</v>
      </c>
      <c r="AI42" s="50">
        <v>0.1</v>
      </c>
      <c r="AJ42" s="50">
        <v>0.5</v>
      </c>
      <c r="AK42" s="50">
        <v>0.2</v>
      </c>
      <c r="AL42" s="50">
        <v>1E-3</v>
      </c>
      <c r="AM42" s="50">
        <v>1E-3</v>
      </c>
      <c r="AN42" s="50">
        <v>0.4</v>
      </c>
      <c r="AO42" s="50">
        <v>0.5</v>
      </c>
      <c r="AP42" s="50">
        <v>6</v>
      </c>
      <c r="AQ42" s="50">
        <v>8.1</v>
      </c>
      <c r="AR42" s="50">
        <v>7.1</v>
      </c>
      <c r="AS42" s="50">
        <v>8.1999999999999993</v>
      </c>
      <c r="AT42" s="50">
        <v>0.2</v>
      </c>
      <c r="AU42" s="50">
        <v>9</v>
      </c>
      <c r="AV42" s="50">
        <v>9.1</v>
      </c>
      <c r="AW42" s="50">
        <v>9</v>
      </c>
      <c r="AX42" s="50">
        <v>1.5</v>
      </c>
      <c r="AY42" s="50">
        <v>5</v>
      </c>
      <c r="AZ42" s="50">
        <v>2.5</v>
      </c>
      <c r="BA42" s="50">
        <v>2.5</v>
      </c>
      <c r="BB42" s="50">
        <v>9</v>
      </c>
      <c r="BC42" s="50">
        <v>5</v>
      </c>
      <c r="BD42" s="50">
        <v>2.5</v>
      </c>
      <c r="BE42" s="50">
        <v>8.1999999999999993</v>
      </c>
      <c r="BF42" s="50">
        <v>3</v>
      </c>
      <c r="BG42" s="50">
        <v>3</v>
      </c>
      <c r="BH42" s="50">
        <v>2</v>
      </c>
      <c r="BI42" s="50">
        <v>3</v>
      </c>
      <c r="BJ42" s="50">
        <v>4</v>
      </c>
      <c r="BK42" s="50">
        <v>4</v>
      </c>
      <c r="BL42" s="50">
        <v>1.5</v>
      </c>
      <c r="BM42" s="50">
        <v>5</v>
      </c>
      <c r="BN42" s="50">
        <v>2.0870000000000002</v>
      </c>
      <c r="BO42" s="50">
        <v>2.0870000000000002</v>
      </c>
      <c r="BP42" s="50">
        <v>2.25</v>
      </c>
      <c r="BQ42" s="50">
        <v>2.25</v>
      </c>
      <c r="BR42" s="50">
        <v>14.106</v>
      </c>
      <c r="BS42" s="50">
        <v>7.0179999999999998</v>
      </c>
      <c r="BT42" s="50">
        <v>13</v>
      </c>
      <c r="BU42" s="50">
        <v>12</v>
      </c>
      <c r="BV42" s="50">
        <v>4</v>
      </c>
      <c r="BW42" s="50">
        <v>0.5</v>
      </c>
      <c r="BX42" s="50">
        <v>4</v>
      </c>
      <c r="BY42" s="50">
        <v>0.2</v>
      </c>
      <c r="BZ42" s="50">
        <v>4</v>
      </c>
      <c r="CA42" s="50">
        <v>19</v>
      </c>
      <c r="CB42" s="50">
        <v>0.25</v>
      </c>
      <c r="CC42" s="50">
        <v>4</v>
      </c>
      <c r="CD42" s="50">
        <v>1.5</v>
      </c>
      <c r="CE42" s="50">
        <v>2.5</v>
      </c>
      <c r="CF42" s="50">
        <v>2.5</v>
      </c>
      <c r="CG42" s="50">
        <v>0.2</v>
      </c>
      <c r="CH42" s="50">
        <v>13</v>
      </c>
      <c r="CI42" s="50">
        <v>4</v>
      </c>
      <c r="CJ42" s="50">
        <v>1</v>
      </c>
      <c r="CK42" s="50">
        <v>0.5</v>
      </c>
      <c r="CL42" s="50">
        <v>0.5</v>
      </c>
      <c r="CM42" s="50">
        <v>20</v>
      </c>
      <c r="CN42" s="50">
        <v>1.5</v>
      </c>
      <c r="CO42" s="50">
        <v>0.25</v>
      </c>
      <c r="CP42" s="50">
        <v>0.21</v>
      </c>
      <c r="CQ42" s="50">
        <v>0.15</v>
      </c>
      <c r="CR42" s="50">
        <v>2.1</v>
      </c>
      <c r="CS42" s="50">
        <v>12</v>
      </c>
      <c r="CT42" s="50">
        <v>9</v>
      </c>
      <c r="CU42" s="50">
        <v>0.25</v>
      </c>
      <c r="CV42" s="50">
        <v>4.1171999999999997E-3</v>
      </c>
      <c r="CW42" s="50">
        <v>0.1</v>
      </c>
      <c r="CX42" s="50">
        <v>0.1</v>
      </c>
      <c r="CY42" s="50">
        <v>0.1</v>
      </c>
      <c r="CZ42" s="50">
        <v>0.02</v>
      </c>
      <c r="DA42" s="50">
        <v>0.1</v>
      </c>
      <c r="DB42" s="50">
        <v>1.1000000000000001</v>
      </c>
      <c r="DC42" s="50">
        <v>0.1</v>
      </c>
      <c r="DD42" s="50">
        <v>0.1</v>
      </c>
      <c r="DE42" s="50">
        <v>5</v>
      </c>
      <c r="DF42" s="50">
        <v>4.1171999999999997E-3</v>
      </c>
      <c r="DG42" s="50">
        <v>15</v>
      </c>
      <c r="DH42" s="50">
        <v>1</v>
      </c>
      <c r="DI42" s="50">
        <v>0.13</v>
      </c>
      <c r="DJ42" s="50">
        <v>6</v>
      </c>
      <c r="DK42" s="50">
        <v>0.5</v>
      </c>
      <c r="DL42" s="50">
        <v>0.3</v>
      </c>
      <c r="DM42" s="50">
        <v>0.1</v>
      </c>
      <c r="DN42" s="50">
        <v>0.4</v>
      </c>
      <c r="DO42" s="50">
        <v>4.1171999999999997E-3</v>
      </c>
      <c r="DP42" s="50">
        <v>0.5</v>
      </c>
      <c r="DQ42" s="50">
        <v>0.1</v>
      </c>
      <c r="DR42" s="50">
        <v>0.5</v>
      </c>
      <c r="DS42" s="50">
        <v>0.6</v>
      </c>
      <c r="DT42" s="50">
        <v>1</v>
      </c>
      <c r="DU42" s="50">
        <v>0.5</v>
      </c>
      <c r="DV42" s="50">
        <v>4</v>
      </c>
      <c r="DW42" s="50">
        <v>0.04</v>
      </c>
      <c r="DX42" s="50">
        <v>6</v>
      </c>
      <c r="DY42" s="50">
        <v>0.5</v>
      </c>
      <c r="DZ42" s="50">
        <v>0.2</v>
      </c>
      <c r="EA42" s="50">
        <v>0.1</v>
      </c>
      <c r="EB42" s="50">
        <v>3</v>
      </c>
      <c r="EC42" s="50">
        <v>0.5</v>
      </c>
      <c r="ED42" s="50">
        <v>0.5</v>
      </c>
      <c r="EE42" s="50">
        <v>0.5</v>
      </c>
      <c r="EF42" s="50">
        <v>0.5</v>
      </c>
      <c r="EG42" s="50">
        <v>0.5</v>
      </c>
      <c r="EH42" s="50">
        <v>0.5</v>
      </c>
      <c r="EI42" s="50">
        <v>0.5</v>
      </c>
      <c r="EJ42" s="50">
        <v>0.5</v>
      </c>
      <c r="EK42" s="50">
        <v>0.5</v>
      </c>
      <c r="EL42" s="50">
        <v>0.5</v>
      </c>
      <c r="EM42" s="50">
        <v>0.5</v>
      </c>
      <c r="EN42" s="50">
        <v>0.5</v>
      </c>
      <c r="EO42" s="50">
        <v>0.5</v>
      </c>
      <c r="EP42" s="50">
        <v>1</v>
      </c>
      <c r="EQ42" s="50">
        <v>0.5</v>
      </c>
      <c r="ER42" s="50">
        <v>0.3</v>
      </c>
      <c r="ES42" s="50">
        <v>0.5</v>
      </c>
      <c r="ET42" s="50">
        <v>0.5</v>
      </c>
      <c r="EU42" s="50">
        <v>0.5</v>
      </c>
      <c r="EV42" s="50">
        <v>0.5</v>
      </c>
      <c r="EW42" s="50">
        <v>0.5</v>
      </c>
      <c r="EX42" s="50">
        <v>0.5</v>
      </c>
      <c r="EY42" s="50">
        <v>0.5</v>
      </c>
      <c r="EZ42" s="50">
        <v>0.5</v>
      </c>
      <c r="FA42" s="50">
        <v>0.5</v>
      </c>
      <c r="FB42" s="50">
        <v>0.5</v>
      </c>
      <c r="FC42" s="50">
        <v>0.5</v>
      </c>
      <c r="FD42" s="50">
        <v>0.5</v>
      </c>
      <c r="FE42" s="50">
        <v>0.5</v>
      </c>
      <c r="FF42" s="50">
        <v>0.5</v>
      </c>
      <c r="FG42" s="50">
        <v>0.5</v>
      </c>
      <c r="FH42" s="50">
        <v>0.5</v>
      </c>
      <c r="FI42" s="50">
        <v>0.5</v>
      </c>
      <c r="FJ42" s="50">
        <v>0.5</v>
      </c>
      <c r="FK42" s="50">
        <v>0.5</v>
      </c>
      <c r="FL42" s="50">
        <v>0.5</v>
      </c>
      <c r="FM42" s="50">
        <v>0.5</v>
      </c>
      <c r="FN42" s="50">
        <v>0.5</v>
      </c>
      <c r="FO42" s="50">
        <v>4.5</v>
      </c>
      <c r="FP42" s="50">
        <v>4.5</v>
      </c>
      <c r="FQ42" s="50">
        <v>4.5</v>
      </c>
      <c r="FR42" s="50">
        <v>4.5</v>
      </c>
      <c r="FS42" s="50">
        <v>4.5</v>
      </c>
      <c r="FT42" s="50">
        <v>4.5</v>
      </c>
      <c r="FU42" s="50">
        <v>4.5</v>
      </c>
      <c r="FV42" s="50">
        <v>4.5</v>
      </c>
      <c r="FW42" s="50">
        <v>4.5</v>
      </c>
      <c r="FX42" s="50">
        <v>4.5</v>
      </c>
      <c r="FY42" s="50">
        <v>4.5</v>
      </c>
      <c r="FZ42" s="50">
        <v>4.5</v>
      </c>
      <c r="GA42" s="50">
        <v>4.5</v>
      </c>
      <c r="GB42" s="50">
        <v>4.5</v>
      </c>
      <c r="GC42" s="50">
        <v>1</v>
      </c>
      <c r="GD42" s="50">
        <v>1</v>
      </c>
      <c r="GE42" s="50">
        <v>1</v>
      </c>
      <c r="GF42" s="50">
        <v>1</v>
      </c>
      <c r="GG42" s="50">
        <v>0.10512000000000001</v>
      </c>
      <c r="GH42" s="50">
        <v>0.2</v>
      </c>
      <c r="GI42" s="50">
        <v>0.5</v>
      </c>
      <c r="GJ42" s="50">
        <v>0.5</v>
      </c>
      <c r="GK42" s="50">
        <v>1</v>
      </c>
      <c r="GL42" s="50">
        <v>1</v>
      </c>
      <c r="GM42" s="50">
        <v>4</v>
      </c>
      <c r="GN42" s="50">
        <v>4</v>
      </c>
      <c r="GO42" s="50">
        <v>4</v>
      </c>
      <c r="GP42" s="50">
        <v>4</v>
      </c>
      <c r="GQ42" s="50">
        <v>4</v>
      </c>
      <c r="GR42" s="50">
        <v>4</v>
      </c>
      <c r="GS42" s="50">
        <v>4</v>
      </c>
      <c r="GT42" s="50">
        <v>4</v>
      </c>
      <c r="GU42" s="50">
        <v>4</v>
      </c>
      <c r="GV42" s="50">
        <v>4</v>
      </c>
      <c r="GW42" s="50">
        <v>4</v>
      </c>
      <c r="GX42" s="50">
        <v>4</v>
      </c>
      <c r="GY42" s="50">
        <v>4</v>
      </c>
      <c r="GZ42" s="50">
        <v>4</v>
      </c>
      <c r="HA42" s="50">
        <v>4</v>
      </c>
    </row>
    <row r="43" spans="1:499" s="54" customFormat="1" ht="21.75" customHeight="1" x14ac:dyDescent="0.25">
      <c r="A43" s="47" t="s">
        <v>91</v>
      </c>
      <c r="B43" s="50">
        <v>0.8</v>
      </c>
      <c r="C43" s="50">
        <v>0.8</v>
      </c>
      <c r="D43" s="50">
        <v>0.8</v>
      </c>
      <c r="E43" s="50">
        <v>0.8</v>
      </c>
      <c r="F43" s="50">
        <v>0.8</v>
      </c>
      <c r="G43" s="50">
        <v>0.8</v>
      </c>
      <c r="H43" s="50">
        <v>0.8</v>
      </c>
      <c r="I43" s="50">
        <v>0.8</v>
      </c>
      <c r="J43" s="50">
        <v>0.8</v>
      </c>
      <c r="K43" s="50">
        <v>0.8</v>
      </c>
      <c r="L43" s="50">
        <v>0.8</v>
      </c>
      <c r="M43" s="50">
        <v>0.8</v>
      </c>
      <c r="N43" s="50">
        <v>0.8</v>
      </c>
      <c r="O43" s="50">
        <v>0.8</v>
      </c>
      <c r="P43" s="50">
        <v>0.8</v>
      </c>
      <c r="Q43" s="50">
        <v>0.8</v>
      </c>
      <c r="R43" s="50">
        <v>0.5</v>
      </c>
      <c r="S43" s="50">
        <v>0.5</v>
      </c>
      <c r="T43" s="50">
        <v>0.5</v>
      </c>
      <c r="U43" s="50">
        <v>0.5</v>
      </c>
      <c r="V43" s="50">
        <v>0.5</v>
      </c>
      <c r="W43" s="50">
        <v>0.5</v>
      </c>
      <c r="X43" s="50">
        <v>0.5</v>
      </c>
      <c r="Y43" s="50">
        <v>0.5</v>
      </c>
      <c r="Z43" s="50">
        <v>0.5</v>
      </c>
      <c r="AA43" s="50">
        <v>0.5</v>
      </c>
      <c r="AB43" s="50">
        <v>0.5</v>
      </c>
      <c r="AC43" s="50">
        <v>0.5</v>
      </c>
      <c r="AD43" s="50">
        <v>0.5</v>
      </c>
      <c r="AE43" s="50">
        <v>0.5</v>
      </c>
      <c r="AF43" s="50">
        <v>0.5</v>
      </c>
      <c r="AG43" s="50">
        <v>0.5</v>
      </c>
      <c r="AH43" s="50">
        <v>0.5</v>
      </c>
      <c r="AI43" s="50">
        <v>0.5</v>
      </c>
      <c r="AJ43" s="50">
        <v>0.5</v>
      </c>
      <c r="AK43" s="50">
        <v>0.5</v>
      </c>
      <c r="AL43" s="50">
        <v>0.5</v>
      </c>
      <c r="AM43" s="50">
        <v>0.5</v>
      </c>
      <c r="AN43" s="50">
        <v>0.5</v>
      </c>
      <c r="AO43" s="50">
        <v>0.5</v>
      </c>
      <c r="AP43" s="50">
        <v>0.5</v>
      </c>
      <c r="AQ43" s="50">
        <v>0.5</v>
      </c>
      <c r="AR43" s="50">
        <v>0.5</v>
      </c>
      <c r="AS43" s="50">
        <v>0.5</v>
      </c>
      <c r="AT43" s="50">
        <v>1</v>
      </c>
      <c r="AU43" s="50">
        <v>1</v>
      </c>
      <c r="AV43" s="50">
        <v>1</v>
      </c>
      <c r="AW43" s="50">
        <v>1</v>
      </c>
      <c r="AX43" s="50">
        <v>1</v>
      </c>
      <c r="AY43" s="50">
        <v>1</v>
      </c>
      <c r="AZ43" s="50">
        <v>1</v>
      </c>
      <c r="BA43" s="50">
        <v>1</v>
      </c>
      <c r="BB43" s="50">
        <v>1</v>
      </c>
      <c r="BC43" s="50">
        <v>1</v>
      </c>
      <c r="BD43" s="50">
        <v>1</v>
      </c>
      <c r="BE43" s="50">
        <v>1</v>
      </c>
      <c r="BF43" s="50">
        <v>1</v>
      </c>
      <c r="BG43" s="50">
        <v>1</v>
      </c>
      <c r="BH43" s="50">
        <v>1</v>
      </c>
      <c r="BI43" s="50">
        <v>1</v>
      </c>
      <c r="BJ43" s="50">
        <v>1</v>
      </c>
      <c r="BK43" s="50">
        <v>1</v>
      </c>
      <c r="BL43" s="50">
        <v>1</v>
      </c>
      <c r="BM43" s="50">
        <v>1</v>
      </c>
      <c r="BN43" s="50">
        <v>0.1</v>
      </c>
      <c r="BO43" s="50">
        <v>0.1</v>
      </c>
      <c r="BP43" s="50">
        <v>0.1</v>
      </c>
      <c r="BQ43" s="50">
        <v>0.1</v>
      </c>
      <c r="BR43" s="50">
        <v>0.1</v>
      </c>
      <c r="BS43" s="50">
        <v>0.1</v>
      </c>
      <c r="BT43" s="50">
        <v>0.1</v>
      </c>
      <c r="BU43" s="50">
        <v>0.1</v>
      </c>
      <c r="BV43" s="50">
        <v>0.1</v>
      </c>
      <c r="BW43" s="50">
        <v>0.1</v>
      </c>
      <c r="BX43" s="50">
        <v>0.1</v>
      </c>
      <c r="BY43" s="50">
        <v>0.1</v>
      </c>
      <c r="BZ43" s="50">
        <v>0.1</v>
      </c>
      <c r="CA43" s="50">
        <v>0.1</v>
      </c>
      <c r="CB43" s="50">
        <v>0.1</v>
      </c>
      <c r="CC43" s="50">
        <v>0.1</v>
      </c>
      <c r="CD43" s="50">
        <v>0.1</v>
      </c>
      <c r="CE43" s="50">
        <v>0.1</v>
      </c>
      <c r="CF43" s="50">
        <v>0.1</v>
      </c>
      <c r="CG43" s="50">
        <v>0.1</v>
      </c>
      <c r="CH43" s="50">
        <v>0.1</v>
      </c>
      <c r="CI43" s="50">
        <v>0.1</v>
      </c>
      <c r="CJ43" s="50">
        <v>0.1</v>
      </c>
      <c r="CK43" s="50">
        <v>0.1</v>
      </c>
      <c r="CL43" s="50">
        <v>0.1</v>
      </c>
      <c r="CM43" s="50">
        <v>0.1</v>
      </c>
      <c r="CN43" s="50">
        <v>0.1</v>
      </c>
      <c r="CO43" s="50">
        <v>0.1</v>
      </c>
      <c r="CP43" s="50">
        <v>0.1</v>
      </c>
      <c r="CQ43" s="50">
        <v>0.1</v>
      </c>
      <c r="CR43" s="50">
        <v>0.1</v>
      </c>
      <c r="CS43" s="50">
        <v>0.1</v>
      </c>
      <c r="CT43" s="50">
        <v>0.1</v>
      </c>
      <c r="CU43" s="50">
        <v>0.1</v>
      </c>
      <c r="CV43" s="50">
        <v>0.1</v>
      </c>
      <c r="CW43" s="50">
        <v>0.1</v>
      </c>
      <c r="CX43" s="50">
        <v>0.1</v>
      </c>
      <c r="CY43" s="50">
        <v>0.1</v>
      </c>
      <c r="CZ43" s="50">
        <v>0.1</v>
      </c>
      <c r="DA43" s="50">
        <v>0.1</v>
      </c>
      <c r="DB43" s="50">
        <v>0.1</v>
      </c>
      <c r="DC43" s="50">
        <v>0.1</v>
      </c>
      <c r="DD43" s="50">
        <v>0.1</v>
      </c>
      <c r="DE43" s="50">
        <v>0.1</v>
      </c>
      <c r="DF43" s="50">
        <v>0.1</v>
      </c>
      <c r="DG43" s="50">
        <v>0.1</v>
      </c>
      <c r="DH43" s="50">
        <v>0.1</v>
      </c>
      <c r="DI43" s="50">
        <v>0.1</v>
      </c>
      <c r="DJ43" s="50">
        <v>0.1</v>
      </c>
      <c r="DK43" s="50">
        <v>0.1</v>
      </c>
      <c r="DL43" s="50">
        <v>0.1</v>
      </c>
      <c r="DM43" s="50">
        <v>0.1</v>
      </c>
      <c r="DN43" s="50">
        <v>0.1</v>
      </c>
      <c r="DO43" s="50">
        <v>0.1</v>
      </c>
      <c r="DP43" s="50">
        <v>0.1</v>
      </c>
      <c r="DQ43" s="50">
        <v>0.1</v>
      </c>
      <c r="DR43" s="50">
        <v>0.1</v>
      </c>
      <c r="DS43" s="50">
        <v>0.1</v>
      </c>
      <c r="DT43" s="50">
        <v>0.1</v>
      </c>
      <c r="DU43" s="50">
        <v>0.1</v>
      </c>
      <c r="DV43" s="50">
        <v>0.1</v>
      </c>
      <c r="DW43" s="50">
        <v>0.1</v>
      </c>
      <c r="DX43" s="50">
        <v>0.1</v>
      </c>
      <c r="DY43" s="50">
        <v>0.1</v>
      </c>
      <c r="DZ43" s="50">
        <v>0.1</v>
      </c>
      <c r="EA43" s="50">
        <v>0.1</v>
      </c>
      <c r="EB43" s="50">
        <v>0.1</v>
      </c>
      <c r="EC43" s="50">
        <v>0.08</v>
      </c>
      <c r="ED43" s="50">
        <v>0.08</v>
      </c>
      <c r="EE43" s="50">
        <v>0.08</v>
      </c>
      <c r="EF43" s="50">
        <v>0.08</v>
      </c>
      <c r="EG43" s="50">
        <v>0.08</v>
      </c>
      <c r="EH43" s="50">
        <v>0.08</v>
      </c>
      <c r="EI43" s="50">
        <v>0.08</v>
      </c>
      <c r="EJ43" s="50">
        <v>0.08</v>
      </c>
      <c r="EK43" s="50">
        <v>0.08</v>
      </c>
      <c r="EL43" s="50">
        <v>0.08</v>
      </c>
      <c r="EM43" s="50">
        <v>0.08</v>
      </c>
      <c r="EN43" s="50">
        <v>0.08</v>
      </c>
      <c r="EO43" s="50">
        <v>0.08</v>
      </c>
      <c r="EP43" s="50">
        <v>0.08</v>
      </c>
      <c r="EQ43" s="50">
        <v>0.08</v>
      </c>
      <c r="ER43" s="50">
        <v>0.08</v>
      </c>
      <c r="ES43" s="50">
        <v>0.08</v>
      </c>
      <c r="ET43" s="50">
        <v>0.08</v>
      </c>
      <c r="EU43" s="50">
        <v>0.08</v>
      </c>
      <c r="EV43" s="50">
        <v>0.08</v>
      </c>
      <c r="EW43" s="50">
        <v>0.08</v>
      </c>
      <c r="EX43" s="50">
        <v>0.08</v>
      </c>
      <c r="EY43" s="50">
        <v>0.08</v>
      </c>
      <c r="EZ43" s="50">
        <v>0.08</v>
      </c>
      <c r="FA43" s="50">
        <v>0.08</v>
      </c>
      <c r="FB43" s="50">
        <v>0.08</v>
      </c>
      <c r="FC43" s="50">
        <v>0.08</v>
      </c>
      <c r="FD43" s="50">
        <v>0.08</v>
      </c>
      <c r="FE43" s="50">
        <v>0.08</v>
      </c>
      <c r="FF43" s="50">
        <v>0.08</v>
      </c>
      <c r="FG43" s="50">
        <v>0.08</v>
      </c>
      <c r="FH43" s="50">
        <v>0.08</v>
      </c>
      <c r="FI43" s="50">
        <v>0.08</v>
      </c>
      <c r="FJ43" s="50">
        <v>0.08</v>
      </c>
      <c r="FK43" s="50">
        <v>0.08</v>
      </c>
      <c r="FL43" s="50">
        <v>0.08</v>
      </c>
      <c r="FM43" s="50">
        <v>0.08</v>
      </c>
      <c r="FN43" s="50">
        <v>0.08</v>
      </c>
      <c r="FO43" s="50">
        <v>0.08</v>
      </c>
      <c r="FP43" s="50">
        <v>0.08</v>
      </c>
      <c r="FQ43" s="50">
        <v>0.08</v>
      </c>
      <c r="FR43" s="50">
        <v>0.08</v>
      </c>
      <c r="FS43" s="50">
        <v>0.08</v>
      </c>
      <c r="FT43" s="50">
        <v>0.08</v>
      </c>
      <c r="FU43" s="50">
        <v>0.08</v>
      </c>
      <c r="FV43" s="50">
        <v>0.08</v>
      </c>
      <c r="FW43" s="50">
        <v>0.08</v>
      </c>
      <c r="FX43" s="50">
        <v>0.08</v>
      </c>
      <c r="FY43" s="50">
        <v>0.08</v>
      </c>
      <c r="FZ43" s="50">
        <v>0.08</v>
      </c>
      <c r="GA43" s="50">
        <v>0.08</v>
      </c>
      <c r="GB43" s="50">
        <v>0.08</v>
      </c>
      <c r="GC43" s="50">
        <v>0.15</v>
      </c>
      <c r="GD43" s="50">
        <v>0.15</v>
      </c>
      <c r="GE43" s="50">
        <v>0.15</v>
      </c>
      <c r="GF43" s="50">
        <v>0.15</v>
      </c>
      <c r="GG43" s="50">
        <v>0.15</v>
      </c>
      <c r="GH43" s="50">
        <v>0.15</v>
      </c>
      <c r="GI43" s="50">
        <v>0.15</v>
      </c>
      <c r="GJ43" s="50">
        <v>0.15</v>
      </c>
      <c r="GK43" s="50">
        <v>0.15</v>
      </c>
      <c r="GL43" s="50">
        <v>0.15</v>
      </c>
      <c r="GM43" s="50">
        <v>0.15</v>
      </c>
      <c r="GN43" s="50">
        <v>0.15</v>
      </c>
      <c r="GO43" s="50">
        <v>0.15</v>
      </c>
      <c r="GP43" s="50">
        <v>0.15</v>
      </c>
      <c r="GQ43" s="50">
        <v>0.15</v>
      </c>
      <c r="GR43" s="50">
        <v>0.15</v>
      </c>
      <c r="GS43" s="50">
        <v>0.15</v>
      </c>
      <c r="GT43" s="50">
        <v>0.15</v>
      </c>
      <c r="GU43" s="50">
        <v>0.15</v>
      </c>
      <c r="GV43" s="50">
        <v>0.15</v>
      </c>
      <c r="GW43" s="50">
        <v>0.15</v>
      </c>
      <c r="GX43" s="50">
        <v>0.15</v>
      </c>
      <c r="GY43" s="50">
        <v>0.15</v>
      </c>
      <c r="GZ43" s="50">
        <v>0.15</v>
      </c>
      <c r="HA43" s="50">
        <v>0.15</v>
      </c>
    </row>
    <row r="44" spans="1:499" ht="22.5" customHeight="1" x14ac:dyDescent="0.25">
      <c r="A44" s="47" t="s">
        <v>93</v>
      </c>
      <c r="B44" s="28">
        <v>1</v>
      </c>
      <c r="C44" s="28">
        <v>1</v>
      </c>
      <c r="D44" s="28">
        <v>1</v>
      </c>
      <c r="E44" s="28">
        <v>1</v>
      </c>
      <c r="F44" s="28">
        <v>1</v>
      </c>
      <c r="G44" s="28">
        <v>1</v>
      </c>
      <c r="H44" s="28">
        <v>1</v>
      </c>
      <c r="I44" s="28">
        <v>1</v>
      </c>
      <c r="J44" s="28">
        <v>1</v>
      </c>
      <c r="K44" s="28">
        <v>1</v>
      </c>
      <c r="L44" s="40">
        <v>1</v>
      </c>
      <c r="M44" s="28">
        <v>1</v>
      </c>
      <c r="N44" s="28">
        <v>1</v>
      </c>
      <c r="O44" s="28">
        <v>1</v>
      </c>
      <c r="P44" s="28">
        <v>1</v>
      </c>
      <c r="Q44" s="28">
        <v>1</v>
      </c>
      <c r="R44" s="28">
        <v>1</v>
      </c>
      <c r="S44" s="28">
        <v>1</v>
      </c>
      <c r="T44" s="28">
        <v>1</v>
      </c>
      <c r="U44" s="28">
        <v>1</v>
      </c>
      <c r="V44" s="28">
        <v>1</v>
      </c>
      <c r="W44" s="40">
        <v>1</v>
      </c>
      <c r="X44" s="28">
        <v>1</v>
      </c>
      <c r="Y44" s="28">
        <v>1</v>
      </c>
      <c r="Z44" s="28">
        <v>1</v>
      </c>
      <c r="AA44" s="28">
        <v>1</v>
      </c>
      <c r="AB44" s="28">
        <v>1</v>
      </c>
      <c r="AC44" s="28">
        <v>1</v>
      </c>
      <c r="AD44" s="28">
        <v>1</v>
      </c>
      <c r="AE44" s="28">
        <v>1</v>
      </c>
      <c r="AF44" s="28">
        <v>1</v>
      </c>
      <c r="AG44" s="28">
        <v>1</v>
      </c>
      <c r="AH44" s="40">
        <v>1</v>
      </c>
      <c r="AI44" s="28">
        <v>1</v>
      </c>
      <c r="AJ44" s="28">
        <v>1</v>
      </c>
      <c r="AK44" s="28">
        <v>1</v>
      </c>
      <c r="AL44" s="28">
        <v>1</v>
      </c>
      <c r="AM44" s="28">
        <v>1</v>
      </c>
      <c r="AN44" s="28">
        <v>1</v>
      </c>
      <c r="AO44" s="28">
        <v>1</v>
      </c>
      <c r="AP44" s="28">
        <v>1</v>
      </c>
      <c r="AQ44" s="28">
        <v>1</v>
      </c>
      <c r="AR44" s="28">
        <v>1</v>
      </c>
      <c r="AS44" s="40">
        <v>1</v>
      </c>
      <c r="AT44" s="28">
        <v>1</v>
      </c>
      <c r="AU44" s="28">
        <v>1</v>
      </c>
      <c r="AV44" s="28">
        <v>1</v>
      </c>
      <c r="AW44" s="28">
        <v>1</v>
      </c>
      <c r="AX44" s="28">
        <v>1</v>
      </c>
      <c r="AY44" s="28">
        <v>1</v>
      </c>
      <c r="AZ44" s="28">
        <v>1</v>
      </c>
      <c r="BA44" s="28">
        <v>1</v>
      </c>
      <c r="BB44" s="28">
        <v>1</v>
      </c>
      <c r="BC44" s="28">
        <v>1</v>
      </c>
      <c r="BD44" s="40">
        <v>1</v>
      </c>
      <c r="BE44" s="28">
        <v>1</v>
      </c>
      <c r="BF44" s="28">
        <v>3</v>
      </c>
      <c r="BG44" s="28">
        <v>3</v>
      </c>
      <c r="BH44" s="28">
        <v>3</v>
      </c>
      <c r="BI44" s="28">
        <v>4</v>
      </c>
      <c r="BJ44" s="28">
        <v>4</v>
      </c>
      <c r="BK44" s="28">
        <v>4</v>
      </c>
      <c r="BL44" s="28">
        <v>4</v>
      </c>
      <c r="BM44" s="28">
        <v>4</v>
      </c>
      <c r="BN44" s="28">
        <v>1</v>
      </c>
      <c r="BO44" s="28">
        <v>1</v>
      </c>
      <c r="BP44" s="28">
        <v>1</v>
      </c>
      <c r="BQ44" s="28">
        <v>1</v>
      </c>
      <c r="BR44" s="28">
        <v>1</v>
      </c>
      <c r="BS44" s="28">
        <v>2</v>
      </c>
      <c r="BT44" s="28">
        <v>3</v>
      </c>
      <c r="BU44" s="28">
        <v>2</v>
      </c>
      <c r="BV44" s="40">
        <v>2</v>
      </c>
      <c r="BW44" s="28">
        <v>1</v>
      </c>
      <c r="BX44" s="28">
        <v>3</v>
      </c>
      <c r="BY44" s="28">
        <v>1</v>
      </c>
      <c r="BZ44" s="28">
        <v>2</v>
      </c>
      <c r="CA44" s="28">
        <v>2</v>
      </c>
      <c r="CB44" s="28">
        <v>1</v>
      </c>
      <c r="CC44" s="28">
        <v>2</v>
      </c>
      <c r="CD44" s="28">
        <v>2</v>
      </c>
      <c r="CE44" s="28">
        <v>2</v>
      </c>
      <c r="CF44" s="28">
        <v>2</v>
      </c>
      <c r="CG44" s="40">
        <v>1</v>
      </c>
      <c r="CH44" s="28">
        <v>3</v>
      </c>
      <c r="CI44" s="28">
        <v>1</v>
      </c>
      <c r="CJ44" s="28">
        <v>1</v>
      </c>
      <c r="CK44" s="28">
        <v>1</v>
      </c>
      <c r="CL44" s="28">
        <v>1</v>
      </c>
      <c r="CM44" s="28">
        <v>3</v>
      </c>
      <c r="CN44" s="28">
        <v>2</v>
      </c>
      <c r="CO44" s="28">
        <v>1</v>
      </c>
      <c r="CP44" s="28">
        <v>1</v>
      </c>
      <c r="CQ44" s="28">
        <v>3</v>
      </c>
      <c r="CR44" s="40">
        <v>3</v>
      </c>
      <c r="CS44" s="28">
        <v>3</v>
      </c>
      <c r="CT44" s="28">
        <v>3</v>
      </c>
      <c r="CU44" s="28">
        <v>3</v>
      </c>
      <c r="CV44" s="28">
        <v>1</v>
      </c>
      <c r="CW44" s="28">
        <v>1</v>
      </c>
      <c r="CX44" s="28">
        <v>1</v>
      </c>
      <c r="CY44" s="28">
        <v>1</v>
      </c>
      <c r="CZ44" s="28">
        <v>1</v>
      </c>
      <c r="DA44" s="28">
        <v>1</v>
      </c>
      <c r="DB44" s="28">
        <v>1</v>
      </c>
      <c r="DC44" s="40">
        <v>1</v>
      </c>
      <c r="DD44" s="28">
        <v>1</v>
      </c>
      <c r="DE44" s="28">
        <v>1</v>
      </c>
      <c r="DF44" s="28">
        <v>1</v>
      </c>
      <c r="DG44" s="28">
        <v>1</v>
      </c>
      <c r="DH44" s="28">
        <v>1</v>
      </c>
      <c r="DI44" s="28">
        <v>1</v>
      </c>
      <c r="DJ44" s="28">
        <v>1</v>
      </c>
      <c r="DK44" s="28">
        <v>1</v>
      </c>
      <c r="DL44" s="28">
        <v>1</v>
      </c>
      <c r="DM44" s="28">
        <v>1</v>
      </c>
      <c r="DN44" s="40">
        <v>1</v>
      </c>
      <c r="DO44" s="28">
        <v>1</v>
      </c>
      <c r="DP44" s="28">
        <v>1</v>
      </c>
      <c r="DQ44" s="28">
        <v>1</v>
      </c>
      <c r="DR44" s="28">
        <v>1</v>
      </c>
      <c r="DS44" s="28">
        <v>1</v>
      </c>
      <c r="DT44" s="28">
        <v>1</v>
      </c>
      <c r="DU44" s="28">
        <v>1</v>
      </c>
      <c r="DV44" s="28">
        <v>1</v>
      </c>
      <c r="DW44" s="28">
        <v>1</v>
      </c>
      <c r="DX44" s="28">
        <v>1</v>
      </c>
      <c r="DY44" s="40">
        <v>1</v>
      </c>
      <c r="DZ44" s="28">
        <v>1</v>
      </c>
      <c r="EA44" s="28">
        <v>1</v>
      </c>
      <c r="EB44" s="28">
        <v>1</v>
      </c>
      <c r="EC44" s="28">
        <v>1</v>
      </c>
      <c r="ED44" s="28">
        <v>1</v>
      </c>
      <c r="EE44" s="28">
        <v>1</v>
      </c>
      <c r="EF44" s="28">
        <v>1</v>
      </c>
      <c r="EG44" s="28">
        <v>1</v>
      </c>
      <c r="EH44" s="28">
        <v>1</v>
      </c>
      <c r="EI44" s="28">
        <v>1</v>
      </c>
      <c r="EJ44" s="40">
        <v>1</v>
      </c>
      <c r="EK44" s="28">
        <v>1</v>
      </c>
      <c r="EL44" s="28">
        <v>1</v>
      </c>
      <c r="EM44" s="28">
        <v>1</v>
      </c>
      <c r="EN44" s="28">
        <v>1</v>
      </c>
      <c r="EO44" s="28">
        <v>1</v>
      </c>
      <c r="EP44" s="28">
        <v>1</v>
      </c>
      <c r="EQ44" s="28">
        <v>1</v>
      </c>
      <c r="ER44" s="28">
        <v>1</v>
      </c>
      <c r="ES44" s="28">
        <v>1</v>
      </c>
      <c r="ET44" s="28">
        <v>1</v>
      </c>
      <c r="EU44" s="40">
        <v>1</v>
      </c>
      <c r="EV44" s="28">
        <v>1</v>
      </c>
      <c r="EW44" s="28">
        <v>1</v>
      </c>
      <c r="EX44" s="28">
        <v>1</v>
      </c>
      <c r="EY44" s="28">
        <v>1</v>
      </c>
      <c r="EZ44" s="28">
        <v>1</v>
      </c>
      <c r="FA44" s="28">
        <v>1</v>
      </c>
      <c r="FB44" s="28">
        <v>1</v>
      </c>
      <c r="FC44" s="28">
        <v>1</v>
      </c>
      <c r="FD44" s="28">
        <v>1</v>
      </c>
      <c r="FE44" s="28">
        <v>1</v>
      </c>
      <c r="FF44" s="40">
        <v>1</v>
      </c>
      <c r="FG44" s="28">
        <v>1</v>
      </c>
      <c r="FH44" s="28">
        <v>1</v>
      </c>
      <c r="FI44" s="28">
        <v>1</v>
      </c>
      <c r="FJ44" s="28">
        <v>1</v>
      </c>
      <c r="FK44" s="28">
        <v>1</v>
      </c>
      <c r="FL44" s="28">
        <v>1</v>
      </c>
      <c r="FM44" s="28">
        <v>1</v>
      </c>
      <c r="FN44" s="28">
        <v>1</v>
      </c>
      <c r="FO44" s="28">
        <v>1</v>
      </c>
      <c r="FP44" s="28">
        <v>1</v>
      </c>
      <c r="FQ44" s="28">
        <v>1</v>
      </c>
      <c r="FR44" s="28">
        <v>3</v>
      </c>
      <c r="FS44" s="28">
        <v>3</v>
      </c>
      <c r="FT44" s="28">
        <v>3</v>
      </c>
      <c r="FU44" s="28">
        <v>3</v>
      </c>
      <c r="FV44" s="28">
        <v>3</v>
      </c>
      <c r="FW44" s="28">
        <v>3</v>
      </c>
      <c r="FX44" s="28">
        <v>3</v>
      </c>
      <c r="FY44" s="28">
        <v>4</v>
      </c>
      <c r="FZ44" s="28">
        <v>4</v>
      </c>
      <c r="GA44" s="28">
        <v>4</v>
      </c>
      <c r="GB44" s="28">
        <v>4</v>
      </c>
      <c r="GC44" s="28">
        <v>1</v>
      </c>
      <c r="GD44" s="28">
        <v>1</v>
      </c>
      <c r="GE44" s="28">
        <v>1</v>
      </c>
      <c r="GF44" s="28">
        <v>1</v>
      </c>
      <c r="GG44" s="28">
        <v>1</v>
      </c>
      <c r="GH44" s="28">
        <v>1</v>
      </c>
      <c r="GI44" s="28">
        <v>1</v>
      </c>
      <c r="GJ44" s="28">
        <v>1</v>
      </c>
      <c r="GK44" s="28">
        <v>1</v>
      </c>
      <c r="GL44" s="28">
        <v>1</v>
      </c>
      <c r="GM44" s="28">
        <v>1</v>
      </c>
      <c r="GN44" s="28">
        <v>1</v>
      </c>
      <c r="GO44" s="28">
        <v>1</v>
      </c>
      <c r="GP44" s="28">
        <v>1</v>
      </c>
      <c r="GQ44" s="28">
        <v>3</v>
      </c>
      <c r="GR44" s="28">
        <v>3</v>
      </c>
      <c r="GS44" s="28">
        <v>3</v>
      </c>
      <c r="GT44" s="28">
        <v>3</v>
      </c>
      <c r="GU44" s="28">
        <v>3</v>
      </c>
      <c r="GV44" s="28">
        <v>3</v>
      </c>
      <c r="GW44" s="28">
        <v>3</v>
      </c>
      <c r="GX44" s="28">
        <v>4</v>
      </c>
      <c r="GY44" s="28">
        <v>4</v>
      </c>
      <c r="GZ44" s="28">
        <v>4</v>
      </c>
      <c r="HA44" s="28">
        <v>4</v>
      </c>
      <c r="HB44" s="18"/>
      <c r="HC44" s="18"/>
      <c r="HD44" s="18"/>
      <c r="HE44" s="18"/>
      <c r="HF44" s="18"/>
      <c r="HG44" s="18"/>
      <c r="HH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Q44" s="18"/>
      <c r="IR44" s="18"/>
      <c r="IS44" s="18"/>
      <c r="IT44" s="18"/>
      <c r="IU44" s="18"/>
      <c r="IV44" s="18"/>
      <c r="IW44" s="18"/>
      <c r="IX44" s="18"/>
      <c r="IY44" s="18"/>
      <c r="IZ44" s="18"/>
      <c r="JB44" s="18"/>
      <c r="JC44" s="18"/>
      <c r="JD44" s="18"/>
      <c r="JE44" s="18"/>
      <c r="JF44" s="18"/>
      <c r="JG44" s="18"/>
      <c r="JH44" s="18"/>
      <c r="JI44" s="18"/>
      <c r="JJ44" s="18"/>
      <c r="JK44" s="18"/>
      <c r="JM44" s="18"/>
      <c r="JN44" s="18"/>
      <c r="JO44" s="18"/>
      <c r="JP44" s="18"/>
      <c r="JQ44" s="18"/>
      <c r="JR44" s="18"/>
      <c r="JS44" s="18"/>
      <c r="JT44" s="18"/>
      <c r="JU44" s="18"/>
      <c r="JV44" s="18"/>
      <c r="JX44" s="18"/>
      <c r="JY44" s="18"/>
      <c r="JZ44" s="18"/>
      <c r="KA44" s="18"/>
      <c r="KB44" s="18"/>
      <c r="KC44" s="18"/>
      <c r="KD44" s="18"/>
      <c r="KE44" s="18"/>
      <c r="KF44" s="18"/>
      <c r="KG44" s="18"/>
      <c r="KI44" s="18"/>
      <c r="KJ44" s="18"/>
      <c r="KK44" s="18"/>
      <c r="KL44" s="18"/>
      <c r="KM44" s="18"/>
      <c r="KN44" s="18"/>
      <c r="KO44" s="18"/>
      <c r="KP44" s="18"/>
      <c r="KQ44" s="18"/>
      <c r="KR44" s="18"/>
      <c r="KT44" s="18"/>
      <c r="KU44" s="18"/>
      <c r="KV44" s="18"/>
      <c r="KW44" s="18"/>
      <c r="KX44" s="18"/>
      <c r="KY44" s="18"/>
      <c r="KZ44" s="18"/>
      <c r="LA44" s="18"/>
      <c r="LB44" s="18"/>
      <c r="LC44" s="18"/>
      <c r="LE44" s="18"/>
      <c r="LF44" s="18"/>
      <c r="LG44" s="18"/>
      <c r="LH44" s="18"/>
      <c r="LI44" s="18"/>
      <c r="LJ44" s="18"/>
      <c r="LK44" s="18"/>
      <c r="LL44" s="18"/>
      <c r="LM44" s="18"/>
      <c r="LN44" s="18"/>
      <c r="LP44" s="18"/>
      <c r="LQ44" s="18"/>
      <c r="LR44" s="18"/>
      <c r="LS44" s="18"/>
      <c r="LT44" s="18"/>
      <c r="LU44" s="18"/>
      <c r="LV44" s="18"/>
      <c r="LW44" s="18"/>
      <c r="LX44" s="18"/>
      <c r="LY44" s="18"/>
      <c r="MA44" s="18"/>
      <c r="MB44" s="18"/>
      <c r="MC44" s="18"/>
      <c r="MD44" s="18"/>
      <c r="ME44" s="18"/>
      <c r="MF44" s="18"/>
      <c r="MG44" s="18"/>
      <c r="MH44" s="18"/>
      <c r="MI44" s="18"/>
      <c r="MJ44" s="18"/>
      <c r="ML44" s="18"/>
      <c r="MM44" s="18"/>
      <c r="MN44" s="18"/>
      <c r="MO44" s="18"/>
      <c r="MP44" s="18"/>
      <c r="MQ44" s="18"/>
      <c r="MR44" s="18"/>
      <c r="MS44" s="18"/>
      <c r="MT44" s="18"/>
      <c r="MU44" s="18"/>
      <c r="MW44" s="18"/>
      <c r="MX44" s="18"/>
      <c r="MY44" s="18"/>
      <c r="MZ44" s="18"/>
      <c r="NA44" s="18"/>
      <c r="NB44" s="18"/>
      <c r="NC44" s="18"/>
      <c r="ND44" s="18"/>
      <c r="NE44" s="18"/>
      <c r="NF44" s="18"/>
      <c r="NH44" s="18"/>
      <c r="NI44" s="18"/>
      <c r="NJ44" s="18"/>
      <c r="NK44" s="18"/>
      <c r="NL44" s="18"/>
      <c r="NM44" s="18"/>
      <c r="NN44" s="18"/>
      <c r="NO44" s="18"/>
      <c r="NP44" s="18"/>
      <c r="NQ44" s="18"/>
      <c r="NS44" s="18"/>
      <c r="NT44" s="18"/>
      <c r="NU44" s="18"/>
      <c r="NV44" s="18"/>
      <c r="NW44" s="18"/>
      <c r="NX44" s="18"/>
      <c r="NY44" s="18"/>
      <c r="NZ44" s="18"/>
      <c r="OA44" s="18"/>
      <c r="OB44" s="18"/>
      <c r="OD44" s="18"/>
      <c r="OE44" s="18"/>
      <c r="OF44" s="18"/>
      <c r="OG44" s="18"/>
      <c r="OH44" s="18"/>
      <c r="OI44" s="18"/>
      <c r="OJ44" s="18"/>
      <c r="OK44" s="18"/>
      <c r="OL44" s="18"/>
      <c r="OM44" s="18"/>
      <c r="OO44" s="18"/>
      <c r="OP44" s="18"/>
      <c r="OQ44" s="18"/>
      <c r="OR44" s="18"/>
      <c r="OS44" s="18"/>
      <c r="OT44" s="18"/>
      <c r="OU44" s="18"/>
      <c r="OV44" s="18"/>
      <c r="OW44" s="18"/>
      <c r="OX44" s="18"/>
      <c r="OZ44" s="18"/>
      <c r="PA44" s="18"/>
      <c r="PB44" s="18"/>
      <c r="PC44" s="18"/>
      <c r="PD44" s="18"/>
      <c r="PE44" s="18"/>
      <c r="PF44" s="18"/>
      <c r="PG44" s="18"/>
      <c r="PH44" s="18"/>
      <c r="PI44" s="18"/>
      <c r="PK44" s="18"/>
      <c r="PL44" s="18"/>
      <c r="PM44" s="18"/>
      <c r="PN44" s="18"/>
      <c r="PO44" s="18"/>
      <c r="PP44" s="18"/>
      <c r="PQ44" s="18"/>
      <c r="PR44" s="18"/>
      <c r="PS44" s="18"/>
      <c r="PT44" s="18"/>
      <c r="PV44" s="18"/>
      <c r="PW44" s="18"/>
      <c r="PX44" s="18"/>
      <c r="PY44" s="18"/>
      <c r="PZ44" s="18"/>
      <c r="QA44" s="18"/>
      <c r="QB44" s="18"/>
      <c r="QC44" s="18"/>
      <c r="QD44" s="18"/>
      <c r="QE44" s="18"/>
      <c r="QG44" s="18"/>
      <c r="QH44" s="18"/>
      <c r="QI44" s="18"/>
      <c r="QJ44" s="18"/>
      <c r="QK44" s="18"/>
      <c r="QL44" s="18"/>
      <c r="QM44" s="18"/>
      <c r="QN44" s="18"/>
      <c r="QO44" s="18"/>
      <c r="QP44" s="18"/>
      <c r="QR44" s="18"/>
      <c r="QS44" s="18"/>
      <c r="QT44" s="18"/>
      <c r="QU44" s="18"/>
      <c r="QV44" s="18"/>
      <c r="QW44" s="18"/>
      <c r="QX44" s="18"/>
      <c r="QY44" s="18"/>
      <c r="QZ44" s="18"/>
      <c r="RA44" s="18"/>
      <c r="RC44" s="18"/>
      <c r="RD44" s="18"/>
      <c r="RE44" s="18"/>
      <c r="RF44" s="18"/>
      <c r="RG44" s="18"/>
      <c r="RH44" s="18"/>
      <c r="RI44" s="18"/>
      <c r="RJ44" s="18"/>
      <c r="RK44" s="18"/>
      <c r="RL44" s="18"/>
      <c r="RN44" s="18"/>
      <c r="RO44" s="18"/>
      <c r="RP44" s="18"/>
      <c r="RQ44" s="18"/>
      <c r="RR44" s="18"/>
      <c r="RS44" s="18"/>
      <c r="RT44" s="18"/>
      <c r="RU44" s="18"/>
      <c r="RV44" s="18"/>
      <c r="RW44" s="18"/>
      <c r="RY44" s="18"/>
      <c r="RZ44" s="18"/>
      <c r="SA44" s="18"/>
      <c r="SB44" s="18"/>
      <c r="SC44" s="18"/>
      <c r="SD44" s="18"/>
      <c r="SE44" s="18"/>
    </row>
    <row r="45" spans="1:499" ht="22.5" customHeight="1" x14ac:dyDescent="0.25">
      <c r="A45" s="47" t="s">
        <v>95</v>
      </c>
      <c r="B45" s="28">
        <v>2</v>
      </c>
      <c r="C45" s="28">
        <v>2</v>
      </c>
      <c r="D45" s="28">
        <v>2</v>
      </c>
      <c r="E45" s="28">
        <v>2</v>
      </c>
      <c r="F45" s="28">
        <v>3</v>
      </c>
      <c r="G45" s="28">
        <v>3</v>
      </c>
      <c r="H45" s="28">
        <v>3</v>
      </c>
      <c r="I45" s="28">
        <v>3</v>
      </c>
      <c r="J45" s="28">
        <v>5</v>
      </c>
      <c r="K45" s="28">
        <v>5</v>
      </c>
      <c r="L45" s="28">
        <v>5</v>
      </c>
      <c r="M45" s="28">
        <v>5</v>
      </c>
      <c r="N45" s="28">
        <v>5</v>
      </c>
      <c r="O45" s="28">
        <v>5</v>
      </c>
      <c r="P45" s="28">
        <v>5</v>
      </c>
      <c r="Q45" s="28">
        <v>5</v>
      </c>
      <c r="R45" s="28">
        <v>2</v>
      </c>
      <c r="S45" s="28">
        <v>2</v>
      </c>
      <c r="T45" s="28">
        <v>2</v>
      </c>
      <c r="U45" s="28">
        <v>2</v>
      </c>
      <c r="V45" s="28">
        <v>5</v>
      </c>
      <c r="W45" s="40">
        <v>2</v>
      </c>
      <c r="X45" s="28">
        <v>3</v>
      </c>
      <c r="Y45" s="28">
        <v>3</v>
      </c>
      <c r="Z45" s="28">
        <v>4</v>
      </c>
      <c r="AA45" s="28">
        <v>5</v>
      </c>
      <c r="AB45" s="28">
        <v>5</v>
      </c>
      <c r="AC45" s="28">
        <v>5</v>
      </c>
      <c r="AD45" s="28">
        <v>5</v>
      </c>
      <c r="AE45" s="28">
        <v>5</v>
      </c>
      <c r="AF45" s="28">
        <v>5</v>
      </c>
      <c r="AG45" s="28">
        <v>2</v>
      </c>
      <c r="AH45" s="40">
        <v>2</v>
      </c>
      <c r="AI45" s="28">
        <v>3</v>
      </c>
      <c r="AJ45" s="28">
        <v>3</v>
      </c>
      <c r="AK45" s="28">
        <v>3</v>
      </c>
      <c r="AL45" s="28">
        <v>2</v>
      </c>
      <c r="AM45" s="28">
        <v>2</v>
      </c>
      <c r="AN45" s="28">
        <v>5</v>
      </c>
      <c r="AO45" s="28">
        <v>5</v>
      </c>
      <c r="AP45" s="28">
        <v>5</v>
      </c>
      <c r="AQ45" s="28">
        <v>5</v>
      </c>
      <c r="AR45" s="28">
        <v>5</v>
      </c>
      <c r="AS45" s="28">
        <v>5</v>
      </c>
      <c r="AT45" s="28">
        <v>2</v>
      </c>
      <c r="AU45" s="28">
        <v>5</v>
      </c>
      <c r="AV45" s="28">
        <v>5</v>
      </c>
      <c r="AW45" s="28">
        <v>5</v>
      </c>
      <c r="AX45" s="28">
        <v>5</v>
      </c>
      <c r="AY45" s="28">
        <v>5</v>
      </c>
      <c r="AZ45" s="28">
        <v>5</v>
      </c>
      <c r="BA45" s="28">
        <v>5</v>
      </c>
      <c r="BB45" s="28">
        <v>5</v>
      </c>
      <c r="BC45" s="28">
        <v>5</v>
      </c>
      <c r="BD45" s="28">
        <v>5</v>
      </c>
      <c r="BE45" s="28">
        <v>5</v>
      </c>
      <c r="BF45" s="28">
        <v>5</v>
      </c>
      <c r="BG45" s="28">
        <v>5</v>
      </c>
      <c r="BH45" s="28">
        <v>5</v>
      </c>
      <c r="BI45" s="28">
        <v>5</v>
      </c>
      <c r="BJ45" s="28">
        <v>5</v>
      </c>
      <c r="BK45" s="28">
        <v>5</v>
      </c>
      <c r="BL45" s="28">
        <v>5</v>
      </c>
      <c r="BM45" s="28">
        <v>5</v>
      </c>
      <c r="BN45" s="28">
        <v>5</v>
      </c>
      <c r="BO45" s="28">
        <v>5</v>
      </c>
      <c r="BP45" s="28">
        <v>5</v>
      </c>
      <c r="BQ45" s="28">
        <v>5</v>
      </c>
      <c r="BR45" s="28">
        <v>5</v>
      </c>
      <c r="BS45" s="28">
        <v>5</v>
      </c>
      <c r="BT45" s="28">
        <v>5</v>
      </c>
      <c r="BU45" s="28">
        <v>5</v>
      </c>
      <c r="BV45" s="28">
        <v>5</v>
      </c>
      <c r="BW45" s="28">
        <v>5</v>
      </c>
      <c r="BX45" s="28">
        <v>5</v>
      </c>
      <c r="BY45" s="28">
        <v>5</v>
      </c>
      <c r="BZ45" s="28">
        <v>5</v>
      </c>
      <c r="CA45" s="28">
        <v>5</v>
      </c>
      <c r="CB45" s="28">
        <v>5</v>
      </c>
      <c r="CC45" s="28">
        <v>5</v>
      </c>
      <c r="CD45" s="28">
        <v>5</v>
      </c>
      <c r="CE45" s="28">
        <v>5</v>
      </c>
      <c r="CF45" s="28">
        <v>5</v>
      </c>
      <c r="CG45" s="28">
        <v>5</v>
      </c>
      <c r="CH45" s="28">
        <v>5</v>
      </c>
      <c r="CI45" s="28">
        <v>5</v>
      </c>
      <c r="CJ45" s="28">
        <v>5</v>
      </c>
      <c r="CK45" s="28">
        <v>5</v>
      </c>
      <c r="CL45" s="28">
        <v>5</v>
      </c>
      <c r="CM45" s="28">
        <v>5</v>
      </c>
      <c r="CN45" s="28">
        <v>5</v>
      </c>
      <c r="CO45" s="28">
        <v>5</v>
      </c>
      <c r="CP45" s="28">
        <v>5</v>
      </c>
      <c r="CQ45" s="28">
        <v>5</v>
      </c>
      <c r="CR45" s="28">
        <v>5</v>
      </c>
      <c r="CS45" s="28">
        <v>5</v>
      </c>
      <c r="CT45" s="28">
        <v>5</v>
      </c>
      <c r="CU45" s="28">
        <v>5</v>
      </c>
      <c r="CV45" s="28">
        <v>5</v>
      </c>
      <c r="CW45" s="28">
        <v>5</v>
      </c>
      <c r="CX45" s="28">
        <v>5</v>
      </c>
      <c r="CY45" s="28">
        <v>5</v>
      </c>
      <c r="CZ45" s="28">
        <v>5</v>
      </c>
      <c r="DA45" s="28">
        <v>5</v>
      </c>
      <c r="DB45" s="28">
        <v>5</v>
      </c>
      <c r="DC45" s="28">
        <v>5</v>
      </c>
      <c r="DD45" s="28">
        <v>5</v>
      </c>
      <c r="DE45" s="28">
        <v>5</v>
      </c>
      <c r="DF45" s="28">
        <v>5</v>
      </c>
      <c r="DG45" s="28">
        <v>5</v>
      </c>
      <c r="DH45" s="28">
        <v>5</v>
      </c>
      <c r="DI45" s="28">
        <v>5</v>
      </c>
      <c r="DJ45" s="28">
        <v>5</v>
      </c>
      <c r="DK45" s="28">
        <v>5</v>
      </c>
      <c r="DL45" s="28">
        <v>5</v>
      </c>
      <c r="DM45" s="28">
        <v>5</v>
      </c>
      <c r="DN45" s="28">
        <v>5</v>
      </c>
      <c r="DO45" s="28">
        <v>5</v>
      </c>
      <c r="DP45" s="28">
        <v>5</v>
      </c>
      <c r="DQ45" s="28">
        <v>5</v>
      </c>
      <c r="DR45" s="28">
        <v>5</v>
      </c>
      <c r="DS45" s="28">
        <v>5</v>
      </c>
      <c r="DT45" s="28">
        <v>5</v>
      </c>
      <c r="DU45" s="28">
        <v>5</v>
      </c>
      <c r="DV45" s="28">
        <v>5</v>
      </c>
      <c r="DW45" s="28">
        <v>5</v>
      </c>
      <c r="DX45" s="28">
        <v>5</v>
      </c>
      <c r="DY45" s="28">
        <v>5</v>
      </c>
      <c r="DZ45" s="28">
        <v>5</v>
      </c>
      <c r="EA45" s="28">
        <v>5</v>
      </c>
      <c r="EB45" s="28">
        <v>5</v>
      </c>
      <c r="EC45" s="28">
        <v>5</v>
      </c>
      <c r="ED45" s="28">
        <v>5</v>
      </c>
      <c r="EE45" s="28">
        <v>5</v>
      </c>
      <c r="EF45" s="28">
        <v>5</v>
      </c>
      <c r="EG45" s="28">
        <v>5</v>
      </c>
      <c r="EH45" s="28">
        <v>5</v>
      </c>
      <c r="EI45" s="28">
        <v>5</v>
      </c>
      <c r="EJ45" s="28">
        <v>5</v>
      </c>
      <c r="EK45" s="28">
        <v>5</v>
      </c>
      <c r="EL45" s="28">
        <v>5</v>
      </c>
      <c r="EM45" s="28">
        <v>5</v>
      </c>
      <c r="EN45" s="28">
        <v>5</v>
      </c>
      <c r="EO45" s="28">
        <v>5</v>
      </c>
      <c r="EP45" s="28">
        <v>5</v>
      </c>
      <c r="EQ45" s="28">
        <v>5</v>
      </c>
      <c r="ER45" s="28">
        <v>5</v>
      </c>
      <c r="ES45" s="28">
        <v>5</v>
      </c>
      <c r="ET45" s="28">
        <v>5</v>
      </c>
      <c r="EU45" s="28">
        <v>5</v>
      </c>
      <c r="EV45" s="28">
        <v>5</v>
      </c>
      <c r="EW45" s="28">
        <v>5</v>
      </c>
      <c r="EX45" s="28">
        <v>5</v>
      </c>
      <c r="EY45" s="28">
        <v>5</v>
      </c>
      <c r="EZ45" s="28">
        <v>5</v>
      </c>
      <c r="FA45" s="28">
        <v>5</v>
      </c>
      <c r="FB45" s="28">
        <v>5</v>
      </c>
      <c r="FC45" s="28">
        <v>5</v>
      </c>
      <c r="FD45" s="28">
        <v>5</v>
      </c>
      <c r="FE45" s="28">
        <v>5</v>
      </c>
      <c r="FF45" s="28">
        <v>5</v>
      </c>
      <c r="FG45" s="28">
        <v>5</v>
      </c>
      <c r="FH45" s="28">
        <v>5</v>
      </c>
      <c r="FI45" s="28">
        <v>5</v>
      </c>
      <c r="FJ45" s="28">
        <v>5</v>
      </c>
      <c r="FK45" s="28">
        <v>5</v>
      </c>
      <c r="FL45" s="28">
        <v>5</v>
      </c>
      <c r="FM45" s="28">
        <v>5</v>
      </c>
      <c r="FN45" s="28">
        <v>5</v>
      </c>
      <c r="FO45" s="28">
        <v>5</v>
      </c>
      <c r="FP45" s="28">
        <v>5</v>
      </c>
      <c r="FQ45" s="28">
        <v>5</v>
      </c>
      <c r="FR45" s="28">
        <v>5</v>
      </c>
      <c r="FS45" s="28">
        <v>5</v>
      </c>
      <c r="FT45" s="28">
        <v>5</v>
      </c>
      <c r="FU45" s="28">
        <v>5</v>
      </c>
      <c r="FV45" s="28">
        <v>5</v>
      </c>
      <c r="FW45" s="28">
        <v>5</v>
      </c>
      <c r="FX45" s="28">
        <v>5</v>
      </c>
      <c r="FY45" s="28">
        <v>5</v>
      </c>
      <c r="FZ45" s="28">
        <v>5</v>
      </c>
      <c r="GA45" s="28">
        <v>5</v>
      </c>
      <c r="GB45" s="28">
        <v>5</v>
      </c>
      <c r="GC45" s="28">
        <v>5</v>
      </c>
      <c r="GD45" s="28">
        <v>5</v>
      </c>
      <c r="GE45" s="28">
        <v>5</v>
      </c>
      <c r="GF45" s="28">
        <v>5</v>
      </c>
      <c r="GG45" s="28">
        <v>5</v>
      </c>
      <c r="GH45" s="28">
        <v>5</v>
      </c>
      <c r="GI45" s="28">
        <v>5</v>
      </c>
      <c r="GJ45" s="28">
        <v>5</v>
      </c>
      <c r="GK45" s="28">
        <v>5</v>
      </c>
      <c r="GL45" s="28">
        <v>5</v>
      </c>
      <c r="GM45" s="28">
        <v>5</v>
      </c>
      <c r="GN45" s="28">
        <v>5</v>
      </c>
      <c r="GO45" s="28">
        <v>5</v>
      </c>
      <c r="GP45" s="28">
        <v>5</v>
      </c>
      <c r="GQ45" s="28">
        <v>5</v>
      </c>
      <c r="GR45" s="28">
        <v>5</v>
      </c>
      <c r="GS45" s="28">
        <v>5</v>
      </c>
      <c r="GT45" s="28">
        <v>5</v>
      </c>
      <c r="GU45" s="28">
        <v>5</v>
      </c>
      <c r="GV45" s="28">
        <v>5</v>
      </c>
      <c r="GW45" s="28">
        <v>5</v>
      </c>
      <c r="GX45" s="28">
        <v>5</v>
      </c>
      <c r="GY45" s="28">
        <v>5</v>
      </c>
      <c r="GZ45" s="28">
        <v>5</v>
      </c>
      <c r="HA45" s="28">
        <v>5</v>
      </c>
      <c r="HB45" s="18"/>
      <c r="HC45" s="18"/>
      <c r="HD45" s="18"/>
      <c r="HE45" s="18"/>
      <c r="HF45" s="18"/>
      <c r="HG45" s="18"/>
      <c r="HH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Q45" s="18"/>
      <c r="IR45" s="18"/>
      <c r="IS45" s="18"/>
      <c r="IT45" s="18"/>
      <c r="IU45" s="18"/>
      <c r="IV45" s="18"/>
      <c r="IW45" s="18"/>
      <c r="IX45" s="18"/>
      <c r="IY45" s="18"/>
      <c r="IZ45" s="18"/>
      <c r="JB45" s="18"/>
      <c r="JC45" s="18"/>
      <c r="JD45" s="18"/>
      <c r="JE45" s="18"/>
      <c r="JF45" s="18"/>
      <c r="JG45" s="18"/>
      <c r="JH45" s="18"/>
      <c r="JI45" s="18"/>
      <c r="JJ45" s="18"/>
      <c r="JK45" s="18"/>
      <c r="JM45" s="18"/>
      <c r="JN45" s="18"/>
      <c r="JO45" s="18"/>
      <c r="JP45" s="18"/>
      <c r="JQ45" s="18"/>
      <c r="JR45" s="18"/>
      <c r="JS45" s="18"/>
      <c r="JT45" s="18"/>
      <c r="JU45" s="18"/>
      <c r="JV45" s="18"/>
      <c r="JX45" s="18"/>
      <c r="JY45" s="18"/>
      <c r="JZ45" s="18"/>
      <c r="KA45" s="18"/>
      <c r="KB45" s="18"/>
      <c r="KC45" s="18"/>
      <c r="KD45" s="18"/>
      <c r="KE45" s="18"/>
      <c r="KF45" s="18"/>
      <c r="KG45" s="18"/>
      <c r="KI45" s="18"/>
      <c r="KJ45" s="18"/>
      <c r="KK45" s="18"/>
      <c r="KL45" s="18"/>
      <c r="KM45" s="18"/>
      <c r="KN45" s="18"/>
      <c r="KO45" s="18"/>
      <c r="KP45" s="18"/>
      <c r="KQ45" s="18"/>
      <c r="KR45" s="18"/>
      <c r="KT45" s="18"/>
      <c r="KU45" s="18"/>
      <c r="KV45" s="18"/>
      <c r="KW45" s="18"/>
      <c r="KX45" s="18"/>
      <c r="KY45" s="18"/>
      <c r="KZ45" s="18"/>
      <c r="LA45" s="18"/>
      <c r="LB45" s="18"/>
      <c r="LC45" s="18"/>
      <c r="LE45" s="18"/>
      <c r="LF45" s="18"/>
      <c r="LG45" s="18"/>
      <c r="LH45" s="18"/>
      <c r="LI45" s="18"/>
      <c r="LJ45" s="18"/>
      <c r="LK45" s="18"/>
      <c r="LL45" s="18"/>
      <c r="LM45" s="18"/>
      <c r="LN45" s="18"/>
      <c r="LP45" s="18"/>
      <c r="LQ45" s="18"/>
      <c r="LR45" s="18"/>
      <c r="LS45" s="18"/>
      <c r="LT45" s="18"/>
      <c r="LU45" s="18"/>
      <c r="LV45" s="18"/>
      <c r="LW45" s="18"/>
      <c r="LX45" s="18"/>
      <c r="LY45" s="18"/>
      <c r="MA45" s="18"/>
      <c r="MB45" s="18"/>
      <c r="MC45" s="18"/>
      <c r="MD45" s="18"/>
      <c r="ME45" s="18"/>
      <c r="MF45" s="18"/>
      <c r="MG45" s="18"/>
      <c r="MH45" s="18"/>
      <c r="MI45" s="18"/>
      <c r="MJ45" s="18"/>
      <c r="ML45" s="18"/>
      <c r="MM45" s="18"/>
      <c r="MN45" s="18"/>
      <c r="MO45" s="18"/>
      <c r="MP45" s="18"/>
      <c r="MQ45" s="18"/>
      <c r="MR45" s="18"/>
      <c r="MS45" s="18"/>
      <c r="MT45" s="18"/>
      <c r="MU45" s="18"/>
      <c r="MW45" s="18"/>
      <c r="MX45" s="18"/>
      <c r="MY45" s="18"/>
      <c r="MZ45" s="18"/>
      <c r="NA45" s="18"/>
      <c r="NB45" s="18"/>
      <c r="NC45" s="18"/>
      <c r="ND45" s="18"/>
      <c r="NE45" s="18"/>
      <c r="NF45" s="18"/>
      <c r="NH45" s="18"/>
      <c r="NI45" s="18"/>
      <c r="NJ45" s="18"/>
      <c r="NK45" s="18"/>
      <c r="NL45" s="18"/>
      <c r="NM45" s="18"/>
      <c r="NN45" s="18"/>
      <c r="NO45" s="18"/>
      <c r="NP45" s="18"/>
      <c r="NQ45" s="18"/>
      <c r="NS45" s="18"/>
      <c r="NT45" s="18"/>
      <c r="NU45" s="18"/>
      <c r="NV45" s="18"/>
      <c r="NW45" s="18"/>
      <c r="NX45" s="18"/>
      <c r="NY45" s="18"/>
      <c r="NZ45" s="18"/>
      <c r="OA45" s="18"/>
      <c r="OB45" s="18"/>
      <c r="OD45" s="18"/>
      <c r="OE45" s="18"/>
      <c r="OF45" s="18"/>
      <c r="OG45" s="18"/>
      <c r="OH45" s="18"/>
      <c r="OI45" s="18"/>
      <c r="OJ45" s="18"/>
      <c r="OK45" s="18"/>
      <c r="OL45" s="18"/>
      <c r="OM45" s="18"/>
      <c r="OO45" s="18"/>
      <c r="OP45" s="18"/>
      <c r="OQ45" s="18"/>
      <c r="OR45" s="18"/>
      <c r="OS45" s="18"/>
      <c r="OT45" s="18"/>
      <c r="OU45" s="18"/>
      <c r="OV45" s="18"/>
      <c r="OW45" s="18"/>
      <c r="OX45" s="18"/>
      <c r="OZ45" s="18"/>
      <c r="PA45" s="18"/>
      <c r="PB45" s="18"/>
      <c r="PC45" s="18"/>
      <c r="PD45" s="18"/>
      <c r="PE45" s="18"/>
      <c r="PF45" s="18"/>
      <c r="PG45" s="18"/>
      <c r="PH45" s="18"/>
      <c r="PI45" s="18"/>
      <c r="PK45" s="18"/>
      <c r="PL45" s="18"/>
      <c r="PM45" s="18"/>
      <c r="PN45" s="18"/>
      <c r="PO45" s="18"/>
      <c r="PP45" s="18"/>
      <c r="PQ45" s="18"/>
      <c r="PR45" s="18"/>
      <c r="PS45" s="18"/>
      <c r="PT45" s="18"/>
      <c r="PV45" s="18"/>
      <c r="PW45" s="18"/>
      <c r="PX45" s="18"/>
      <c r="PY45" s="18"/>
      <c r="PZ45" s="18"/>
      <c r="QA45" s="18"/>
      <c r="QB45" s="18"/>
      <c r="QC45" s="18"/>
      <c r="QD45" s="18"/>
      <c r="QE45" s="18"/>
      <c r="QG45" s="18"/>
      <c r="QH45" s="18"/>
      <c r="QI45" s="18"/>
      <c r="QJ45" s="18"/>
      <c r="QK45" s="18"/>
      <c r="QL45" s="18"/>
      <c r="QM45" s="18"/>
      <c r="QN45" s="18"/>
      <c r="QO45" s="18"/>
      <c r="QP45" s="18"/>
      <c r="QR45" s="18"/>
      <c r="QS45" s="18"/>
      <c r="QT45" s="18"/>
      <c r="QU45" s="18"/>
      <c r="QV45" s="18"/>
      <c r="QW45" s="18"/>
      <c r="QX45" s="18"/>
      <c r="QY45" s="18"/>
      <c r="QZ45" s="18"/>
      <c r="RA45" s="18"/>
      <c r="RC45" s="18"/>
      <c r="RD45" s="18"/>
      <c r="RE45" s="18"/>
      <c r="RF45" s="18"/>
      <c r="RG45" s="18"/>
      <c r="RH45" s="18"/>
      <c r="RI45" s="18"/>
      <c r="RJ45" s="18"/>
      <c r="RK45" s="18"/>
      <c r="RL45" s="18"/>
      <c r="RN45" s="18"/>
      <c r="RO45" s="18"/>
      <c r="RP45" s="18"/>
      <c r="RQ45" s="18"/>
      <c r="RR45" s="18"/>
      <c r="RS45" s="18"/>
      <c r="RT45" s="18"/>
      <c r="RU45" s="18"/>
      <c r="RV45" s="18"/>
      <c r="RW45" s="18"/>
      <c r="RY45" s="18"/>
      <c r="RZ45" s="18"/>
      <c r="SA45" s="18"/>
      <c r="SB45" s="18"/>
      <c r="SC45" s="18"/>
      <c r="SD45" s="18"/>
      <c r="SE45" s="18"/>
    </row>
    <row r="63" spans="1:4" x14ac:dyDescent="0.25">
      <c r="A63" s="45"/>
      <c r="B63" s="45"/>
      <c r="C63" s="45"/>
      <c r="D63" s="45"/>
    </row>
    <row r="64" spans="1:4" x14ac:dyDescent="0.25">
      <c r="A64" s="8" t="s">
        <v>357</v>
      </c>
    </row>
    <row r="65" spans="1:8" x14ac:dyDescent="0.25">
      <c r="A65" s="8" t="s">
        <v>358</v>
      </c>
    </row>
    <row r="68" spans="1:8" x14ac:dyDescent="0.25">
      <c r="A68" s="14" t="s">
        <v>19</v>
      </c>
      <c r="B68" s="14" t="s">
        <v>20</v>
      </c>
      <c r="C68" s="14" t="s">
        <v>21</v>
      </c>
      <c r="D68" s="14" t="s">
        <v>22</v>
      </c>
      <c r="E68" s="14" t="s">
        <v>23</v>
      </c>
      <c r="F68" s="14" t="s">
        <v>24</v>
      </c>
      <c r="G68" s="14" t="s">
        <v>25</v>
      </c>
      <c r="H68" s="14" t="s">
        <v>26</v>
      </c>
    </row>
    <row r="69" spans="1:8" x14ac:dyDescent="0.25">
      <c r="A69" s="49" t="s">
        <v>28</v>
      </c>
      <c r="B69" s="45" t="s">
        <v>29</v>
      </c>
      <c r="C69" s="45" t="s">
        <v>30</v>
      </c>
      <c r="D69" s="45" t="s">
        <v>31</v>
      </c>
      <c r="E69" s="45" t="s">
        <v>32</v>
      </c>
      <c r="F69" s="45" t="s">
        <v>33</v>
      </c>
      <c r="G69" s="45" t="s">
        <v>34</v>
      </c>
      <c r="H69" s="45">
        <v>1</v>
      </c>
    </row>
    <row r="70" spans="1:8" x14ac:dyDescent="0.25">
      <c r="A70" s="49" t="s">
        <v>36</v>
      </c>
      <c r="B70" s="45" t="s">
        <v>37</v>
      </c>
      <c r="C70" s="45" t="s">
        <v>38</v>
      </c>
      <c r="D70" s="45" t="s">
        <v>39</v>
      </c>
      <c r="E70" s="45" t="s">
        <v>40</v>
      </c>
      <c r="F70" s="45" t="s">
        <v>41</v>
      </c>
      <c r="G70" s="45" t="s">
        <v>42</v>
      </c>
      <c r="H70" s="45">
        <v>2</v>
      </c>
    </row>
    <row r="71" spans="1:8" x14ac:dyDescent="0.25">
      <c r="B71" s="45" t="s">
        <v>44</v>
      </c>
      <c r="C71" s="45" t="s">
        <v>45</v>
      </c>
      <c r="D71" s="45" t="s">
        <v>46</v>
      </c>
      <c r="E71" s="45" t="s">
        <v>47</v>
      </c>
      <c r="F71" s="45" t="s">
        <v>48</v>
      </c>
      <c r="G71" s="45" t="s">
        <v>49</v>
      </c>
      <c r="H71" s="45">
        <v>3</v>
      </c>
    </row>
    <row r="72" spans="1:8" x14ac:dyDescent="0.25">
      <c r="B72" s="49" t="s">
        <v>50</v>
      </c>
      <c r="C72" s="45" t="s">
        <v>51</v>
      </c>
      <c r="D72" s="45" t="s">
        <v>52</v>
      </c>
      <c r="E72" s="45" t="s">
        <v>53</v>
      </c>
      <c r="F72" s="45" t="s">
        <v>54</v>
      </c>
      <c r="G72" s="45" t="s">
        <v>55</v>
      </c>
      <c r="H72" s="45">
        <v>4</v>
      </c>
    </row>
    <row r="73" spans="1:8" x14ac:dyDescent="0.25">
      <c r="B73" s="45" t="s">
        <v>56</v>
      </c>
      <c r="C73" s="45"/>
      <c r="D73" s="45" t="s">
        <v>57</v>
      </c>
      <c r="E73" s="45"/>
      <c r="F73" s="45" t="s">
        <v>58</v>
      </c>
      <c r="G73" s="45"/>
      <c r="H73" s="45">
        <v>5</v>
      </c>
    </row>
    <row r="74" spans="1:8" x14ac:dyDescent="0.25">
      <c r="B74" s="45" t="s">
        <v>59</v>
      </c>
      <c r="C74" s="45"/>
      <c r="D74" s="45" t="s">
        <v>60</v>
      </c>
      <c r="E74" s="45"/>
      <c r="F74" s="45" t="s">
        <v>61</v>
      </c>
      <c r="G74" s="45"/>
      <c r="H74" s="45">
        <v>6</v>
      </c>
    </row>
    <row r="75" spans="1:8" x14ac:dyDescent="0.25">
      <c r="B75" s="45" t="s">
        <v>62</v>
      </c>
      <c r="C75" s="45"/>
      <c r="D75" s="45" t="s">
        <v>63</v>
      </c>
      <c r="E75" s="45"/>
      <c r="F75" s="45" t="s">
        <v>64</v>
      </c>
      <c r="G75" s="45"/>
      <c r="H75" s="45">
        <v>7</v>
      </c>
    </row>
    <row r="76" spans="1:8" x14ac:dyDescent="0.25">
      <c r="B76" s="45" t="s">
        <v>65</v>
      </c>
      <c r="C76" s="45"/>
      <c r="D76" s="45" t="s">
        <v>66</v>
      </c>
      <c r="E76" s="45"/>
      <c r="F76" s="45" t="s">
        <v>67</v>
      </c>
      <c r="G76" s="45"/>
      <c r="H76" s="45">
        <v>8</v>
      </c>
    </row>
    <row r="77" spans="1:8" x14ac:dyDescent="0.25">
      <c r="B77" s="45" t="s">
        <v>68</v>
      </c>
      <c r="C77" s="45"/>
      <c r="D77" s="45" t="s">
        <v>69</v>
      </c>
      <c r="E77" s="45"/>
      <c r="F77" s="45" t="s">
        <v>70</v>
      </c>
      <c r="G77" s="45"/>
      <c r="H77" s="45">
        <v>9</v>
      </c>
    </row>
    <row r="78" spans="1:8" x14ac:dyDescent="0.25">
      <c r="B78" s="45" t="s">
        <v>356</v>
      </c>
      <c r="C78" s="45"/>
      <c r="D78" s="45" t="s">
        <v>71</v>
      </c>
      <c r="E78" s="45"/>
      <c r="F78" s="45" t="s">
        <v>72</v>
      </c>
      <c r="G78" s="45"/>
      <c r="H78" s="45">
        <v>10</v>
      </c>
    </row>
    <row r="79" spans="1:8" x14ac:dyDescent="0.25">
      <c r="B79" s="45" t="s">
        <v>355</v>
      </c>
      <c r="C79" s="45"/>
      <c r="D79" s="45" t="s">
        <v>73</v>
      </c>
      <c r="E79" s="45"/>
      <c r="F79" s="45" t="s">
        <v>74</v>
      </c>
      <c r="G79" s="45"/>
      <c r="H79" s="45">
        <v>11</v>
      </c>
    </row>
    <row r="80" spans="1:8" x14ac:dyDescent="0.25">
      <c r="B80" s="45"/>
      <c r="C80" s="45"/>
      <c r="D80" s="45" t="s">
        <v>75</v>
      </c>
      <c r="E80" s="45"/>
      <c r="F80" s="45" t="s">
        <v>76</v>
      </c>
      <c r="G80" s="45"/>
      <c r="H80" s="45">
        <v>12</v>
      </c>
    </row>
    <row r="81" spans="2:8" x14ac:dyDescent="0.25">
      <c r="B81" s="45"/>
      <c r="C81" s="45"/>
      <c r="D81" s="45" t="s">
        <v>77</v>
      </c>
      <c r="E81" s="45"/>
      <c r="F81" s="45"/>
      <c r="H81" s="45">
        <v>13</v>
      </c>
    </row>
    <row r="82" spans="2:8" x14ac:dyDescent="0.25">
      <c r="B82" s="45"/>
      <c r="C82" s="45"/>
      <c r="D82" s="45" t="s">
        <v>78</v>
      </c>
      <c r="E82" s="45"/>
      <c r="F82" s="45"/>
      <c r="H82" s="45">
        <v>14</v>
      </c>
    </row>
    <row r="83" spans="2:8" x14ac:dyDescent="0.25">
      <c r="B83" s="45"/>
      <c r="C83" s="45"/>
      <c r="D83" s="45" t="s">
        <v>79</v>
      </c>
      <c r="E83" s="45"/>
      <c r="F83" s="45"/>
      <c r="H83" s="45">
        <v>15</v>
      </c>
    </row>
    <row r="84" spans="2:8" x14ac:dyDescent="0.25">
      <c r="B84" s="45"/>
      <c r="C84" s="45"/>
      <c r="D84" s="45" t="s">
        <v>80</v>
      </c>
      <c r="E84" s="45"/>
      <c r="F84" s="45"/>
      <c r="H84" s="45">
        <v>16</v>
      </c>
    </row>
    <row r="85" spans="2:8" x14ac:dyDescent="0.25">
      <c r="H85" s="45">
        <v>17</v>
      </c>
    </row>
    <row r="86" spans="2:8" x14ac:dyDescent="0.25">
      <c r="H86" s="45">
        <v>18</v>
      </c>
    </row>
    <row r="87" spans="2:8" x14ac:dyDescent="0.25">
      <c r="H87" s="45">
        <v>19</v>
      </c>
    </row>
    <row r="88" spans="2:8" x14ac:dyDescent="0.25">
      <c r="H88" s="45">
        <v>20</v>
      </c>
    </row>
    <row r="89" spans="2:8" x14ac:dyDescent="0.25">
      <c r="H89" s="45">
        <v>21</v>
      </c>
    </row>
    <row r="90" spans="2:8" x14ac:dyDescent="0.25">
      <c r="H90" s="45">
        <v>22</v>
      </c>
    </row>
    <row r="91" spans="2:8" x14ac:dyDescent="0.25">
      <c r="H91" s="45">
        <v>23</v>
      </c>
    </row>
    <row r="92" spans="2:8" x14ac:dyDescent="0.25">
      <c r="H92" s="45">
        <v>24</v>
      </c>
    </row>
    <row r="93" spans="2:8" x14ac:dyDescent="0.25">
      <c r="H93" s="45">
        <v>25</v>
      </c>
    </row>
    <row r="94" spans="2:8" x14ac:dyDescent="0.25">
      <c r="H94" s="45">
        <v>26</v>
      </c>
    </row>
    <row r="95" spans="2:8" x14ac:dyDescent="0.25">
      <c r="H95" s="45">
        <v>27</v>
      </c>
    </row>
    <row r="96" spans="2:8" x14ac:dyDescent="0.25">
      <c r="H96" s="45">
        <v>28</v>
      </c>
    </row>
    <row r="97" spans="8:8" x14ac:dyDescent="0.25">
      <c r="H97" s="45">
        <v>29</v>
      </c>
    </row>
    <row r="98" spans="8:8" x14ac:dyDescent="0.25">
      <c r="H98" s="45">
        <v>30</v>
      </c>
    </row>
    <row r="99" spans="8:8" x14ac:dyDescent="0.25">
      <c r="H99" s="45">
        <v>31</v>
      </c>
    </row>
    <row r="100" spans="8:8" x14ac:dyDescent="0.25">
      <c r="H100" s="45">
        <v>32</v>
      </c>
    </row>
    <row r="101" spans="8:8" x14ac:dyDescent="0.25">
      <c r="H101" s="45">
        <v>33</v>
      </c>
    </row>
    <row r="102" spans="8:8" x14ac:dyDescent="0.25">
      <c r="H102" s="45">
        <v>34</v>
      </c>
    </row>
    <row r="103" spans="8:8" x14ac:dyDescent="0.25">
      <c r="H103" s="45">
        <v>35</v>
      </c>
    </row>
    <row r="104" spans="8:8" x14ac:dyDescent="0.25">
      <c r="H104" s="45">
        <v>36</v>
      </c>
    </row>
    <row r="105" spans="8:8" x14ac:dyDescent="0.25">
      <c r="H105" s="45">
        <v>37</v>
      </c>
    </row>
    <row r="106" spans="8:8" x14ac:dyDescent="0.25">
      <c r="H106" s="45">
        <v>38</v>
      </c>
    </row>
    <row r="107" spans="8:8" x14ac:dyDescent="0.25">
      <c r="H107" s="45">
        <v>39</v>
      </c>
    </row>
    <row r="108" spans="8:8" x14ac:dyDescent="0.25">
      <c r="H108" s="45">
        <v>40</v>
      </c>
    </row>
    <row r="109" spans="8:8" x14ac:dyDescent="0.25">
      <c r="H109" s="45">
        <v>41</v>
      </c>
    </row>
    <row r="110" spans="8:8" x14ac:dyDescent="0.25">
      <c r="H110" s="45">
        <v>42</v>
      </c>
    </row>
    <row r="111" spans="8:8" x14ac:dyDescent="0.25">
      <c r="H111" s="45">
        <v>43</v>
      </c>
    </row>
    <row r="112" spans="8:8" x14ac:dyDescent="0.25">
      <c r="H112" s="45">
        <v>44</v>
      </c>
    </row>
    <row r="113" spans="8:8" x14ac:dyDescent="0.25">
      <c r="H113" s="45">
        <v>45</v>
      </c>
    </row>
    <row r="114" spans="8:8" x14ac:dyDescent="0.25">
      <c r="H114" s="45">
        <v>46</v>
      </c>
    </row>
    <row r="115" spans="8:8" x14ac:dyDescent="0.25">
      <c r="H115" s="45">
        <v>47</v>
      </c>
    </row>
    <row r="116" spans="8:8" x14ac:dyDescent="0.25">
      <c r="H116" s="45">
        <v>48</v>
      </c>
    </row>
    <row r="117" spans="8:8" x14ac:dyDescent="0.25">
      <c r="H117" s="45">
        <v>49</v>
      </c>
    </row>
    <row r="118" spans="8:8" x14ac:dyDescent="0.25">
      <c r="H118" s="45">
        <v>50</v>
      </c>
    </row>
  </sheetData>
  <mergeCells count="14">
    <mergeCell ref="A37:L37"/>
    <mergeCell ref="A1:I1"/>
    <mergeCell ref="A27:H27"/>
    <mergeCell ref="B3:E3"/>
    <mergeCell ref="B4:E4"/>
    <mergeCell ref="B18:D18"/>
    <mergeCell ref="B17:D17"/>
    <mergeCell ref="B16:D16"/>
    <mergeCell ref="A11:H11"/>
    <mergeCell ref="B7:E7"/>
    <mergeCell ref="B6:E6"/>
    <mergeCell ref="B5:E5"/>
    <mergeCell ref="B9:E9"/>
    <mergeCell ref="B8:E8"/>
  </mergeCells>
  <dataValidations count="12">
    <dataValidation type="list" showInputMessage="1" showErrorMessage="1" promptTitle="Optimisation Choice" prompt="Please select your choice of optimisation" sqref="B32" xr:uid="{00000000-0002-0000-0200-000000000000}">
      <formula1>$A$28:$A$30</formula1>
    </dataValidation>
    <dataValidation type="list" showInputMessage="1" showErrorMessage="1" prompt="Please select the number of energy planning periods_x000a_" sqref="B33" xr:uid="{00000000-0002-0000-0200-000001000000}">
      <formula1>$H$69:$H$118</formula1>
    </dataValidation>
    <dataValidation type="list" showInputMessage="1" showErrorMessage="1" sqref="B21" xr:uid="{00000000-0002-0000-0200-000002000000}">
      <formula1>$C$69:$C$72</formula1>
    </dataValidation>
    <dataValidation type="list" showInputMessage="1" showErrorMessage="1" sqref="B22" xr:uid="{00000000-0002-0000-0200-000003000000}">
      <formula1>$D$69:$D$84</formula1>
    </dataValidation>
    <dataValidation type="list" showInputMessage="1" showErrorMessage="1" sqref="B23" xr:uid="{00000000-0002-0000-0200-000004000000}">
      <formula1>$E$69:$E$72</formula1>
    </dataValidation>
    <dataValidation type="list" showInputMessage="1" showErrorMessage="1" sqref="B24" xr:uid="{00000000-0002-0000-0200-000005000000}">
      <formula1>$F$69:$F$80</formula1>
    </dataValidation>
    <dataValidation type="list" showInputMessage="1" showErrorMessage="1" sqref="B25" xr:uid="{00000000-0002-0000-0200-000006000000}">
      <formula1>$G$69:$G$72</formula1>
    </dataValidation>
    <dataValidation type="list" showInputMessage="1" showErrorMessage="1" sqref="B39:SE39" xr:uid="{00000000-0002-0000-0200-000007000000}">
      <formula1>$A$69:$A$70</formula1>
    </dataValidation>
    <dataValidation type="list" showInputMessage="1" showErrorMessage="1" sqref="B40:SE40" xr:uid="{00000000-0002-0000-0200-000008000000}">
      <formula1>$B$69:$B$79</formula1>
    </dataValidation>
    <dataValidation type="list" showInputMessage="1" showErrorMessage="1" sqref="B44:SE45" xr:uid="{00000000-0002-0000-0200-000009000000}">
      <formula1>$H$69:$H$118</formula1>
    </dataValidation>
    <dataValidation type="list" showInputMessage="1" showErrorMessage="1" sqref="G32 B35" xr:uid="{00000000-0002-0000-0200-00000A000000}">
      <formula1>"ON,OFF"</formula1>
    </dataValidation>
    <dataValidation type="list" allowBlank="1" showInputMessage="1" showErrorMessage="1" sqref="G36" xr:uid="{00000000-0002-0000-0200-00000B000000}">
      <formula1>"YES,NO"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R14"/>
  <sheetViews>
    <sheetView showGridLines="0" zoomScale="80" zoomScaleNormal="80" zoomScaleSheetLayoutView="50" workbookViewId="0">
      <selection activeCell="D13" sqref="D13"/>
    </sheetView>
  </sheetViews>
  <sheetFormatPr defaultRowHeight="15" x14ac:dyDescent="0.25"/>
  <cols>
    <col min="1" max="4" width="25.5703125" style="48" customWidth="1"/>
    <col min="5" max="5" width="35.5703125" style="48" customWidth="1"/>
    <col min="6" max="8" width="25.5703125" style="48" customWidth="1"/>
    <col min="9" max="18" width="25.7109375" style="48" customWidth="1"/>
    <col min="19" max="499" width="9.140625" style="48" customWidth="1"/>
    <col min="500" max="16384" width="9.140625" style="48"/>
  </cols>
  <sheetData>
    <row r="1" spans="1:18" ht="23.25" customHeight="1" x14ac:dyDescent="0.25">
      <c r="A1" s="5" t="s">
        <v>359</v>
      </c>
      <c r="B1" s="45"/>
      <c r="C1" s="45"/>
      <c r="D1" s="45"/>
    </row>
    <row r="2" spans="1:18" ht="23.25" customHeight="1" x14ac:dyDescent="0.25">
      <c r="A2" s="1" t="s">
        <v>103</v>
      </c>
      <c r="B2" s="73" t="s">
        <v>360</v>
      </c>
      <c r="C2" s="67"/>
      <c r="D2" s="74"/>
    </row>
    <row r="3" spans="1:18" ht="23.25" customHeight="1" x14ac:dyDescent="0.25">
      <c r="A3" s="6" t="s">
        <v>361</v>
      </c>
      <c r="B3" s="73" t="s">
        <v>362</v>
      </c>
      <c r="C3" s="67"/>
      <c r="D3" s="74"/>
    </row>
    <row r="4" spans="1:18" ht="23.25" customHeight="1" x14ac:dyDescent="0.25">
      <c r="A4" s="6" t="s">
        <v>363</v>
      </c>
      <c r="B4" s="73" t="s">
        <v>364</v>
      </c>
      <c r="C4" s="67"/>
      <c r="D4" s="74"/>
    </row>
    <row r="5" spans="1:18" ht="23.25" customHeight="1" x14ac:dyDescent="0.25">
      <c r="A5" s="7" t="s">
        <v>365</v>
      </c>
      <c r="B5" s="73" t="s">
        <v>366</v>
      </c>
      <c r="C5" s="67"/>
      <c r="D5" s="74"/>
    </row>
    <row r="6" spans="1:18" ht="23.25" customHeight="1" x14ac:dyDescent="0.25">
      <c r="A6" s="45"/>
      <c r="B6" s="45"/>
      <c r="C6" s="45"/>
      <c r="D6" s="45"/>
    </row>
    <row r="7" spans="1:18" ht="23.25" customHeight="1" x14ac:dyDescent="0.25">
      <c r="A7" s="61" t="s">
        <v>367</v>
      </c>
      <c r="B7" s="72"/>
      <c r="C7" s="72"/>
      <c r="D7" s="72"/>
    </row>
    <row r="8" spans="1:18" ht="23.25" customHeight="1" x14ac:dyDescent="0.25">
      <c r="A8" s="47" t="s">
        <v>103</v>
      </c>
      <c r="B8" s="47" t="s">
        <v>368</v>
      </c>
      <c r="C8" s="47" t="s">
        <v>369</v>
      </c>
      <c r="D8" s="47" t="s">
        <v>365</v>
      </c>
      <c r="E8" s="47" t="s">
        <v>370</v>
      </c>
      <c r="F8" s="38" t="s">
        <v>371</v>
      </c>
      <c r="G8" s="47" t="s">
        <v>372</v>
      </c>
      <c r="H8" s="47" t="s">
        <v>373</v>
      </c>
      <c r="I8" s="47" t="s">
        <v>374</v>
      </c>
      <c r="J8" s="47" t="s">
        <v>375</v>
      </c>
      <c r="K8" s="47" t="s">
        <v>376</v>
      </c>
      <c r="L8" s="47" t="s">
        <v>377</v>
      </c>
      <c r="M8" s="47" t="s">
        <v>378</v>
      </c>
      <c r="N8" s="47" t="s">
        <v>379</v>
      </c>
      <c r="O8" s="47" t="s">
        <v>380</v>
      </c>
      <c r="P8" s="47" t="s">
        <v>381</v>
      </c>
      <c r="Q8" s="43" t="s">
        <v>382</v>
      </c>
      <c r="R8" s="43" t="s">
        <v>383</v>
      </c>
    </row>
    <row r="9" spans="1:18" ht="23.25" customHeight="1" x14ac:dyDescent="0.25">
      <c r="A9" s="3">
        <v>1</v>
      </c>
      <c r="B9" s="21">
        <v>197</v>
      </c>
      <c r="C9" s="3">
        <v>200</v>
      </c>
      <c r="D9" s="3">
        <v>14000</v>
      </c>
      <c r="E9" s="3">
        <v>15</v>
      </c>
      <c r="F9" s="3">
        <v>20</v>
      </c>
      <c r="G9" s="3">
        <v>3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</row>
    <row r="10" spans="1:18" ht="23.25" customHeight="1" x14ac:dyDescent="0.25">
      <c r="A10" s="3">
        <v>2</v>
      </c>
      <c r="B10" s="21">
        <v>249</v>
      </c>
      <c r="C10" s="3">
        <v>170</v>
      </c>
      <c r="D10" s="3">
        <v>18000</v>
      </c>
      <c r="E10" s="3">
        <v>30</v>
      </c>
      <c r="F10" s="3">
        <v>25</v>
      </c>
      <c r="G10" s="3">
        <v>12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18" ht="23.25" customHeight="1" x14ac:dyDescent="0.25">
      <c r="A11" s="3">
        <v>3</v>
      </c>
      <c r="B11" s="21">
        <v>333</v>
      </c>
      <c r="C11" s="3">
        <v>130</v>
      </c>
      <c r="D11" s="3">
        <v>23000</v>
      </c>
      <c r="E11" s="3">
        <v>45</v>
      </c>
      <c r="F11" s="3">
        <v>35</v>
      </c>
      <c r="G11" s="3">
        <v>38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</row>
    <row r="12" spans="1:18" ht="23.25" customHeight="1" x14ac:dyDescent="0.25">
      <c r="A12" s="3">
        <v>4</v>
      </c>
      <c r="B12" s="21">
        <v>447</v>
      </c>
      <c r="C12" s="3">
        <v>80</v>
      </c>
      <c r="D12" s="3">
        <v>30000</v>
      </c>
      <c r="E12" s="3">
        <v>60</v>
      </c>
      <c r="F12" s="3">
        <v>50</v>
      </c>
      <c r="G12" s="3">
        <v>100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</row>
    <row r="13" spans="1:18" ht="23.25" customHeight="1" x14ac:dyDescent="0.25">
      <c r="A13" s="45"/>
      <c r="B13" s="9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</row>
    <row r="14" spans="1:18" ht="23.25" customHeight="1" x14ac:dyDescent="0.25">
      <c r="A14" s="45"/>
      <c r="B14" s="9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</row>
  </sheetData>
  <mergeCells count="5">
    <mergeCell ref="A7:D7"/>
    <mergeCell ref="B5:D5"/>
    <mergeCell ref="B2:D2"/>
    <mergeCell ref="B3:D3"/>
    <mergeCell ref="B4:D4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A8"/>
  <sheetViews>
    <sheetView workbookViewId="0">
      <selection activeCell="C14" sqref="C14"/>
    </sheetView>
  </sheetViews>
  <sheetFormatPr defaultRowHeight="15" x14ac:dyDescent="0.25"/>
  <cols>
    <col min="1" max="209" width="15.7109375" customWidth="1"/>
  </cols>
  <sheetData>
    <row r="1" spans="1:209" x14ac:dyDescent="0.25">
      <c r="A1" s="75" t="s">
        <v>384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209" s="55" customFormat="1" ht="30" customHeight="1" x14ac:dyDescent="0.25">
      <c r="A2" s="57" t="s">
        <v>103</v>
      </c>
      <c r="B2" s="52" t="s">
        <v>147</v>
      </c>
      <c r="C2" s="52" t="s">
        <v>148</v>
      </c>
      <c r="D2" s="52" t="s">
        <v>149</v>
      </c>
      <c r="E2" s="52" t="s">
        <v>150</v>
      </c>
      <c r="F2" s="52" t="s">
        <v>151</v>
      </c>
      <c r="G2" s="52" t="s">
        <v>152</v>
      </c>
      <c r="H2" s="52" t="s">
        <v>153</v>
      </c>
      <c r="I2" s="52" t="s">
        <v>154</v>
      </c>
      <c r="J2" s="52" t="s">
        <v>155</v>
      </c>
      <c r="K2" s="52" t="s">
        <v>156</v>
      </c>
      <c r="L2" s="52" t="s">
        <v>157</v>
      </c>
      <c r="M2" s="56" t="s">
        <v>158</v>
      </c>
      <c r="N2" s="56" t="s">
        <v>159</v>
      </c>
      <c r="O2" s="56" t="s">
        <v>160</v>
      </c>
      <c r="P2" s="56" t="s">
        <v>161</v>
      </c>
      <c r="Q2" s="56" t="s">
        <v>162</v>
      </c>
      <c r="R2" s="56" t="s">
        <v>163</v>
      </c>
      <c r="S2" s="56" t="s">
        <v>164</v>
      </c>
      <c r="T2" s="56" t="s">
        <v>165</v>
      </c>
      <c r="U2" s="56" t="s">
        <v>166</v>
      </c>
      <c r="V2" s="56" t="s">
        <v>167</v>
      </c>
      <c r="W2" s="56" t="s">
        <v>168</v>
      </c>
      <c r="X2" s="56" t="s">
        <v>169</v>
      </c>
      <c r="Y2" s="56" t="s">
        <v>170</v>
      </c>
      <c r="Z2" s="56" t="s">
        <v>171</v>
      </c>
      <c r="AA2" s="56" t="s">
        <v>172</v>
      </c>
      <c r="AB2" s="56" t="s">
        <v>173</v>
      </c>
      <c r="AC2" s="56" t="s">
        <v>174</v>
      </c>
      <c r="AD2" s="56" t="s">
        <v>175</v>
      </c>
      <c r="AE2" s="56" t="s">
        <v>176</v>
      </c>
      <c r="AF2" s="56" t="s">
        <v>177</v>
      </c>
      <c r="AG2" s="56" t="s">
        <v>178</v>
      </c>
      <c r="AH2" s="56" t="s">
        <v>179</v>
      </c>
      <c r="AI2" s="56" t="s">
        <v>180</v>
      </c>
      <c r="AJ2" s="56" t="s">
        <v>181</v>
      </c>
      <c r="AK2" s="56" t="s">
        <v>182</v>
      </c>
      <c r="AL2" s="56" t="s">
        <v>183</v>
      </c>
      <c r="AM2" s="56" t="s">
        <v>184</v>
      </c>
      <c r="AN2" s="56" t="s">
        <v>185</v>
      </c>
      <c r="AO2" s="56" t="s">
        <v>186</v>
      </c>
      <c r="AP2" s="56" t="s">
        <v>187</v>
      </c>
      <c r="AQ2" s="56" t="s">
        <v>188</v>
      </c>
      <c r="AR2" s="56" t="s">
        <v>189</v>
      </c>
      <c r="AS2" s="56" t="s">
        <v>190</v>
      </c>
      <c r="AT2" s="56" t="s">
        <v>191</v>
      </c>
      <c r="AU2" s="56" t="s">
        <v>192</v>
      </c>
      <c r="AV2" s="56" t="s">
        <v>193</v>
      </c>
      <c r="AW2" s="56" t="s">
        <v>194</v>
      </c>
      <c r="AX2" s="56" t="s">
        <v>195</v>
      </c>
      <c r="AY2" s="56" t="s">
        <v>196</v>
      </c>
      <c r="AZ2" s="56" t="s">
        <v>197</v>
      </c>
      <c r="BA2" s="56" t="s">
        <v>198</v>
      </c>
      <c r="BB2" s="56" t="s">
        <v>199</v>
      </c>
      <c r="BC2" s="56" t="s">
        <v>200</v>
      </c>
      <c r="BD2" s="56" t="s">
        <v>201</v>
      </c>
      <c r="BE2" s="56" t="s">
        <v>202</v>
      </c>
      <c r="BF2" s="56" t="s">
        <v>203</v>
      </c>
      <c r="BG2" s="56" t="s">
        <v>204</v>
      </c>
      <c r="BH2" s="56" t="s">
        <v>205</v>
      </c>
      <c r="BI2" s="56" t="s">
        <v>206</v>
      </c>
      <c r="BJ2" s="56" t="s">
        <v>207</v>
      </c>
      <c r="BK2" s="56" t="s">
        <v>208</v>
      </c>
      <c r="BL2" s="56" t="s">
        <v>209</v>
      </c>
      <c r="BM2" s="56" t="s">
        <v>210</v>
      </c>
      <c r="BN2" s="56" t="s">
        <v>211</v>
      </c>
      <c r="BO2" s="56" t="s">
        <v>212</v>
      </c>
      <c r="BP2" s="56" t="s">
        <v>213</v>
      </c>
      <c r="BQ2" s="56" t="s">
        <v>214</v>
      </c>
      <c r="BR2" s="56" t="s">
        <v>215</v>
      </c>
      <c r="BS2" s="56" t="s">
        <v>216</v>
      </c>
      <c r="BT2" s="56" t="s">
        <v>217</v>
      </c>
      <c r="BU2" s="56" t="s">
        <v>218</v>
      </c>
      <c r="BV2" s="56" t="s">
        <v>219</v>
      </c>
      <c r="BW2" s="56" t="s">
        <v>220</v>
      </c>
      <c r="BX2" s="56" t="s">
        <v>221</v>
      </c>
      <c r="BY2" s="56" t="s">
        <v>222</v>
      </c>
      <c r="BZ2" s="56" t="s">
        <v>223</v>
      </c>
      <c r="CA2" s="56" t="s">
        <v>224</v>
      </c>
      <c r="CB2" s="56" t="s">
        <v>225</v>
      </c>
      <c r="CC2" s="56" t="s">
        <v>226</v>
      </c>
      <c r="CD2" s="56" t="s">
        <v>227</v>
      </c>
      <c r="CE2" s="56" t="s">
        <v>228</v>
      </c>
      <c r="CF2" s="56" t="s">
        <v>229</v>
      </c>
      <c r="CG2" s="56" t="s">
        <v>230</v>
      </c>
      <c r="CH2" s="56" t="s">
        <v>231</v>
      </c>
      <c r="CI2" s="56" t="s">
        <v>232</v>
      </c>
      <c r="CJ2" s="56" t="s">
        <v>233</v>
      </c>
      <c r="CK2" s="56" t="s">
        <v>234</v>
      </c>
      <c r="CL2" s="56" t="s">
        <v>235</v>
      </c>
      <c r="CM2" s="56" t="s">
        <v>236</v>
      </c>
      <c r="CN2" s="56" t="s">
        <v>237</v>
      </c>
      <c r="CO2" s="56" t="s">
        <v>238</v>
      </c>
      <c r="CP2" s="56" t="s">
        <v>239</v>
      </c>
      <c r="CQ2" s="56" t="s">
        <v>240</v>
      </c>
      <c r="CR2" s="56" t="s">
        <v>241</v>
      </c>
      <c r="CS2" s="56" t="s">
        <v>242</v>
      </c>
      <c r="CT2" s="56" t="s">
        <v>243</v>
      </c>
      <c r="CU2" s="56" t="s">
        <v>244</v>
      </c>
      <c r="CV2" s="56" t="s">
        <v>245</v>
      </c>
      <c r="CW2" s="56" t="s">
        <v>246</v>
      </c>
      <c r="CX2" s="56" t="s">
        <v>247</v>
      </c>
      <c r="CY2" s="56" t="s">
        <v>248</v>
      </c>
      <c r="CZ2" s="56" t="s">
        <v>249</v>
      </c>
      <c r="DA2" s="56" t="s">
        <v>250</v>
      </c>
      <c r="DB2" s="56" t="s">
        <v>251</v>
      </c>
      <c r="DC2" s="56" t="s">
        <v>252</v>
      </c>
      <c r="DD2" s="56" t="s">
        <v>253</v>
      </c>
      <c r="DE2" s="56" t="s">
        <v>254</v>
      </c>
      <c r="DF2" s="56" t="s">
        <v>255</v>
      </c>
      <c r="DG2" s="56" t="s">
        <v>256</v>
      </c>
      <c r="DH2" s="56" t="s">
        <v>257</v>
      </c>
      <c r="DI2" s="56" t="s">
        <v>258</v>
      </c>
      <c r="DJ2" s="56" t="s">
        <v>259</v>
      </c>
      <c r="DK2" s="56" t="s">
        <v>260</v>
      </c>
      <c r="DL2" s="56" t="s">
        <v>261</v>
      </c>
      <c r="DM2" s="56" t="s">
        <v>262</v>
      </c>
      <c r="DN2" s="56" t="s">
        <v>263</v>
      </c>
      <c r="DO2" s="56" t="s">
        <v>264</v>
      </c>
      <c r="DP2" s="56" t="s">
        <v>265</v>
      </c>
      <c r="DQ2" s="56" t="s">
        <v>266</v>
      </c>
      <c r="DR2" s="56" t="s">
        <v>267</v>
      </c>
      <c r="DS2" s="56" t="s">
        <v>268</v>
      </c>
      <c r="DT2" s="56" t="s">
        <v>269</v>
      </c>
      <c r="DU2" s="56" t="s">
        <v>270</v>
      </c>
      <c r="DV2" s="56" t="s">
        <v>271</v>
      </c>
      <c r="DW2" s="56" t="s">
        <v>272</v>
      </c>
      <c r="DX2" s="56" t="s">
        <v>273</v>
      </c>
      <c r="DY2" s="56" t="s">
        <v>274</v>
      </c>
      <c r="DZ2" s="56" t="s">
        <v>275</v>
      </c>
      <c r="EA2" s="56" t="s">
        <v>276</v>
      </c>
      <c r="EB2" s="56" t="s">
        <v>277</v>
      </c>
      <c r="EC2" s="56" t="s">
        <v>278</v>
      </c>
      <c r="ED2" s="56" t="s">
        <v>279</v>
      </c>
      <c r="EE2" s="56" t="s">
        <v>280</v>
      </c>
      <c r="EF2" s="56" t="s">
        <v>281</v>
      </c>
      <c r="EG2" s="56" t="s">
        <v>282</v>
      </c>
      <c r="EH2" s="56" t="s">
        <v>283</v>
      </c>
      <c r="EI2" s="56" t="s">
        <v>284</v>
      </c>
      <c r="EJ2" s="56" t="s">
        <v>285</v>
      </c>
      <c r="EK2" s="56" t="s">
        <v>286</v>
      </c>
      <c r="EL2" s="56" t="s">
        <v>287</v>
      </c>
      <c r="EM2" s="56" t="s">
        <v>288</v>
      </c>
      <c r="EN2" s="56" t="s">
        <v>289</v>
      </c>
      <c r="EO2" s="56" t="s">
        <v>290</v>
      </c>
      <c r="EP2" s="56" t="s">
        <v>291</v>
      </c>
      <c r="EQ2" s="56" t="s">
        <v>292</v>
      </c>
      <c r="ER2" s="56" t="s">
        <v>293</v>
      </c>
      <c r="ES2" s="56" t="s">
        <v>294</v>
      </c>
      <c r="ET2" s="56" t="s">
        <v>295</v>
      </c>
      <c r="EU2" s="56" t="s">
        <v>296</v>
      </c>
      <c r="EV2" s="56" t="s">
        <v>297</v>
      </c>
      <c r="EW2" s="56" t="s">
        <v>298</v>
      </c>
      <c r="EX2" s="56" t="s">
        <v>299</v>
      </c>
      <c r="EY2" s="56" t="s">
        <v>300</v>
      </c>
      <c r="EZ2" s="56" t="s">
        <v>301</v>
      </c>
      <c r="FA2" s="56" t="s">
        <v>302</v>
      </c>
      <c r="FB2" s="56" t="s">
        <v>303</v>
      </c>
      <c r="FC2" s="56" t="s">
        <v>304</v>
      </c>
      <c r="FD2" s="56" t="s">
        <v>305</v>
      </c>
      <c r="FE2" s="56" t="s">
        <v>306</v>
      </c>
      <c r="FF2" s="56" t="s">
        <v>307</v>
      </c>
      <c r="FG2" s="56" t="s">
        <v>308</v>
      </c>
      <c r="FH2" s="56" t="s">
        <v>309</v>
      </c>
      <c r="FI2" s="56" t="s">
        <v>310</v>
      </c>
      <c r="FJ2" s="56" t="s">
        <v>311</v>
      </c>
      <c r="FK2" s="56" t="s">
        <v>312</v>
      </c>
      <c r="FL2" s="56" t="s">
        <v>313</v>
      </c>
      <c r="FM2" s="56" t="s">
        <v>314</v>
      </c>
      <c r="FN2" s="56" t="s">
        <v>315</v>
      </c>
      <c r="FO2" s="56" t="s">
        <v>316</v>
      </c>
      <c r="FP2" s="56" t="s">
        <v>317</v>
      </c>
      <c r="FQ2" s="56" t="s">
        <v>318</v>
      </c>
      <c r="FR2" s="56" t="s">
        <v>319</v>
      </c>
      <c r="FS2" s="56" t="s">
        <v>320</v>
      </c>
      <c r="FT2" s="56" t="s">
        <v>321</v>
      </c>
      <c r="FU2" s="56" t="s">
        <v>322</v>
      </c>
      <c r="FV2" s="56" t="s">
        <v>323</v>
      </c>
      <c r="FW2" s="56" t="s">
        <v>324</v>
      </c>
      <c r="FX2" s="56" t="s">
        <v>325</v>
      </c>
      <c r="FY2" s="56" t="s">
        <v>326</v>
      </c>
      <c r="FZ2" s="56" t="s">
        <v>327</v>
      </c>
      <c r="GA2" s="56" t="s">
        <v>328</v>
      </c>
      <c r="GB2" s="56" t="s">
        <v>329</v>
      </c>
      <c r="GC2" s="56" t="s">
        <v>330</v>
      </c>
      <c r="GD2" s="56" t="s">
        <v>331</v>
      </c>
      <c r="GE2" s="56" t="s">
        <v>332</v>
      </c>
      <c r="GF2" s="56" t="s">
        <v>333</v>
      </c>
      <c r="GG2" s="56" t="s">
        <v>334</v>
      </c>
      <c r="GH2" s="56" t="s">
        <v>335</v>
      </c>
      <c r="GI2" s="56" t="s">
        <v>336</v>
      </c>
      <c r="GJ2" s="56" t="s">
        <v>337</v>
      </c>
      <c r="GK2" s="56" t="s">
        <v>338</v>
      </c>
      <c r="GL2" s="56" t="s">
        <v>339</v>
      </c>
      <c r="GM2" s="56" t="s">
        <v>340</v>
      </c>
      <c r="GN2" s="56" t="s">
        <v>341</v>
      </c>
      <c r="GO2" s="56" t="s">
        <v>342</v>
      </c>
      <c r="GP2" s="56" t="s">
        <v>343</v>
      </c>
      <c r="GQ2" s="56" t="s">
        <v>344</v>
      </c>
      <c r="GR2" s="56" t="s">
        <v>345</v>
      </c>
      <c r="GS2" s="56" t="s">
        <v>346</v>
      </c>
      <c r="GT2" s="56" t="s">
        <v>347</v>
      </c>
      <c r="GU2" s="56" t="s">
        <v>348</v>
      </c>
      <c r="GV2" s="56" t="s">
        <v>349</v>
      </c>
      <c r="GW2" s="56" t="s">
        <v>350</v>
      </c>
      <c r="GX2" s="56" t="s">
        <v>351</v>
      </c>
      <c r="GY2" s="56" t="s">
        <v>352</v>
      </c>
      <c r="GZ2" s="56" t="s">
        <v>353</v>
      </c>
      <c r="HA2" s="56" t="s">
        <v>354</v>
      </c>
    </row>
    <row r="3" spans="1:209" x14ac:dyDescent="0.25">
      <c r="A3" s="3">
        <v>1</v>
      </c>
      <c r="B3" s="40">
        <v>3</v>
      </c>
      <c r="C3" s="40">
        <v>3</v>
      </c>
      <c r="D3" s="40">
        <v>3</v>
      </c>
      <c r="E3" s="40">
        <v>3</v>
      </c>
      <c r="F3" s="40">
        <v>3</v>
      </c>
      <c r="G3" s="40">
        <v>3</v>
      </c>
      <c r="H3" s="40">
        <v>3</v>
      </c>
      <c r="I3" s="40">
        <v>3</v>
      </c>
      <c r="J3" s="40">
        <v>3</v>
      </c>
      <c r="K3" s="40">
        <v>3</v>
      </c>
      <c r="L3" s="40">
        <v>3</v>
      </c>
      <c r="M3" s="40">
        <v>3</v>
      </c>
      <c r="N3" s="40">
        <v>3</v>
      </c>
      <c r="O3" s="40">
        <v>3</v>
      </c>
      <c r="P3" s="40">
        <v>3</v>
      </c>
      <c r="Q3" s="40">
        <v>3</v>
      </c>
      <c r="R3" s="40">
        <v>3</v>
      </c>
      <c r="S3" s="40">
        <v>3</v>
      </c>
      <c r="T3" s="40">
        <v>3</v>
      </c>
      <c r="U3" s="40">
        <v>3</v>
      </c>
      <c r="V3" s="40">
        <v>3</v>
      </c>
      <c r="W3" s="40">
        <v>3</v>
      </c>
      <c r="X3" s="40">
        <v>3</v>
      </c>
      <c r="Y3" s="40">
        <v>3</v>
      </c>
      <c r="Z3" s="40">
        <v>3</v>
      </c>
      <c r="AA3" s="40">
        <v>3</v>
      </c>
      <c r="AB3" s="40">
        <v>3</v>
      </c>
      <c r="AC3" s="40">
        <v>3</v>
      </c>
      <c r="AD3" s="40">
        <v>3</v>
      </c>
      <c r="AE3" s="40">
        <v>3</v>
      </c>
      <c r="AF3" s="40">
        <v>3</v>
      </c>
      <c r="AG3" s="40">
        <v>3</v>
      </c>
      <c r="AH3" s="40">
        <v>3</v>
      </c>
      <c r="AI3" s="40">
        <v>3</v>
      </c>
      <c r="AJ3" s="40">
        <v>3</v>
      </c>
      <c r="AK3" s="40">
        <v>3</v>
      </c>
      <c r="AL3" s="40">
        <v>3</v>
      </c>
      <c r="AM3" s="40">
        <v>3</v>
      </c>
      <c r="AN3" s="40">
        <v>3</v>
      </c>
      <c r="AO3" s="40">
        <v>3</v>
      </c>
      <c r="AP3" s="40">
        <v>3</v>
      </c>
      <c r="AQ3" s="40">
        <v>3</v>
      </c>
      <c r="AR3" s="40">
        <v>3</v>
      </c>
      <c r="AS3" s="40">
        <v>3</v>
      </c>
      <c r="AT3" s="40">
        <v>3</v>
      </c>
      <c r="AU3" s="40">
        <v>3</v>
      </c>
      <c r="AV3" s="40">
        <v>3</v>
      </c>
      <c r="AW3" s="40">
        <v>3</v>
      </c>
      <c r="AX3" s="40">
        <v>3</v>
      </c>
      <c r="AY3" s="40">
        <v>3</v>
      </c>
      <c r="AZ3" s="40">
        <v>3</v>
      </c>
      <c r="BA3" s="40">
        <v>3</v>
      </c>
      <c r="BB3" s="40">
        <v>3</v>
      </c>
      <c r="BC3" s="40">
        <v>3</v>
      </c>
      <c r="BD3" s="40">
        <v>3</v>
      </c>
      <c r="BE3" s="40">
        <v>3</v>
      </c>
      <c r="BF3" s="40">
        <v>3</v>
      </c>
      <c r="BG3" s="40">
        <v>3</v>
      </c>
      <c r="BH3" s="40">
        <v>3</v>
      </c>
      <c r="BI3" s="40">
        <v>3</v>
      </c>
      <c r="BJ3" s="40">
        <v>3</v>
      </c>
      <c r="BK3" s="40">
        <v>3</v>
      </c>
      <c r="BL3" s="40">
        <v>3</v>
      </c>
      <c r="BM3" s="40">
        <v>3</v>
      </c>
      <c r="BN3" s="40">
        <v>3</v>
      </c>
      <c r="BO3" s="40">
        <v>3</v>
      </c>
      <c r="BP3" s="40">
        <v>3</v>
      </c>
      <c r="BQ3" s="40">
        <v>3</v>
      </c>
      <c r="BR3" s="40">
        <v>3</v>
      </c>
      <c r="BS3" s="40">
        <v>3</v>
      </c>
      <c r="BT3" s="40">
        <v>3</v>
      </c>
      <c r="BU3" s="40">
        <v>3</v>
      </c>
      <c r="BV3" s="40">
        <v>3</v>
      </c>
      <c r="BW3" s="40">
        <v>3</v>
      </c>
      <c r="BX3" s="40">
        <v>3</v>
      </c>
      <c r="BY3" s="40">
        <v>3</v>
      </c>
      <c r="BZ3" s="40">
        <v>3</v>
      </c>
      <c r="CA3" s="40">
        <v>3</v>
      </c>
      <c r="CB3" s="40">
        <v>3</v>
      </c>
      <c r="CC3" s="40">
        <v>3</v>
      </c>
      <c r="CD3" s="40">
        <v>3</v>
      </c>
      <c r="CE3" s="40">
        <v>3</v>
      </c>
      <c r="CF3" s="40">
        <v>3</v>
      </c>
      <c r="CG3" s="40">
        <v>3</v>
      </c>
      <c r="CH3" s="40">
        <v>3</v>
      </c>
      <c r="CI3" s="40">
        <v>3</v>
      </c>
      <c r="CJ3" s="40">
        <v>3</v>
      </c>
      <c r="CK3" s="40">
        <v>3</v>
      </c>
      <c r="CL3" s="40">
        <v>3</v>
      </c>
      <c r="CM3" s="40">
        <v>3</v>
      </c>
      <c r="CN3" s="40">
        <v>3</v>
      </c>
      <c r="CO3" s="40">
        <v>3</v>
      </c>
      <c r="CP3" s="40">
        <v>3</v>
      </c>
      <c r="CQ3" s="40">
        <v>3</v>
      </c>
      <c r="CR3" s="40">
        <v>3</v>
      </c>
      <c r="CS3" s="40">
        <v>3</v>
      </c>
      <c r="CT3" s="40">
        <v>3</v>
      </c>
      <c r="CU3" s="40">
        <v>3</v>
      </c>
      <c r="CV3" s="40">
        <v>3</v>
      </c>
      <c r="CW3" s="40">
        <v>3</v>
      </c>
      <c r="CX3" s="40">
        <v>3</v>
      </c>
      <c r="CY3" s="40">
        <v>3</v>
      </c>
      <c r="CZ3" s="40">
        <v>3</v>
      </c>
      <c r="DA3" s="40">
        <v>3</v>
      </c>
      <c r="DB3" s="40">
        <v>3</v>
      </c>
      <c r="DC3" s="40">
        <v>3</v>
      </c>
      <c r="DD3" s="40">
        <v>3</v>
      </c>
      <c r="DE3" s="40">
        <v>3</v>
      </c>
      <c r="DF3" s="40">
        <v>3</v>
      </c>
      <c r="DG3" s="40">
        <v>3</v>
      </c>
      <c r="DH3" s="40">
        <v>3</v>
      </c>
      <c r="DI3" s="40">
        <v>3</v>
      </c>
      <c r="DJ3" s="40">
        <v>3</v>
      </c>
      <c r="DK3" s="40">
        <v>3</v>
      </c>
      <c r="DL3" s="40">
        <v>3</v>
      </c>
      <c r="DM3" s="40">
        <v>3</v>
      </c>
      <c r="DN3" s="40">
        <v>3</v>
      </c>
      <c r="DO3" s="40">
        <v>3</v>
      </c>
      <c r="DP3" s="40">
        <v>3</v>
      </c>
      <c r="DQ3" s="40">
        <v>3</v>
      </c>
      <c r="DR3" s="40">
        <v>3</v>
      </c>
      <c r="DS3" s="40">
        <v>3</v>
      </c>
      <c r="DT3" s="40">
        <v>3</v>
      </c>
      <c r="DU3" s="40">
        <v>3</v>
      </c>
      <c r="DV3" s="40">
        <v>3</v>
      </c>
      <c r="DW3" s="40">
        <v>3</v>
      </c>
      <c r="DX3" s="40">
        <v>3</v>
      </c>
      <c r="DY3" s="40">
        <v>3</v>
      </c>
      <c r="DZ3" s="40">
        <v>3</v>
      </c>
      <c r="EA3" s="40">
        <v>3</v>
      </c>
      <c r="EB3" s="40">
        <v>3</v>
      </c>
      <c r="EC3" s="40">
        <v>3</v>
      </c>
      <c r="ED3" s="40">
        <v>3</v>
      </c>
      <c r="EE3" s="40">
        <v>3</v>
      </c>
      <c r="EF3" s="40">
        <v>3</v>
      </c>
      <c r="EG3" s="40">
        <v>3</v>
      </c>
      <c r="EH3" s="40">
        <v>3</v>
      </c>
      <c r="EI3" s="40">
        <v>3</v>
      </c>
      <c r="EJ3" s="40">
        <v>3</v>
      </c>
      <c r="EK3" s="40">
        <v>3</v>
      </c>
      <c r="EL3" s="40">
        <v>3</v>
      </c>
      <c r="EM3" s="40">
        <v>3</v>
      </c>
      <c r="EN3" s="40">
        <v>3</v>
      </c>
      <c r="EO3" s="40">
        <v>3</v>
      </c>
      <c r="EP3" s="40">
        <v>3</v>
      </c>
      <c r="EQ3" s="40">
        <v>3</v>
      </c>
      <c r="ER3" s="40">
        <v>3</v>
      </c>
      <c r="ES3" s="40">
        <v>3</v>
      </c>
      <c r="ET3" s="40">
        <v>3</v>
      </c>
      <c r="EU3" s="40">
        <v>3</v>
      </c>
      <c r="EV3" s="40">
        <v>3</v>
      </c>
      <c r="EW3" s="40">
        <v>3</v>
      </c>
      <c r="EX3" s="40">
        <v>3</v>
      </c>
      <c r="EY3" s="40">
        <v>3</v>
      </c>
      <c r="EZ3" s="40">
        <v>3</v>
      </c>
      <c r="FA3" s="40">
        <v>3</v>
      </c>
      <c r="FB3" s="40">
        <v>3</v>
      </c>
      <c r="FC3" s="40">
        <v>3</v>
      </c>
      <c r="FD3" s="40">
        <v>3</v>
      </c>
      <c r="FE3" s="40">
        <v>3</v>
      </c>
      <c r="FF3" s="40">
        <v>3</v>
      </c>
      <c r="FG3" s="40">
        <v>3</v>
      </c>
      <c r="FH3" s="40">
        <v>3</v>
      </c>
      <c r="FI3" s="40">
        <v>3</v>
      </c>
      <c r="FJ3" s="40">
        <v>3</v>
      </c>
      <c r="FK3" s="40">
        <v>3</v>
      </c>
      <c r="FL3" s="40">
        <v>3</v>
      </c>
      <c r="FM3" s="40">
        <v>3</v>
      </c>
      <c r="FN3" s="40">
        <v>3</v>
      </c>
      <c r="FO3" s="40">
        <v>3</v>
      </c>
      <c r="FP3" s="40">
        <v>3</v>
      </c>
      <c r="FQ3" s="40">
        <v>3</v>
      </c>
      <c r="FR3" s="40">
        <v>3</v>
      </c>
      <c r="FS3" s="40">
        <v>3</v>
      </c>
      <c r="FT3" s="40">
        <v>3</v>
      </c>
      <c r="FU3" s="40">
        <v>3</v>
      </c>
      <c r="FV3" s="40">
        <v>3</v>
      </c>
      <c r="FW3" s="40">
        <v>3</v>
      </c>
      <c r="FX3" s="40">
        <v>3</v>
      </c>
      <c r="FY3" s="40">
        <v>3</v>
      </c>
      <c r="FZ3" s="40">
        <v>3</v>
      </c>
      <c r="GA3" s="40">
        <v>3</v>
      </c>
      <c r="GB3" s="40">
        <v>3</v>
      </c>
      <c r="GC3" s="40">
        <v>3</v>
      </c>
      <c r="GD3" s="40">
        <v>3</v>
      </c>
      <c r="GE3" s="40">
        <v>3</v>
      </c>
      <c r="GF3" s="40">
        <v>3</v>
      </c>
      <c r="GG3" s="40">
        <v>3</v>
      </c>
      <c r="GH3" s="40">
        <v>3</v>
      </c>
      <c r="GI3" s="40">
        <v>3</v>
      </c>
      <c r="GJ3" s="40">
        <v>3</v>
      </c>
      <c r="GK3" s="40">
        <v>3</v>
      </c>
      <c r="GL3" s="40">
        <v>3</v>
      </c>
      <c r="GM3" s="40">
        <v>3</v>
      </c>
      <c r="GN3" s="40">
        <v>3</v>
      </c>
      <c r="GO3" s="40">
        <v>3</v>
      </c>
      <c r="GP3" s="40">
        <v>3</v>
      </c>
      <c r="GQ3" s="40">
        <v>3</v>
      </c>
      <c r="GR3" s="40">
        <v>3</v>
      </c>
      <c r="GS3" s="40">
        <v>3</v>
      </c>
      <c r="GT3" s="40">
        <v>3</v>
      </c>
      <c r="GU3" s="40">
        <v>3</v>
      </c>
      <c r="GV3" s="40">
        <v>3</v>
      </c>
      <c r="GW3" s="40">
        <v>3</v>
      </c>
      <c r="GX3" s="40">
        <v>3</v>
      </c>
      <c r="GY3" s="40">
        <v>3</v>
      </c>
      <c r="GZ3" s="40">
        <v>3</v>
      </c>
      <c r="HA3" s="40">
        <v>3</v>
      </c>
    </row>
    <row r="4" spans="1:209" x14ac:dyDescent="0.25">
      <c r="A4" s="3">
        <v>2</v>
      </c>
      <c r="B4" s="40">
        <v>12</v>
      </c>
      <c r="C4" s="40">
        <v>12</v>
      </c>
      <c r="D4" s="40">
        <v>12</v>
      </c>
      <c r="E4" s="40">
        <v>12</v>
      </c>
      <c r="F4" s="40">
        <v>12</v>
      </c>
      <c r="G4" s="40">
        <v>12</v>
      </c>
      <c r="H4" s="40">
        <v>12</v>
      </c>
      <c r="I4" s="40">
        <v>12</v>
      </c>
      <c r="J4" s="40">
        <v>12</v>
      </c>
      <c r="K4" s="40">
        <v>12</v>
      </c>
      <c r="L4" s="40">
        <v>12</v>
      </c>
      <c r="M4" s="40">
        <v>12</v>
      </c>
      <c r="N4" s="40">
        <v>12</v>
      </c>
      <c r="O4" s="40">
        <v>12</v>
      </c>
      <c r="P4" s="40">
        <v>12</v>
      </c>
      <c r="Q4" s="40">
        <v>12</v>
      </c>
      <c r="R4" s="40">
        <v>12</v>
      </c>
      <c r="S4" s="40">
        <v>12</v>
      </c>
      <c r="T4" s="40">
        <v>12</v>
      </c>
      <c r="U4" s="40">
        <v>12</v>
      </c>
      <c r="V4" s="40">
        <v>12</v>
      </c>
      <c r="W4" s="40">
        <v>12</v>
      </c>
      <c r="X4" s="40">
        <v>12</v>
      </c>
      <c r="Y4" s="40">
        <v>12</v>
      </c>
      <c r="Z4" s="40">
        <v>12</v>
      </c>
      <c r="AA4" s="40">
        <v>12</v>
      </c>
      <c r="AB4" s="40">
        <v>12</v>
      </c>
      <c r="AC4" s="40">
        <v>12</v>
      </c>
      <c r="AD4" s="40">
        <v>12</v>
      </c>
      <c r="AE4" s="40">
        <v>12</v>
      </c>
      <c r="AF4" s="40">
        <v>12</v>
      </c>
      <c r="AG4" s="40">
        <v>12</v>
      </c>
      <c r="AH4" s="40">
        <v>12</v>
      </c>
      <c r="AI4" s="40">
        <v>12</v>
      </c>
      <c r="AJ4" s="40">
        <v>12</v>
      </c>
      <c r="AK4" s="40">
        <v>12</v>
      </c>
      <c r="AL4" s="40">
        <v>12</v>
      </c>
      <c r="AM4" s="40">
        <v>12</v>
      </c>
      <c r="AN4" s="40">
        <v>12</v>
      </c>
      <c r="AO4" s="40">
        <v>12</v>
      </c>
      <c r="AP4" s="40">
        <v>12</v>
      </c>
      <c r="AQ4" s="40">
        <v>12</v>
      </c>
      <c r="AR4" s="40">
        <v>12</v>
      </c>
      <c r="AS4" s="40">
        <v>12</v>
      </c>
      <c r="AT4" s="40">
        <v>12</v>
      </c>
      <c r="AU4" s="40">
        <v>12</v>
      </c>
      <c r="AV4" s="40">
        <v>12</v>
      </c>
      <c r="AW4" s="40">
        <v>12</v>
      </c>
      <c r="AX4" s="40">
        <v>12</v>
      </c>
      <c r="AY4" s="40">
        <v>12</v>
      </c>
      <c r="AZ4" s="40">
        <v>12</v>
      </c>
      <c r="BA4" s="40">
        <v>12</v>
      </c>
      <c r="BB4" s="40">
        <v>12</v>
      </c>
      <c r="BC4" s="40">
        <v>12</v>
      </c>
      <c r="BD4" s="40">
        <v>12</v>
      </c>
      <c r="BE4" s="40">
        <v>12</v>
      </c>
      <c r="BF4" s="40">
        <v>12</v>
      </c>
      <c r="BG4" s="40">
        <v>12</v>
      </c>
      <c r="BH4" s="40">
        <v>12</v>
      </c>
      <c r="BI4" s="40">
        <v>12</v>
      </c>
      <c r="BJ4" s="40">
        <v>12</v>
      </c>
      <c r="BK4" s="40">
        <v>12</v>
      </c>
      <c r="BL4" s="40">
        <v>12</v>
      </c>
      <c r="BM4" s="40">
        <v>12</v>
      </c>
      <c r="BN4" s="40">
        <v>12</v>
      </c>
      <c r="BO4" s="40">
        <v>12</v>
      </c>
      <c r="BP4" s="40">
        <v>12</v>
      </c>
      <c r="BQ4" s="40">
        <v>12</v>
      </c>
      <c r="BR4" s="40">
        <v>12</v>
      </c>
      <c r="BS4" s="40">
        <v>12</v>
      </c>
      <c r="BT4" s="40">
        <v>12</v>
      </c>
      <c r="BU4" s="40">
        <v>12</v>
      </c>
      <c r="BV4" s="40">
        <v>12</v>
      </c>
      <c r="BW4" s="40">
        <v>12</v>
      </c>
      <c r="BX4" s="40">
        <v>12</v>
      </c>
      <c r="BY4" s="40">
        <v>12</v>
      </c>
      <c r="BZ4" s="40">
        <v>12</v>
      </c>
      <c r="CA4" s="40">
        <v>12</v>
      </c>
      <c r="CB4" s="40">
        <v>12</v>
      </c>
      <c r="CC4" s="40">
        <v>12</v>
      </c>
      <c r="CD4" s="40">
        <v>12</v>
      </c>
      <c r="CE4" s="40">
        <v>12</v>
      </c>
      <c r="CF4" s="40">
        <v>12</v>
      </c>
      <c r="CG4" s="40">
        <v>12</v>
      </c>
      <c r="CH4" s="40">
        <v>12</v>
      </c>
      <c r="CI4" s="40">
        <v>12</v>
      </c>
      <c r="CJ4" s="40">
        <v>12</v>
      </c>
      <c r="CK4" s="40">
        <v>12</v>
      </c>
      <c r="CL4" s="40">
        <v>12</v>
      </c>
      <c r="CM4" s="40">
        <v>12</v>
      </c>
      <c r="CN4" s="40">
        <v>12</v>
      </c>
      <c r="CO4" s="40">
        <v>12</v>
      </c>
      <c r="CP4" s="40">
        <v>12</v>
      </c>
      <c r="CQ4" s="40">
        <v>12</v>
      </c>
      <c r="CR4" s="40">
        <v>12</v>
      </c>
      <c r="CS4" s="40">
        <v>12</v>
      </c>
      <c r="CT4" s="40">
        <v>12</v>
      </c>
      <c r="CU4" s="40">
        <v>12</v>
      </c>
      <c r="CV4" s="40">
        <v>12</v>
      </c>
      <c r="CW4" s="40">
        <v>12</v>
      </c>
      <c r="CX4" s="40">
        <v>12</v>
      </c>
      <c r="CY4" s="40">
        <v>12</v>
      </c>
      <c r="CZ4" s="40">
        <v>12</v>
      </c>
      <c r="DA4" s="40">
        <v>12</v>
      </c>
      <c r="DB4" s="40">
        <v>12</v>
      </c>
      <c r="DC4" s="40">
        <v>12</v>
      </c>
      <c r="DD4" s="40">
        <v>12</v>
      </c>
      <c r="DE4" s="40">
        <v>12</v>
      </c>
      <c r="DF4" s="40">
        <v>12</v>
      </c>
      <c r="DG4" s="40">
        <v>12</v>
      </c>
      <c r="DH4" s="40">
        <v>12</v>
      </c>
      <c r="DI4" s="40">
        <v>12</v>
      </c>
      <c r="DJ4" s="40">
        <v>12</v>
      </c>
      <c r="DK4" s="40">
        <v>12</v>
      </c>
      <c r="DL4" s="40">
        <v>12</v>
      </c>
      <c r="DM4" s="40">
        <v>12</v>
      </c>
      <c r="DN4" s="40">
        <v>12</v>
      </c>
      <c r="DO4" s="40">
        <v>12</v>
      </c>
      <c r="DP4" s="40">
        <v>12</v>
      </c>
      <c r="DQ4" s="40">
        <v>12</v>
      </c>
      <c r="DR4" s="40">
        <v>12</v>
      </c>
      <c r="DS4" s="40">
        <v>12</v>
      </c>
      <c r="DT4" s="40">
        <v>12</v>
      </c>
      <c r="DU4" s="40">
        <v>12</v>
      </c>
      <c r="DV4" s="40">
        <v>12</v>
      </c>
      <c r="DW4" s="40">
        <v>12</v>
      </c>
      <c r="DX4" s="40">
        <v>12</v>
      </c>
      <c r="DY4" s="40">
        <v>12</v>
      </c>
      <c r="DZ4" s="40">
        <v>12</v>
      </c>
      <c r="EA4" s="40">
        <v>12</v>
      </c>
      <c r="EB4" s="40">
        <v>12</v>
      </c>
      <c r="EC4" s="40">
        <v>12</v>
      </c>
      <c r="ED4" s="40">
        <v>12</v>
      </c>
      <c r="EE4" s="40">
        <v>12</v>
      </c>
      <c r="EF4" s="40">
        <v>12</v>
      </c>
      <c r="EG4" s="40">
        <v>12</v>
      </c>
      <c r="EH4" s="40">
        <v>12</v>
      </c>
      <c r="EI4" s="40">
        <v>12</v>
      </c>
      <c r="EJ4" s="40">
        <v>12</v>
      </c>
      <c r="EK4" s="40">
        <v>12</v>
      </c>
      <c r="EL4" s="40">
        <v>12</v>
      </c>
      <c r="EM4" s="40">
        <v>12</v>
      </c>
      <c r="EN4" s="40">
        <v>12</v>
      </c>
      <c r="EO4" s="40">
        <v>12</v>
      </c>
      <c r="EP4" s="40">
        <v>12</v>
      </c>
      <c r="EQ4" s="40">
        <v>12</v>
      </c>
      <c r="ER4" s="40">
        <v>12</v>
      </c>
      <c r="ES4" s="40">
        <v>12</v>
      </c>
      <c r="ET4" s="40">
        <v>12</v>
      </c>
      <c r="EU4" s="40">
        <v>12</v>
      </c>
      <c r="EV4" s="40">
        <v>12</v>
      </c>
      <c r="EW4" s="40">
        <v>12</v>
      </c>
      <c r="EX4" s="40">
        <v>12</v>
      </c>
      <c r="EY4" s="40">
        <v>12</v>
      </c>
      <c r="EZ4" s="40">
        <v>12</v>
      </c>
      <c r="FA4" s="40">
        <v>12</v>
      </c>
      <c r="FB4" s="40">
        <v>12</v>
      </c>
      <c r="FC4" s="40">
        <v>12</v>
      </c>
      <c r="FD4" s="40">
        <v>12</v>
      </c>
      <c r="FE4" s="40">
        <v>12</v>
      </c>
      <c r="FF4" s="40">
        <v>12</v>
      </c>
      <c r="FG4" s="40">
        <v>12</v>
      </c>
      <c r="FH4" s="40">
        <v>12</v>
      </c>
      <c r="FI4" s="40">
        <v>12</v>
      </c>
      <c r="FJ4" s="40">
        <v>12</v>
      </c>
      <c r="FK4" s="40">
        <v>12</v>
      </c>
      <c r="FL4" s="40">
        <v>12</v>
      </c>
      <c r="FM4" s="40">
        <v>12</v>
      </c>
      <c r="FN4" s="40">
        <v>12</v>
      </c>
      <c r="FO4" s="40">
        <v>12</v>
      </c>
      <c r="FP4" s="40">
        <v>12</v>
      </c>
      <c r="FQ4" s="40">
        <v>12</v>
      </c>
      <c r="FR4" s="40">
        <v>12</v>
      </c>
      <c r="FS4" s="40">
        <v>12</v>
      </c>
      <c r="FT4" s="40">
        <v>12</v>
      </c>
      <c r="FU4" s="40">
        <v>12</v>
      </c>
      <c r="FV4" s="40">
        <v>12</v>
      </c>
      <c r="FW4" s="40">
        <v>12</v>
      </c>
      <c r="FX4" s="40">
        <v>12</v>
      </c>
      <c r="FY4" s="40">
        <v>12</v>
      </c>
      <c r="FZ4" s="40">
        <v>12</v>
      </c>
      <c r="GA4" s="40">
        <v>12</v>
      </c>
      <c r="GB4" s="40">
        <v>12</v>
      </c>
      <c r="GC4" s="40">
        <v>12</v>
      </c>
      <c r="GD4" s="40">
        <v>12</v>
      </c>
      <c r="GE4" s="40">
        <v>12</v>
      </c>
      <c r="GF4" s="40">
        <v>12</v>
      </c>
      <c r="GG4" s="40">
        <v>12</v>
      </c>
      <c r="GH4" s="40">
        <v>12</v>
      </c>
      <c r="GI4" s="40">
        <v>12</v>
      </c>
      <c r="GJ4" s="40">
        <v>12</v>
      </c>
      <c r="GK4" s="40">
        <v>12</v>
      </c>
      <c r="GL4" s="40">
        <v>12</v>
      </c>
      <c r="GM4" s="40">
        <v>12</v>
      </c>
      <c r="GN4" s="40">
        <v>12</v>
      </c>
      <c r="GO4" s="40">
        <v>12</v>
      </c>
      <c r="GP4" s="40">
        <v>12</v>
      </c>
      <c r="GQ4" s="40">
        <v>12</v>
      </c>
      <c r="GR4" s="40">
        <v>12</v>
      </c>
      <c r="GS4" s="40">
        <v>12</v>
      </c>
      <c r="GT4" s="40">
        <v>12</v>
      </c>
      <c r="GU4" s="40">
        <v>12</v>
      </c>
      <c r="GV4" s="40">
        <v>12</v>
      </c>
      <c r="GW4" s="40">
        <v>12</v>
      </c>
      <c r="GX4" s="40">
        <v>12</v>
      </c>
      <c r="GY4" s="40">
        <v>12</v>
      </c>
      <c r="GZ4" s="40">
        <v>12</v>
      </c>
      <c r="HA4" s="40">
        <v>12</v>
      </c>
    </row>
    <row r="5" spans="1:209" x14ac:dyDescent="0.25">
      <c r="A5" s="3">
        <v>3</v>
      </c>
      <c r="B5" s="40">
        <v>38</v>
      </c>
      <c r="C5" s="40">
        <v>38</v>
      </c>
      <c r="D5" s="40">
        <v>38</v>
      </c>
      <c r="E5" s="40">
        <v>38</v>
      </c>
      <c r="F5" s="40">
        <v>38</v>
      </c>
      <c r="G5" s="40">
        <v>38</v>
      </c>
      <c r="H5" s="40">
        <v>38</v>
      </c>
      <c r="I5" s="40">
        <v>38</v>
      </c>
      <c r="J5" s="40">
        <v>38</v>
      </c>
      <c r="K5" s="40">
        <v>38</v>
      </c>
      <c r="L5" s="40">
        <v>38</v>
      </c>
      <c r="M5" s="40">
        <v>38</v>
      </c>
      <c r="N5" s="40">
        <v>38</v>
      </c>
      <c r="O5" s="40">
        <v>38</v>
      </c>
      <c r="P5" s="40">
        <v>38</v>
      </c>
      <c r="Q5" s="40">
        <v>38</v>
      </c>
      <c r="R5" s="40">
        <v>38</v>
      </c>
      <c r="S5" s="40">
        <v>38</v>
      </c>
      <c r="T5" s="40">
        <v>38</v>
      </c>
      <c r="U5" s="40">
        <v>38</v>
      </c>
      <c r="V5" s="40">
        <v>38</v>
      </c>
      <c r="W5" s="40">
        <v>38</v>
      </c>
      <c r="X5" s="40">
        <v>38</v>
      </c>
      <c r="Y5" s="40">
        <v>38</v>
      </c>
      <c r="Z5" s="40">
        <v>38</v>
      </c>
      <c r="AA5" s="40">
        <v>38</v>
      </c>
      <c r="AB5" s="40">
        <v>38</v>
      </c>
      <c r="AC5" s="40">
        <v>38</v>
      </c>
      <c r="AD5" s="40">
        <v>38</v>
      </c>
      <c r="AE5" s="40">
        <v>38</v>
      </c>
      <c r="AF5" s="40">
        <v>38</v>
      </c>
      <c r="AG5" s="40">
        <v>38</v>
      </c>
      <c r="AH5" s="40">
        <v>38</v>
      </c>
      <c r="AI5" s="40">
        <v>38</v>
      </c>
      <c r="AJ5" s="40">
        <v>38</v>
      </c>
      <c r="AK5" s="40">
        <v>38</v>
      </c>
      <c r="AL5" s="40">
        <v>38</v>
      </c>
      <c r="AM5" s="40">
        <v>38</v>
      </c>
      <c r="AN5" s="40">
        <v>38</v>
      </c>
      <c r="AO5" s="40">
        <v>38</v>
      </c>
      <c r="AP5" s="40">
        <v>38</v>
      </c>
      <c r="AQ5" s="40">
        <v>38</v>
      </c>
      <c r="AR5" s="40">
        <v>38</v>
      </c>
      <c r="AS5" s="40">
        <v>38</v>
      </c>
      <c r="AT5" s="40">
        <v>38</v>
      </c>
      <c r="AU5" s="40">
        <v>38</v>
      </c>
      <c r="AV5" s="40">
        <v>38</v>
      </c>
      <c r="AW5" s="40">
        <v>38</v>
      </c>
      <c r="AX5" s="40">
        <v>38</v>
      </c>
      <c r="AY5" s="40">
        <v>38</v>
      </c>
      <c r="AZ5" s="40">
        <v>38</v>
      </c>
      <c r="BA5" s="40">
        <v>38</v>
      </c>
      <c r="BB5" s="40">
        <v>38</v>
      </c>
      <c r="BC5" s="40">
        <v>38</v>
      </c>
      <c r="BD5" s="40">
        <v>38</v>
      </c>
      <c r="BE5" s="40">
        <v>38</v>
      </c>
      <c r="BF5" s="40">
        <v>38</v>
      </c>
      <c r="BG5" s="40">
        <v>38</v>
      </c>
      <c r="BH5" s="40">
        <v>38</v>
      </c>
      <c r="BI5" s="40">
        <v>38</v>
      </c>
      <c r="BJ5" s="40">
        <v>38</v>
      </c>
      <c r="BK5" s="40">
        <v>38</v>
      </c>
      <c r="BL5" s="40">
        <v>38</v>
      </c>
      <c r="BM5" s="40">
        <v>38</v>
      </c>
      <c r="BN5" s="40">
        <v>38</v>
      </c>
      <c r="BO5" s="40">
        <v>38</v>
      </c>
      <c r="BP5" s="40">
        <v>38</v>
      </c>
      <c r="BQ5" s="40">
        <v>38</v>
      </c>
      <c r="BR5" s="40">
        <v>38</v>
      </c>
      <c r="BS5" s="40">
        <v>38</v>
      </c>
      <c r="BT5" s="40">
        <v>38</v>
      </c>
      <c r="BU5" s="40">
        <v>38</v>
      </c>
      <c r="BV5" s="40">
        <v>38</v>
      </c>
      <c r="BW5" s="40">
        <v>38</v>
      </c>
      <c r="BX5" s="40">
        <v>38</v>
      </c>
      <c r="BY5" s="40">
        <v>38</v>
      </c>
      <c r="BZ5" s="40">
        <v>38</v>
      </c>
      <c r="CA5" s="40">
        <v>38</v>
      </c>
      <c r="CB5" s="40">
        <v>38</v>
      </c>
      <c r="CC5" s="40">
        <v>38</v>
      </c>
      <c r="CD5" s="40">
        <v>38</v>
      </c>
      <c r="CE5" s="40">
        <v>38</v>
      </c>
      <c r="CF5" s="40">
        <v>38</v>
      </c>
      <c r="CG5" s="40">
        <v>38</v>
      </c>
      <c r="CH5" s="40">
        <v>38</v>
      </c>
      <c r="CI5" s="40">
        <v>38</v>
      </c>
      <c r="CJ5" s="40">
        <v>38</v>
      </c>
      <c r="CK5" s="40">
        <v>38</v>
      </c>
      <c r="CL5" s="40">
        <v>38</v>
      </c>
      <c r="CM5" s="40">
        <v>38</v>
      </c>
      <c r="CN5" s="40">
        <v>38</v>
      </c>
      <c r="CO5" s="40">
        <v>38</v>
      </c>
      <c r="CP5" s="40">
        <v>38</v>
      </c>
      <c r="CQ5" s="40">
        <v>38</v>
      </c>
      <c r="CR5" s="40">
        <v>38</v>
      </c>
      <c r="CS5" s="40">
        <v>38</v>
      </c>
      <c r="CT5" s="40">
        <v>38</v>
      </c>
      <c r="CU5" s="40">
        <v>38</v>
      </c>
      <c r="CV5" s="40">
        <v>38</v>
      </c>
      <c r="CW5" s="40">
        <v>38</v>
      </c>
      <c r="CX5" s="40">
        <v>38</v>
      </c>
      <c r="CY5" s="40">
        <v>38</v>
      </c>
      <c r="CZ5" s="40">
        <v>38</v>
      </c>
      <c r="DA5" s="40">
        <v>38</v>
      </c>
      <c r="DB5" s="40">
        <v>38</v>
      </c>
      <c r="DC5" s="40">
        <v>38</v>
      </c>
      <c r="DD5" s="40">
        <v>38</v>
      </c>
      <c r="DE5" s="40">
        <v>38</v>
      </c>
      <c r="DF5" s="40">
        <v>38</v>
      </c>
      <c r="DG5" s="40">
        <v>38</v>
      </c>
      <c r="DH5" s="40">
        <v>38</v>
      </c>
      <c r="DI5" s="40">
        <v>38</v>
      </c>
      <c r="DJ5" s="40">
        <v>38</v>
      </c>
      <c r="DK5" s="40">
        <v>38</v>
      </c>
      <c r="DL5" s="40">
        <v>38</v>
      </c>
      <c r="DM5" s="40">
        <v>38</v>
      </c>
      <c r="DN5" s="40">
        <v>38</v>
      </c>
      <c r="DO5" s="40">
        <v>38</v>
      </c>
      <c r="DP5" s="40">
        <v>38</v>
      </c>
      <c r="DQ5" s="40">
        <v>38</v>
      </c>
      <c r="DR5" s="40">
        <v>38</v>
      </c>
      <c r="DS5" s="40">
        <v>38</v>
      </c>
      <c r="DT5" s="40">
        <v>38</v>
      </c>
      <c r="DU5" s="40">
        <v>38</v>
      </c>
      <c r="DV5" s="40">
        <v>38</v>
      </c>
      <c r="DW5" s="40">
        <v>38</v>
      </c>
      <c r="DX5" s="40">
        <v>38</v>
      </c>
      <c r="DY5" s="40">
        <v>38</v>
      </c>
      <c r="DZ5" s="40">
        <v>38</v>
      </c>
      <c r="EA5" s="40">
        <v>38</v>
      </c>
      <c r="EB5" s="40">
        <v>38</v>
      </c>
      <c r="EC5" s="40">
        <v>38</v>
      </c>
      <c r="ED5" s="40">
        <v>38</v>
      </c>
      <c r="EE5" s="40">
        <v>38</v>
      </c>
      <c r="EF5" s="40">
        <v>38</v>
      </c>
      <c r="EG5" s="40">
        <v>38</v>
      </c>
      <c r="EH5" s="40">
        <v>38</v>
      </c>
      <c r="EI5" s="40">
        <v>38</v>
      </c>
      <c r="EJ5" s="40">
        <v>38</v>
      </c>
      <c r="EK5" s="40">
        <v>38</v>
      </c>
      <c r="EL5" s="40">
        <v>38</v>
      </c>
      <c r="EM5" s="40">
        <v>38</v>
      </c>
      <c r="EN5" s="40">
        <v>38</v>
      </c>
      <c r="EO5" s="40">
        <v>38</v>
      </c>
      <c r="EP5" s="40">
        <v>38</v>
      </c>
      <c r="EQ5" s="40">
        <v>38</v>
      </c>
      <c r="ER5" s="40">
        <v>38</v>
      </c>
      <c r="ES5" s="40">
        <v>38</v>
      </c>
      <c r="ET5" s="40">
        <v>38</v>
      </c>
      <c r="EU5" s="40">
        <v>38</v>
      </c>
      <c r="EV5" s="40">
        <v>38</v>
      </c>
      <c r="EW5" s="40">
        <v>38</v>
      </c>
      <c r="EX5" s="40">
        <v>38</v>
      </c>
      <c r="EY5" s="40">
        <v>38</v>
      </c>
      <c r="EZ5" s="40">
        <v>38</v>
      </c>
      <c r="FA5" s="40">
        <v>38</v>
      </c>
      <c r="FB5" s="40">
        <v>38</v>
      </c>
      <c r="FC5" s="40">
        <v>38</v>
      </c>
      <c r="FD5" s="40">
        <v>38</v>
      </c>
      <c r="FE5" s="40">
        <v>38</v>
      </c>
      <c r="FF5" s="40">
        <v>38</v>
      </c>
      <c r="FG5" s="40">
        <v>38</v>
      </c>
      <c r="FH5" s="40">
        <v>38</v>
      </c>
      <c r="FI5" s="40">
        <v>38</v>
      </c>
      <c r="FJ5" s="40">
        <v>38</v>
      </c>
      <c r="FK5" s="40">
        <v>38</v>
      </c>
      <c r="FL5" s="40">
        <v>38</v>
      </c>
      <c r="FM5" s="40">
        <v>38</v>
      </c>
      <c r="FN5" s="40">
        <v>38</v>
      </c>
      <c r="FO5" s="40">
        <v>38</v>
      </c>
      <c r="FP5" s="40">
        <v>38</v>
      </c>
      <c r="FQ5" s="40">
        <v>38</v>
      </c>
      <c r="FR5" s="40">
        <v>38</v>
      </c>
      <c r="FS5" s="40">
        <v>38</v>
      </c>
      <c r="FT5" s="40">
        <v>38</v>
      </c>
      <c r="FU5" s="40">
        <v>38</v>
      </c>
      <c r="FV5" s="40">
        <v>38</v>
      </c>
      <c r="FW5" s="40">
        <v>38</v>
      </c>
      <c r="FX5" s="40">
        <v>38</v>
      </c>
      <c r="FY5" s="40">
        <v>38</v>
      </c>
      <c r="FZ5" s="40">
        <v>38</v>
      </c>
      <c r="GA5" s="40">
        <v>38</v>
      </c>
      <c r="GB5" s="40">
        <v>38</v>
      </c>
      <c r="GC5" s="40">
        <v>38</v>
      </c>
      <c r="GD5" s="40">
        <v>38</v>
      </c>
      <c r="GE5" s="40">
        <v>38</v>
      </c>
      <c r="GF5" s="40">
        <v>38</v>
      </c>
      <c r="GG5" s="40">
        <v>38</v>
      </c>
      <c r="GH5" s="40">
        <v>38</v>
      </c>
      <c r="GI5" s="40">
        <v>38</v>
      </c>
      <c r="GJ5" s="40">
        <v>38</v>
      </c>
      <c r="GK5" s="40">
        <v>38</v>
      </c>
      <c r="GL5" s="40">
        <v>38</v>
      </c>
      <c r="GM5" s="40">
        <v>38</v>
      </c>
      <c r="GN5" s="40">
        <v>38</v>
      </c>
      <c r="GO5" s="40">
        <v>38</v>
      </c>
      <c r="GP5" s="40">
        <v>38</v>
      </c>
      <c r="GQ5" s="40">
        <v>38</v>
      </c>
      <c r="GR5" s="40">
        <v>38</v>
      </c>
      <c r="GS5" s="40">
        <v>38</v>
      </c>
      <c r="GT5" s="40">
        <v>38</v>
      </c>
      <c r="GU5" s="40">
        <v>38</v>
      </c>
      <c r="GV5" s="40">
        <v>38</v>
      </c>
      <c r="GW5" s="40">
        <v>38</v>
      </c>
      <c r="GX5" s="40">
        <v>38</v>
      </c>
      <c r="GY5" s="40">
        <v>38</v>
      </c>
      <c r="GZ5" s="40">
        <v>38</v>
      </c>
      <c r="HA5" s="40">
        <v>38</v>
      </c>
    </row>
    <row r="6" spans="1:209" x14ac:dyDescent="0.25">
      <c r="A6" s="3">
        <v>4</v>
      </c>
      <c r="B6" s="40">
        <v>100</v>
      </c>
      <c r="C6" s="40">
        <v>100</v>
      </c>
      <c r="D6" s="40">
        <v>100</v>
      </c>
      <c r="E6" s="40">
        <v>100</v>
      </c>
      <c r="F6" s="40">
        <v>100</v>
      </c>
      <c r="G6" s="40">
        <v>100</v>
      </c>
      <c r="H6" s="40">
        <v>100</v>
      </c>
      <c r="I6" s="40">
        <v>100</v>
      </c>
      <c r="J6" s="40">
        <v>100</v>
      </c>
      <c r="K6" s="40">
        <v>100</v>
      </c>
      <c r="L6" s="40">
        <v>100</v>
      </c>
      <c r="M6" s="40">
        <v>100</v>
      </c>
      <c r="N6" s="40">
        <v>100</v>
      </c>
      <c r="O6" s="40">
        <v>100</v>
      </c>
      <c r="P6" s="40">
        <v>100</v>
      </c>
      <c r="Q6" s="40">
        <v>100</v>
      </c>
      <c r="R6" s="40">
        <v>100</v>
      </c>
      <c r="S6" s="40">
        <v>100</v>
      </c>
      <c r="T6" s="40">
        <v>100</v>
      </c>
      <c r="U6" s="40">
        <v>100</v>
      </c>
      <c r="V6" s="40">
        <v>100</v>
      </c>
      <c r="W6" s="40">
        <v>100</v>
      </c>
      <c r="X6" s="40">
        <v>100</v>
      </c>
      <c r="Y6" s="40">
        <v>100</v>
      </c>
      <c r="Z6" s="40">
        <v>100</v>
      </c>
      <c r="AA6" s="40">
        <v>100</v>
      </c>
      <c r="AB6" s="40">
        <v>100</v>
      </c>
      <c r="AC6" s="40">
        <v>100</v>
      </c>
      <c r="AD6" s="40">
        <v>100</v>
      </c>
      <c r="AE6" s="40">
        <v>100</v>
      </c>
      <c r="AF6" s="40">
        <v>100</v>
      </c>
      <c r="AG6" s="40">
        <v>100</v>
      </c>
      <c r="AH6" s="40">
        <v>100</v>
      </c>
      <c r="AI6" s="40">
        <v>100</v>
      </c>
      <c r="AJ6" s="40">
        <v>100</v>
      </c>
      <c r="AK6" s="40">
        <v>100</v>
      </c>
      <c r="AL6" s="40">
        <v>100</v>
      </c>
      <c r="AM6" s="40">
        <v>100</v>
      </c>
      <c r="AN6" s="40">
        <v>100</v>
      </c>
      <c r="AO6" s="40">
        <v>100</v>
      </c>
      <c r="AP6" s="40">
        <v>100</v>
      </c>
      <c r="AQ6" s="40">
        <v>100</v>
      </c>
      <c r="AR6" s="40">
        <v>100</v>
      </c>
      <c r="AS6" s="40">
        <v>100</v>
      </c>
      <c r="AT6" s="40">
        <v>100</v>
      </c>
      <c r="AU6" s="40">
        <v>100</v>
      </c>
      <c r="AV6" s="40">
        <v>100</v>
      </c>
      <c r="AW6" s="40">
        <v>100</v>
      </c>
      <c r="AX6" s="40">
        <v>100</v>
      </c>
      <c r="AY6" s="40">
        <v>100</v>
      </c>
      <c r="AZ6" s="40">
        <v>100</v>
      </c>
      <c r="BA6" s="40">
        <v>100</v>
      </c>
      <c r="BB6" s="40">
        <v>100</v>
      </c>
      <c r="BC6" s="40">
        <v>100</v>
      </c>
      <c r="BD6" s="40">
        <v>100</v>
      </c>
      <c r="BE6" s="40">
        <v>100</v>
      </c>
      <c r="BF6" s="40">
        <v>100</v>
      </c>
      <c r="BG6" s="40">
        <v>100</v>
      </c>
      <c r="BH6" s="40">
        <v>100</v>
      </c>
      <c r="BI6" s="40">
        <v>100</v>
      </c>
      <c r="BJ6" s="40">
        <v>100</v>
      </c>
      <c r="BK6" s="40">
        <v>100</v>
      </c>
      <c r="BL6" s="40">
        <v>100</v>
      </c>
      <c r="BM6" s="40">
        <v>100</v>
      </c>
      <c r="BN6" s="40">
        <v>100</v>
      </c>
      <c r="BO6" s="40">
        <v>100</v>
      </c>
      <c r="BP6" s="40">
        <v>100</v>
      </c>
      <c r="BQ6" s="40">
        <v>100</v>
      </c>
      <c r="BR6" s="40">
        <v>100</v>
      </c>
      <c r="BS6" s="40">
        <v>100</v>
      </c>
      <c r="BT6" s="40">
        <v>100</v>
      </c>
      <c r="BU6" s="40">
        <v>100</v>
      </c>
      <c r="BV6" s="40">
        <v>100</v>
      </c>
      <c r="BW6" s="40">
        <v>100</v>
      </c>
      <c r="BX6" s="40">
        <v>100</v>
      </c>
      <c r="BY6" s="40">
        <v>100</v>
      </c>
      <c r="BZ6" s="40">
        <v>100</v>
      </c>
      <c r="CA6" s="40">
        <v>100</v>
      </c>
      <c r="CB6" s="40">
        <v>100</v>
      </c>
      <c r="CC6" s="40">
        <v>100</v>
      </c>
      <c r="CD6" s="40">
        <v>100</v>
      </c>
      <c r="CE6" s="40">
        <v>100</v>
      </c>
      <c r="CF6" s="40">
        <v>100</v>
      </c>
      <c r="CG6" s="40">
        <v>100</v>
      </c>
      <c r="CH6" s="40">
        <v>100</v>
      </c>
      <c r="CI6" s="40">
        <v>100</v>
      </c>
      <c r="CJ6" s="40">
        <v>100</v>
      </c>
      <c r="CK6" s="40">
        <v>100</v>
      </c>
      <c r="CL6" s="40">
        <v>100</v>
      </c>
      <c r="CM6" s="40">
        <v>100</v>
      </c>
      <c r="CN6" s="40">
        <v>100</v>
      </c>
      <c r="CO6" s="40">
        <v>100</v>
      </c>
      <c r="CP6" s="40">
        <v>100</v>
      </c>
      <c r="CQ6" s="40">
        <v>100</v>
      </c>
      <c r="CR6" s="40">
        <v>100</v>
      </c>
      <c r="CS6" s="40">
        <v>100</v>
      </c>
      <c r="CT6" s="40">
        <v>100</v>
      </c>
      <c r="CU6" s="40">
        <v>100</v>
      </c>
      <c r="CV6" s="40">
        <v>100</v>
      </c>
      <c r="CW6" s="40">
        <v>100</v>
      </c>
      <c r="CX6" s="40">
        <v>100</v>
      </c>
      <c r="CY6" s="40">
        <v>100</v>
      </c>
      <c r="CZ6" s="40">
        <v>100</v>
      </c>
      <c r="DA6" s="40">
        <v>100</v>
      </c>
      <c r="DB6" s="40">
        <v>100</v>
      </c>
      <c r="DC6" s="40">
        <v>100</v>
      </c>
      <c r="DD6" s="40">
        <v>100</v>
      </c>
      <c r="DE6" s="40">
        <v>100</v>
      </c>
      <c r="DF6" s="40">
        <v>100</v>
      </c>
      <c r="DG6" s="40">
        <v>100</v>
      </c>
      <c r="DH6" s="40">
        <v>100</v>
      </c>
      <c r="DI6" s="40">
        <v>100</v>
      </c>
      <c r="DJ6" s="40">
        <v>100</v>
      </c>
      <c r="DK6" s="40">
        <v>100</v>
      </c>
      <c r="DL6" s="40">
        <v>100</v>
      </c>
      <c r="DM6" s="40">
        <v>100</v>
      </c>
      <c r="DN6" s="40">
        <v>100</v>
      </c>
      <c r="DO6" s="40">
        <v>100</v>
      </c>
      <c r="DP6" s="40">
        <v>100</v>
      </c>
      <c r="DQ6" s="40">
        <v>100</v>
      </c>
      <c r="DR6" s="40">
        <v>100</v>
      </c>
      <c r="DS6" s="40">
        <v>100</v>
      </c>
      <c r="DT6" s="40">
        <v>100</v>
      </c>
      <c r="DU6" s="40">
        <v>100</v>
      </c>
      <c r="DV6" s="40">
        <v>100</v>
      </c>
      <c r="DW6" s="40">
        <v>100</v>
      </c>
      <c r="DX6" s="40">
        <v>100</v>
      </c>
      <c r="DY6" s="40">
        <v>100</v>
      </c>
      <c r="DZ6" s="40">
        <v>100</v>
      </c>
      <c r="EA6" s="40">
        <v>100</v>
      </c>
      <c r="EB6" s="40">
        <v>100</v>
      </c>
      <c r="EC6" s="40">
        <v>100</v>
      </c>
      <c r="ED6" s="40">
        <v>100</v>
      </c>
      <c r="EE6" s="40">
        <v>100</v>
      </c>
      <c r="EF6" s="40">
        <v>100</v>
      </c>
      <c r="EG6" s="40">
        <v>100</v>
      </c>
      <c r="EH6" s="40">
        <v>100</v>
      </c>
      <c r="EI6" s="40">
        <v>100</v>
      </c>
      <c r="EJ6" s="40">
        <v>100</v>
      </c>
      <c r="EK6" s="40">
        <v>100</v>
      </c>
      <c r="EL6" s="40">
        <v>100</v>
      </c>
      <c r="EM6" s="40">
        <v>100</v>
      </c>
      <c r="EN6" s="40">
        <v>100</v>
      </c>
      <c r="EO6" s="40">
        <v>100</v>
      </c>
      <c r="EP6" s="40">
        <v>100</v>
      </c>
      <c r="EQ6" s="40">
        <v>100</v>
      </c>
      <c r="ER6" s="40">
        <v>100</v>
      </c>
      <c r="ES6" s="40">
        <v>100</v>
      </c>
      <c r="ET6" s="40">
        <v>100</v>
      </c>
      <c r="EU6" s="40">
        <v>100</v>
      </c>
      <c r="EV6" s="40">
        <v>100</v>
      </c>
      <c r="EW6" s="40">
        <v>100</v>
      </c>
      <c r="EX6" s="40">
        <v>100</v>
      </c>
      <c r="EY6" s="40">
        <v>100</v>
      </c>
      <c r="EZ6" s="40">
        <v>100</v>
      </c>
      <c r="FA6" s="40">
        <v>100</v>
      </c>
      <c r="FB6" s="40">
        <v>100</v>
      </c>
      <c r="FC6" s="40">
        <v>100</v>
      </c>
      <c r="FD6" s="40">
        <v>100</v>
      </c>
      <c r="FE6" s="40">
        <v>100</v>
      </c>
      <c r="FF6" s="40">
        <v>100</v>
      </c>
      <c r="FG6" s="40">
        <v>100</v>
      </c>
      <c r="FH6" s="40">
        <v>100</v>
      </c>
      <c r="FI6" s="40">
        <v>100</v>
      </c>
      <c r="FJ6" s="40">
        <v>100</v>
      </c>
      <c r="FK6" s="40">
        <v>100</v>
      </c>
      <c r="FL6" s="40">
        <v>100</v>
      </c>
      <c r="FM6" s="40">
        <v>100</v>
      </c>
      <c r="FN6" s="40">
        <v>100</v>
      </c>
      <c r="FO6" s="40">
        <v>100</v>
      </c>
      <c r="FP6" s="40">
        <v>100</v>
      </c>
      <c r="FQ6" s="40">
        <v>100</v>
      </c>
      <c r="FR6" s="40">
        <v>100</v>
      </c>
      <c r="FS6" s="40">
        <v>100</v>
      </c>
      <c r="FT6" s="40">
        <v>100</v>
      </c>
      <c r="FU6" s="40">
        <v>100</v>
      </c>
      <c r="FV6" s="40">
        <v>100</v>
      </c>
      <c r="FW6" s="40">
        <v>100</v>
      </c>
      <c r="FX6" s="40">
        <v>100</v>
      </c>
      <c r="FY6" s="40">
        <v>100</v>
      </c>
      <c r="FZ6" s="40">
        <v>100</v>
      </c>
      <c r="GA6" s="40">
        <v>100</v>
      </c>
      <c r="GB6" s="40">
        <v>100</v>
      </c>
      <c r="GC6" s="40">
        <v>100</v>
      </c>
      <c r="GD6" s="40">
        <v>100</v>
      </c>
      <c r="GE6" s="40">
        <v>100</v>
      </c>
      <c r="GF6" s="40">
        <v>100</v>
      </c>
      <c r="GG6" s="40">
        <v>100</v>
      </c>
      <c r="GH6" s="40">
        <v>100</v>
      </c>
      <c r="GI6" s="40">
        <v>100</v>
      </c>
      <c r="GJ6" s="40">
        <v>100</v>
      </c>
      <c r="GK6" s="40">
        <v>100</v>
      </c>
      <c r="GL6" s="40">
        <v>100</v>
      </c>
      <c r="GM6" s="40">
        <v>100</v>
      </c>
      <c r="GN6" s="40">
        <v>100</v>
      </c>
      <c r="GO6" s="40">
        <v>100</v>
      </c>
      <c r="GP6" s="40">
        <v>100</v>
      </c>
      <c r="GQ6" s="40">
        <v>100</v>
      </c>
      <c r="GR6" s="40">
        <v>100</v>
      </c>
      <c r="GS6" s="40">
        <v>100</v>
      </c>
      <c r="GT6" s="40">
        <v>100</v>
      </c>
      <c r="GU6" s="40">
        <v>100</v>
      </c>
      <c r="GV6" s="40">
        <v>100</v>
      </c>
      <c r="GW6" s="40">
        <v>100</v>
      </c>
      <c r="GX6" s="40">
        <v>100</v>
      </c>
      <c r="GY6" s="40">
        <v>100</v>
      </c>
      <c r="GZ6" s="40">
        <v>100</v>
      </c>
      <c r="HA6" s="40">
        <v>100</v>
      </c>
    </row>
    <row r="7" spans="1:209" x14ac:dyDescent="0.25">
      <c r="A7" s="45"/>
    </row>
    <row r="8" spans="1:209" x14ac:dyDescent="0.25">
      <c r="A8" s="45"/>
    </row>
  </sheetData>
  <mergeCells count="1">
    <mergeCell ref="A1:L1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D2" sqref="D2"/>
    </sheetView>
  </sheetViews>
  <sheetFormatPr defaultRowHeight="15" x14ac:dyDescent="0.25"/>
  <cols>
    <col min="1" max="4" width="15.7109375" customWidth="1"/>
  </cols>
  <sheetData>
    <row r="1" spans="1:4" x14ac:dyDescent="0.25">
      <c r="A1" s="39" t="s">
        <v>103</v>
      </c>
      <c r="B1" s="39" t="s">
        <v>385</v>
      </c>
      <c r="C1" s="39" t="s">
        <v>117</v>
      </c>
      <c r="D1" s="39" t="s">
        <v>386</v>
      </c>
    </row>
    <row r="2" spans="1:4" x14ac:dyDescent="0.25">
      <c r="A2" s="40">
        <v>1</v>
      </c>
      <c r="B2">
        <v>83.378531560047875</v>
      </c>
      <c r="C2">
        <v>7069.5562304669147</v>
      </c>
      <c r="D2">
        <v>12433.443769533071</v>
      </c>
    </row>
    <row r="3" spans="1:4" x14ac:dyDescent="0.25">
      <c r="A3" s="40">
        <v>2</v>
      </c>
      <c r="B3">
        <v>83.893331559869324</v>
      </c>
      <c r="C3">
        <v>10788.02858545452</v>
      </c>
      <c r="D3">
        <v>17267.411362254639</v>
      </c>
    </row>
    <row r="4" spans="1:4" x14ac:dyDescent="0.25">
      <c r="A4" s="40">
        <v>3</v>
      </c>
      <c r="B4">
        <v>90.403331559889324</v>
      </c>
      <c r="C4">
        <v>16368.4628839856</v>
      </c>
      <c r="D4">
        <v>21812.029008964531</v>
      </c>
    </row>
    <row r="5" spans="1:4" x14ac:dyDescent="0.25">
      <c r="A5" s="40">
        <v>4</v>
      </c>
      <c r="B5">
        <v>79.999999999999233</v>
      </c>
      <c r="C5">
        <v>30508.967459813139</v>
      </c>
      <c r="D5">
        <v>22995.957017952071</v>
      </c>
    </row>
    <row r="6" spans="1:4" x14ac:dyDescent="0.25">
      <c r="A6" s="49"/>
    </row>
    <row r="7" spans="1:4" x14ac:dyDescent="0.25">
      <c r="A7" s="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K19"/>
  <sheetViews>
    <sheetView showGridLines="0" topLeftCell="A4" zoomScale="80" zoomScaleNormal="80" zoomScaleSheetLayoutView="50" workbookViewId="0">
      <selection activeCell="C19" sqref="C19"/>
    </sheetView>
  </sheetViews>
  <sheetFormatPr defaultRowHeight="15" x14ac:dyDescent="0.25"/>
  <cols>
    <col min="1" max="3" width="21.5703125" customWidth="1"/>
    <col min="4" max="4" width="28.28515625" customWidth="1"/>
    <col min="5" max="11" width="21.5703125" customWidth="1"/>
    <col min="12" max="489" width="9.140625" customWidth="1"/>
  </cols>
  <sheetData>
    <row r="1" spans="1:11" ht="23.25" customHeight="1" x14ac:dyDescent="0.25">
      <c r="A1" s="5" t="s">
        <v>387</v>
      </c>
      <c r="B1" s="45"/>
      <c r="C1" s="45"/>
      <c r="D1" s="45"/>
      <c r="E1" s="45"/>
      <c r="F1" s="45"/>
      <c r="G1" s="45"/>
    </row>
    <row r="2" spans="1:11" ht="23.25" customHeight="1" x14ac:dyDescent="0.25">
      <c r="A2" s="1" t="s">
        <v>103</v>
      </c>
      <c r="B2" s="63" t="s">
        <v>360</v>
      </c>
      <c r="C2" s="64"/>
      <c r="D2" s="64"/>
      <c r="E2" s="65"/>
      <c r="G2" s="46"/>
      <c r="H2" s="60"/>
      <c r="I2" s="76"/>
    </row>
    <row r="3" spans="1:11" ht="23.25" customHeight="1" x14ac:dyDescent="0.25">
      <c r="A3" s="13" t="s">
        <v>29</v>
      </c>
      <c r="B3" s="63" t="s">
        <v>388</v>
      </c>
      <c r="C3" s="64"/>
      <c r="D3" s="64"/>
      <c r="E3" s="65"/>
      <c r="G3" s="46"/>
      <c r="H3" s="60"/>
      <c r="I3" s="76"/>
    </row>
    <row r="4" spans="1:11" ht="23.25" customHeight="1" x14ac:dyDescent="0.25">
      <c r="A4" s="13" t="s">
        <v>37</v>
      </c>
      <c r="B4" s="63" t="s">
        <v>389</v>
      </c>
      <c r="C4" s="64"/>
      <c r="D4" s="64"/>
      <c r="E4" s="65"/>
      <c r="G4" s="46"/>
      <c r="H4" s="60"/>
      <c r="I4" s="76"/>
    </row>
    <row r="5" spans="1:11" ht="23.25" customHeight="1" x14ac:dyDescent="0.25">
      <c r="A5" s="13" t="s">
        <v>44</v>
      </c>
      <c r="B5" s="63" t="s">
        <v>390</v>
      </c>
      <c r="C5" s="64"/>
      <c r="D5" s="64"/>
      <c r="E5" s="65"/>
      <c r="F5" s="45"/>
      <c r="G5" s="45"/>
    </row>
    <row r="6" spans="1:11" ht="23.25" customHeight="1" x14ac:dyDescent="0.25">
      <c r="A6" s="13" t="s">
        <v>56</v>
      </c>
      <c r="B6" s="63" t="s">
        <v>391</v>
      </c>
      <c r="C6" s="64"/>
      <c r="D6" s="64"/>
      <c r="E6" s="65"/>
      <c r="F6" s="45"/>
      <c r="G6" s="45"/>
    </row>
    <row r="7" spans="1:11" ht="23.25" customHeight="1" x14ac:dyDescent="0.25">
      <c r="A7" s="26" t="s">
        <v>59</v>
      </c>
      <c r="B7" s="63" t="s">
        <v>392</v>
      </c>
      <c r="C7" s="64"/>
      <c r="D7" s="64"/>
      <c r="E7" s="65"/>
      <c r="F7" s="45"/>
      <c r="G7" s="45"/>
    </row>
    <row r="8" spans="1:11" ht="23.25" customHeight="1" x14ac:dyDescent="0.25">
      <c r="A8" s="26" t="s">
        <v>62</v>
      </c>
      <c r="B8" s="63" t="s">
        <v>393</v>
      </c>
      <c r="C8" s="64"/>
      <c r="D8" s="64"/>
      <c r="E8" s="65"/>
      <c r="F8" s="45"/>
      <c r="G8" s="45"/>
    </row>
    <row r="9" spans="1:11" ht="23.25" customHeight="1" x14ac:dyDescent="0.25">
      <c r="A9" s="26" t="s">
        <v>65</v>
      </c>
      <c r="B9" s="63" t="s">
        <v>394</v>
      </c>
      <c r="C9" s="64"/>
      <c r="D9" s="64"/>
      <c r="E9" s="65"/>
      <c r="F9" s="45"/>
      <c r="G9" s="45"/>
    </row>
    <row r="10" spans="1:11" ht="23.25" customHeight="1" x14ac:dyDescent="0.25">
      <c r="A10" s="26" t="s">
        <v>68</v>
      </c>
      <c r="B10" s="63" t="s">
        <v>395</v>
      </c>
      <c r="C10" s="64"/>
      <c r="D10" s="64"/>
      <c r="E10" s="65"/>
      <c r="F10" s="45"/>
      <c r="G10" s="45"/>
    </row>
    <row r="11" spans="1:11" ht="23.25" customHeight="1" x14ac:dyDescent="0.25">
      <c r="A11" s="45"/>
      <c r="B11" s="45"/>
      <c r="C11" s="45"/>
      <c r="D11" s="45"/>
      <c r="E11" s="45"/>
      <c r="F11" s="45"/>
      <c r="G11" s="45"/>
    </row>
    <row r="12" spans="1:11" ht="23.25" customHeight="1" x14ac:dyDescent="0.25">
      <c r="A12" s="61" t="s">
        <v>396</v>
      </c>
      <c r="B12" s="76"/>
      <c r="C12" s="76"/>
      <c r="D12" s="76"/>
      <c r="E12" s="76"/>
      <c r="F12" s="76"/>
      <c r="G12" s="76"/>
      <c r="H12" s="76"/>
      <c r="I12" s="76"/>
    </row>
    <row r="13" spans="1:11" ht="23.25" customHeight="1" x14ac:dyDescent="0.25">
      <c r="A13" s="47" t="s">
        <v>103</v>
      </c>
      <c r="B13" s="47" t="s">
        <v>29</v>
      </c>
      <c r="C13" s="47" t="s">
        <v>37</v>
      </c>
      <c r="D13" s="47" t="s">
        <v>44</v>
      </c>
      <c r="E13" s="47" t="s">
        <v>56</v>
      </c>
      <c r="F13" s="47" t="s">
        <v>59</v>
      </c>
      <c r="G13" s="47" t="s">
        <v>62</v>
      </c>
      <c r="H13" s="47" t="s">
        <v>65</v>
      </c>
      <c r="I13" s="47" t="s">
        <v>68</v>
      </c>
      <c r="J13" s="47" t="s">
        <v>356</v>
      </c>
      <c r="K13" s="47" t="s">
        <v>355</v>
      </c>
    </row>
    <row r="14" spans="1:11" ht="23.25" customHeight="1" x14ac:dyDescent="0.25">
      <c r="A14" s="3">
        <v>1</v>
      </c>
      <c r="B14" s="50">
        <v>1.8456982496554971E-2</v>
      </c>
      <c r="C14" s="50">
        <v>4.6221806160957203E-2</v>
      </c>
      <c r="D14" s="50">
        <v>1.059751636663793E-2</v>
      </c>
      <c r="E14" s="50">
        <v>0</v>
      </c>
      <c r="F14" s="50">
        <v>0</v>
      </c>
      <c r="G14" s="50">
        <v>1.7060708175665379E-2</v>
      </c>
      <c r="H14" s="50">
        <v>1.7060708175665379E-2</v>
      </c>
      <c r="I14" s="50">
        <v>1.7060708175665379E-2</v>
      </c>
      <c r="J14" s="50">
        <v>0</v>
      </c>
      <c r="K14" s="50">
        <v>3.1892931528285191E-3</v>
      </c>
    </row>
    <row r="15" spans="1:11" ht="23.25" customHeight="1" x14ac:dyDescent="0.25">
      <c r="A15" s="3">
        <v>2</v>
      </c>
      <c r="B15" s="50">
        <v>1.8456982496554971E-2</v>
      </c>
      <c r="C15" s="50">
        <v>4.6221806160957203E-2</v>
      </c>
      <c r="D15" s="50">
        <v>1.059751636663793E-2</v>
      </c>
      <c r="E15" s="50">
        <v>0</v>
      </c>
      <c r="F15" s="50">
        <v>0</v>
      </c>
      <c r="G15" s="50">
        <v>1.36485665405323E-2</v>
      </c>
      <c r="H15" s="50">
        <v>1.36485665405323E-2</v>
      </c>
      <c r="I15" s="50">
        <v>1.36485665405323E-2</v>
      </c>
      <c r="J15" s="50">
        <v>0</v>
      </c>
      <c r="K15" s="50">
        <v>3.1892931528285191E-3</v>
      </c>
    </row>
    <row r="16" spans="1:11" ht="23.25" customHeight="1" x14ac:dyDescent="0.25">
      <c r="A16" s="3">
        <v>3</v>
      </c>
      <c r="B16" s="50">
        <v>1.8456982496554971E-2</v>
      </c>
      <c r="C16" s="50">
        <v>4.6221806160957203E-2</v>
      </c>
      <c r="D16" s="50">
        <v>1.059751636663793E-2</v>
      </c>
      <c r="E16" s="50">
        <v>0</v>
      </c>
      <c r="F16" s="50">
        <v>0</v>
      </c>
      <c r="G16" s="50">
        <v>1.1942495722965759E-2</v>
      </c>
      <c r="H16" s="50">
        <v>1.1942495722965759E-2</v>
      </c>
      <c r="I16" s="50">
        <v>1.1942495722965759E-2</v>
      </c>
      <c r="J16" s="50">
        <v>0</v>
      </c>
      <c r="K16" s="50">
        <v>3.1892931528285191E-3</v>
      </c>
    </row>
    <row r="17" spans="1:11" ht="23.25" customHeight="1" x14ac:dyDescent="0.25">
      <c r="A17" s="3">
        <v>4</v>
      </c>
      <c r="B17" s="50">
        <v>1.8456982496554971E-2</v>
      </c>
      <c r="C17" s="50">
        <v>4.6221806160957203E-2</v>
      </c>
      <c r="D17" s="50">
        <v>1.059751636663793E-2</v>
      </c>
      <c r="E17" s="50">
        <v>0</v>
      </c>
      <c r="F17" s="50">
        <v>0</v>
      </c>
      <c r="G17" s="50">
        <v>1.023642490539923E-2</v>
      </c>
      <c r="H17" s="50">
        <v>1.023642490539923E-2</v>
      </c>
      <c r="I17" s="50">
        <v>1.023642490539923E-2</v>
      </c>
      <c r="J17" s="50">
        <v>0</v>
      </c>
      <c r="K17" s="50">
        <v>3.1892931528285191E-3</v>
      </c>
    </row>
    <row r="18" spans="1:11" ht="23.25" customHeight="1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</row>
    <row r="19" spans="1:11" ht="23.25" customHeight="1" x14ac:dyDescent="0.25">
      <c r="A19" s="45"/>
      <c r="B19" s="45"/>
      <c r="C19" s="54"/>
      <c r="D19" s="45"/>
      <c r="E19" s="45"/>
      <c r="F19" s="45"/>
      <c r="G19" s="45"/>
      <c r="H19" s="45"/>
      <c r="I19" s="45"/>
      <c r="J19" s="45"/>
      <c r="K19" s="45"/>
    </row>
  </sheetData>
  <mergeCells count="13">
    <mergeCell ref="H4:I4"/>
    <mergeCell ref="H3:I3"/>
    <mergeCell ref="H2:I2"/>
    <mergeCell ref="B6:E6"/>
    <mergeCell ref="B5:E5"/>
    <mergeCell ref="B4:E4"/>
    <mergeCell ref="B3:E3"/>
    <mergeCell ref="B2:E2"/>
    <mergeCell ref="A12:I12"/>
    <mergeCell ref="B10:E10"/>
    <mergeCell ref="B9:E9"/>
    <mergeCell ref="B8:E8"/>
    <mergeCell ref="B7:E7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F16"/>
  <sheetViews>
    <sheetView showGridLines="0" zoomScale="80" zoomScaleNormal="80" zoomScaleSheetLayoutView="50" workbookViewId="0"/>
  </sheetViews>
  <sheetFormatPr defaultRowHeight="15" x14ac:dyDescent="0.25"/>
  <cols>
    <col min="1" max="3" width="21.5703125" customWidth="1"/>
    <col min="4" max="4" width="25.42578125" customWidth="1"/>
    <col min="5" max="6" width="21.5703125" customWidth="1"/>
    <col min="7" max="451" width="9.140625" customWidth="1"/>
  </cols>
  <sheetData>
    <row r="1" spans="1:6" ht="23.25" customHeight="1" x14ac:dyDescent="0.25">
      <c r="A1" s="5" t="s">
        <v>397</v>
      </c>
      <c r="B1" s="45"/>
      <c r="C1" s="45"/>
      <c r="D1" s="45"/>
      <c r="E1" s="45"/>
      <c r="F1" s="45"/>
    </row>
    <row r="2" spans="1:6" ht="23.25" customHeight="1" x14ac:dyDescent="0.25">
      <c r="A2" s="1" t="s">
        <v>103</v>
      </c>
      <c r="B2" s="73" t="s">
        <v>360</v>
      </c>
      <c r="C2" s="67"/>
      <c r="D2" s="74"/>
      <c r="E2" s="45"/>
      <c r="F2" s="46"/>
    </row>
    <row r="3" spans="1:6" ht="23.25" customHeight="1" x14ac:dyDescent="0.25">
      <c r="A3" s="31" t="s">
        <v>56</v>
      </c>
      <c r="B3" s="77" t="s">
        <v>398</v>
      </c>
      <c r="C3" s="67"/>
      <c r="D3" s="68"/>
      <c r="E3" s="45"/>
      <c r="F3" s="46"/>
    </row>
    <row r="4" spans="1:6" ht="23.25" customHeight="1" x14ac:dyDescent="0.25">
      <c r="A4" s="31" t="s">
        <v>59</v>
      </c>
      <c r="B4" s="77" t="s">
        <v>399</v>
      </c>
      <c r="C4" s="67"/>
      <c r="D4" s="68"/>
      <c r="E4" s="45"/>
      <c r="F4" s="46"/>
    </row>
    <row r="5" spans="1:6" ht="23.25" customHeight="1" x14ac:dyDescent="0.25">
      <c r="A5" s="31" t="s">
        <v>65</v>
      </c>
      <c r="B5" s="77" t="s">
        <v>400</v>
      </c>
      <c r="C5" s="67"/>
      <c r="D5" s="68"/>
      <c r="E5" s="45"/>
      <c r="F5" s="45"/>
    </row>
    <row r="6" spans="1:6" ht="23.25" customHeight="1" x14ac:dyDescent="0.25">
      <c r="A6" s="31" t="s">
        <v>62</v>
      </c>
      <c r="B6" s="77" t="s">
        <v>401</v>
      </c>
      <c r="C6" s="67"/>
      <c r="D6" s="68"/>
      <c r="E6" s="45"/>
      <c r="F6" s="45"/>
    </row>
    <row r="7" spans="1:6" ht="23.25" customHeight="1" x14ac:dyDescent="0.25">
      <c r="A7" s="31" t="s">
        <v>68</v>
      </c>
      <c r="B7" s="77" t="s">
        <v>402</v>
      </c>
      <c r="C7" s="67"/>
      <c r="D7" s="68"/>
      <c r="E7" s="45"/>
      <c r="F7" s="45"/>
    </row>
    <row r="8" spans="1:6" ht="23.25" customHeight="1" x14ac:dyDescent="0.25">
      <c r="A8" s="45"/>
      <c r="B8" s="45"/>
      <c r="C8" s="45"/>
      <c r="D8" s="45"/>
      <c r="E8" s="45"/>
      <c r="F8" s="45"/>
    </row>
    <row r="9" spans="1:6" ht="23.25" customHeight="1" x14ac:dyDescent="0.25">
      <c r="A9" s="61" t="s">
        <v>403</v>
      </c>
      <c r="B9" s="76"/>
      <c r="C9" s="76"/>
      <c r="D9" s="76"/>
      <c r="E9" s="76"/>
      <c r="F9" s="76"/>
    </row>
    <row r="10" spans="1:6" ht="23.25" customHeight="1" x14ac:dyDescent="0.25">
      <c r="A10" s="47" t="s">
        <v>103</v>
      </c>
      <c r="B10" s="47" t="s">
        <v>56</v>
      </c>
      <c r="C10" s="47" t="s">
        <v>59</v>
      </c>
      <c r="D10" s="47" t="s">
        <v>65</v>
      </c>
      <c r="E10" s="47" t="s">
        <v>62</v>
      </c>
      <c r="F10" s="47" t="s">
        <v>68</v>
      </c>
    </row>
    <row r="11" spans="1:6" ht="23.25" customHeight="1" x14ac:dyDescent="0.25">
      <c r="A11" s="3">
        <v>1</v>
      </c>
      <c r="B11" s="11">
        <v>0.1</v>
      </c>
      <c r="C11" s="11">
        <v>0.15</v>
      </c>
      <c r="D11" s="11">
        <v>0.3</v>
      </c>
      <c r="E11" s="11">
        <v>0.25</v>
      </c>
      <c r="F11" s="11">
        <v>0.3</v>
      </c>
    </row>
    <row r="12" spans="1:6" ht="23.25" customHeight="1" x14ac:dyDescent="0.25">
      <c r="A12" s="3">
        <v>2</v>
      </c>
      <c r="B12" s="11">
        <v>0.09</v>
      </c>
      <c r="C12" s="11">
        <v>0.14000000000000001</v>
      </c>
      <c r="D12" s="11">
        <v>0.28000000000000003</v>
      </c>
      <c r="E12" s="11">
        <v>0.23</v>
      </c>
      <c r="F12" s="11">
        <v>0.28999999999999998</v>
      </c>
    </row>
    <row r="13" spans="1:6" ht="23.25" customHeight="1" x14ac:dyDescent="0.25">
      <c r="A13" s="3">
        <v>3</v>
      </c>
      <c r="B13" s="11">
        <v>0.08</v>
      </c>
      <c r="C13" s="11">
        <v>0.13</v>
      </c>
      <c r="D13" s="11">
        <v>0.26</v>
      </c>
      <c r="E13" s="11">
        <v>0.21</v>
      </c>
      <c r="F13" s="11">
        <v>0.28000000000000003</v>
      </c>
    </row>
    <row r="14" spans="1:6" ht="23.25" customHeight="1" x14ac:dyDescent="0.25">
      <c r="A14" s="3">
        <v>4</v>
      </c>
      <c r="B14" s="11">
        <v>7.0000000000000007E-2</v>
      </c>
      <c r="C14" s="11">
        <v>0.12</v>
      </c>
      <c r="D14" s="11">
        <v>0.24</v>
      </c>
      <c r="E14" s="11">
        <v>0.19</v>
      </c>
      <c r="F14" s="11">
        <v>0.27</v>
      </c>
    </row>
    <row r="15" spans="1:6" ht="23.25" customHeight="1" x14ac:dyDescent="0.25">
      <c r="A15" s="45"/>
      <c r="B15" s="53"/>
      <c r="C15" s="53"/>
      <c r="D15" s="53"/>
      <c r="E15" s="53"/>
      <c r="F15" s="53"/>
    </row>
    <row r="16" spans="1:6" ht="23.25" customHeight="1" x14ac:dyDescent="0.25">
      <c r="A16" s="45"/>
      <c r="B16" s="53"/>
      <c r="C16" s="53"/>
      <c r="D16" s="53"/>
      <c r="E16" s="53"/>
      <c r="F16" s="53"/>
    </row>
  </sheetData>
  <mergeCells count="7">
    <mergeCell ref="B2:D2"/>
    <mergeCell ref="B6:D6"/>
    <mergeCell ref="B7:D7"/>
    <mergeCell ref="A9:F9"/>
    <mergeCell ref="B3:D3"/>
    <mergeCell ref="B4:D4"/>
    <mergeCell ref="B5:D5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F16"/>
  <sheetViews>
    <sheetView showGridLines="0" zoomScale="80" zoomScaleNormal="80" zoomScaleSheetLayoutView="50" workbookViewId="0">
      <selection activeCell="D16" sqref="D16"/>
    </sheetView>
  </sheetViews>
  <sheetFormatPr defaultRowHeight="15" x14ac:dyDescent="0.25"/>
  <cols>
    <col min="1" max="6" width="25.7109375" customWidth="1"/>
    <col min="7" max="451" width="9.140625" customWidth="1"/>
  </cols>
  <sheetData>
    <row r="1" spans="1:6" ht="23.25" customHeight="1" x14ac:dyDescent="0.25">
      <c r="A1" s="5" t="s">
        <v>404</v>
      </c>
      <c r="B1" s="45"/>
      <c r="C1" s="45"/>
      <c r="D1" s="45"/>
      <c r="E1" s="45"/>
      <c r="F1" s="45"/>
    </row>
    <row r="2" spans="1:6" ht="23.25" customHeight="1" x14ac:dyDescent="0.25">
      <c r="A2" s="1" t="s">
        <v>103</v>
      </c>
      <c r="B2" s="73" t="s">
        <v>360</v>
      </c>
      <c r="C2" s="67"/>
      <c r="D2" s="74"/>
      <c r="E2" s="45"/>
      <c r="F2" s="46"/>
    </row>
    <row r="3" spans="1:6" ht="23.25" customHeight="1" x14ac:dyDescent="0.25">
      <c r="A3" s="31" t="s">
        <v>56</v>
      </c>
      <c r="B3" s="77" t="s">
        <v>405</v>
      </c>
      <c r="C3" s="67"/>
      <c r="D3" s="68"/>
      <c r="E3" s="45"/>
      <c r="F3" s="46"/>
    </row>
    <row r="4" spans="1:6" ht="23.25" customHeight="1" x14ac:dyDescent="0.25">
      <c r="A4" s="31" t="s">
        <v>59</v>
      </c>
      <c r="B4" s="78" t="s">
        <v>406</v>
      </c>
      <c r="C4" s="79"/>
      <c r="D4" s="80"/>
      <c r="E4" s="45"/>
      <c r="F4" s="46"/>
    </row>
    <row r="5" spans="1:6" ht="23.25" customHeight="1" x14ac:dyDescent="0.25">
      <c r="A5" s="31" t="s">
        <v>65</v>
      </c>
      <c r="B5" s="63" t="s">
        <v>407</v>
      </c>
      <c r="C5" s="64"/>
      <c r="D5" s="65"/>
      <c r="E5" s="45"/>
      <c r="F5" s="45"/>
    </row>
    <row r="6" spans="1:6" ht="23.25" customHeight="1" x14ac:dyDescent="0.25">
      <c r="A6" s="31" t="s">
        <v>62</v>
      </c>
      <c r="B6" s="63" t="s">
        <v>408</v>
      </c>
      <c r="C6" s="64"/>
      <c r="D6" s="65"/>
      <c r="E6" s="45"/>
      <c r="F6" s="45"/>
    </row>
    <row r="7" spans="1:6" ht="23.25" customHeight="1" x14ac:dyDescent="0.25">
      <c r="A7" s="31" t="s">
        <v>68</v>
      </c>
      <c r="B7" s="63" t="s">
        <v>409</v>
      </c>
      <c r="C7" s="64"/>
      <c r="D7" s="65"/>
      <c r="E7" s="45"/>
      <c r="F7" s="45"/>
    </row>
    <row r="8" spans="1:6" ht="23.25" customHeight="1" x14ac:dyDescent="0.25">
      <c r="A8" s="45"/>
      <c r="B8" s="45"/>
      <c r="C8" s="45"/>
      <c r="D8" s="45"/>
      <c r="E8" s="45"/>
      <c r="F8" s="45"/>
    </row>
    <row r="9" spans="1:6" ht="23.25" customHeight="1" x14ac:dyDescent="0.25">
      <c r="A9" s="61" t="s">
        <v>410</v>
      </c>
      <c r="B9" s="76"/>
      <c r="C9" s="76"/>
      <c r="D9" s="76"/>
      <c r="E9" s="76"/>
      <c r="F9" s="76"/>
    </row>
    <row r="10" spans="1:6" ht="23.25" customHeight="1" x14ac:dyDescent="0.25">
      <c r="A10" s="47" t="s">
        <v>103</v>
      </c>
      <c r="B10" s="47" t="s">
        <v>56</v>
      </c>
      <c r="C10" s="47" t="s">
        <v>59</v>
      </c>
      <c r="D10" s="47" t="s">
        <v>65</v>
      </c>
      <c r="E10" s="47" t="s">
        <v>62</v>
      </c>
      <c r="F10" s="47" t="s">
        <v>68</v>
      </c>
    </row>
    <row r="11" spans="1:6" ht="23.25" customHeight="1" x14ac:dyDescent="0.25">
      <c r="A11" s="3">
        <v>1</v>
      </c>
      <c r="B11" s="3">
        <v>51</v>
      </c>
      <c r="C11" s="3">
        <v>50</v>
      </c>
      <c r="D11" s="3">
        <v>60</v>
      </c>
      <c r="E11" s="3">
        <v>101</v>
      </c>
      <c r="F11" s="3">
        <v>101</v>
      </c>
    </row>
    <row r="12" spans="1:6" ht="23.25" customHeight="1" x14ac:dyDescent="0.25">
      <c r="A12" s="3">
        <v>2</v>
      </c>
      <c r="B12" s="3">
        <v>45</v>
      </c>
      <c r="C12" s="3">
        <v>50</v>
      </c>
      <c r="D12" s="3">
        <v>60</v>
      </c>
      <c r="E12" s="3">
        <v>101</v>
      </c>
      <c r="F12" s="3">
        <v>101</v>
      </c>
    </row>
    <row r="13" spans="1:6" ht="23.25" customHeight="1" x14ac:dyDescent="0.25">
      <c r="A13" s="3">
        <v>3</v>
      </c>
      <c r="B13" s="3">
        <v>40</v>
      </c>
      <c r="C13" s="3">
        <v>50</v>
      </c>
      <c r="D13" s="3">
        <v>60</v>
      </c>
      <c r="E13" s="3">
        <v>101</v>
      </c>
      <c r="F13" s="3">
        <v>101</v>
      </c>
    </row>
    <row r="14" spans="1:6" ht="23.25" customHeight="1" x14ac:dyDescent="0.25">
      <c r="A14" s="3">
        <v>4</v>
      </c>
      <c r="B14" s="3">
        <v>40</v>
      </c>
      <c r="C14" s="3">
        <v>50</v>
      </c>
      <c r="D14" s="3">
        <v>60</v>
      </c>
      <c r="E14" s="3">
        <v>101</v>
      </c>
      <c r="F14" s="3">
        <v>101</v>
      </c>
    </row>
    <row r="15" spans="1:6" ht="23.25" customHeight="1" x14ac:dyDescent="0.25">
      <c r="A15" s="45"/>
      <c r="B15" s="45"/>
      <c r="C15" s="45"/>
      <c r="D15" s="45"/>
      <c r="E15" s="45"/>
      <c r="F15" s="45"/>
    </row>
    <row r="16" spans="1:6" ht="23.25" customHeight="1" x14ac:dyDescent="0.25">
      <c r="A16" s="45"/>
      <c r="B16" s="45"/>
      <c r="C16" s="45"/>
      <c r="D16" s="45"/>
      <c r="E16" s="45"/>
      <c r="F16" s="45"/>
    </row>
  </sheetData>
  <mergeCells count="7">
    <mergeCell ref="B2:D2"/>
    <mergeCell ref="B3:D3"/>
    <mergeCell ref="A9:F9"/>
    <mergeCell ref="B7:D7"/>
    <mergeCell ref="B4:D4"/>
    <mergeCell ref="B5:D5"/>
    <mergeCell ref="B6:D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Sheet3</vt:lpstr>
      <vt:lpstr>Sheet2</vt:lpstr>
      <vt:lpstr>PLANT_DATA</vt:lpstr>
      <vt:lpstr>ENERGY_PLANNING_DATA</vt:lpstr>
      <vt:lpstr>CT_DATA</vt:lpstr>
      <vt:lpstr>FINAL_RESULTS</vt:lpstr>
      <vt:lpstr>FUEL_COST_DATA</vt:lpstr>
      <vt:lpstr>RENEWABLE_CI_DATA</vt:lpstr>
      <vt:lpstr>RENEWABLE_COST_DATA</vt:lpstr>
      <vt:lpstr>CAPEX_DATA_1</vt:lpstr>
      <vt:lpstr>CAPEX_DATA_2</vt:lpstr>
      <vt:lpstr>ALT_SOLID_CI</vt:lpstr>
      <vt:lpstr>ALT_SOLID_COST</vt:lpstr>
      <vt:lpstr>ALT_GAS_CI</vt:lpstr>
      <vt:lpstr>ALT_GAS_COST</vt:lpstr>
      <vt:lpstr>CCS_DATA</vt:lpstr>
      <vt:lpstr>NET_CI_DATA</vt:lpstr>
      <vt:lpstr>NET_COST_DATA</vt:lpstr>
      <vt:lpstr>TECH_IMPLEMENTATION_TIME</vt:lpstr>
      <vt:lpstr>Results_Min_Emissions</vt:lpstr>
      <vt:lpstr>Results_Case_1</vt:lpstr>
      <vt:lpstr>Results_Min_Budget</vt:lpstr>
      <vt:lpstr>Results_Case_2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pc</cp:lastModifiedBy>
  <dcterms:created xsi:type="dcterms:W3CDTF">2021-05-03T11:12:23Z</dcterms:created>
  <dcterms:modified xsi:type="dcterms:W3CDTF">2023-03-31T09:14:04Z</dcterms:modified>
</cp:coreProperties>
</file>