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126bcc83a8cdd6/Curso Data Analytics/1. Modulo Excel/Supermercado/"/>
    </mc:Choice>
  </mc:AlternateContent>
  <xr:revisionPtr revIDLastSave="275" documentId="8_{4F6385A4-B5B1-4121-8F54-EAD79903560E}" xr6:coauthVersionLast="47" xr6:coauthVersionMax="47" xr10:uidLastSave="{3C060383-862F-484D-B6C5-F254C0D7C1EE}"/>
  <bookViews>
    <workbookView xWindow="41910" yWindow="0" windowWidth="15795" windowHeight="15585" xr2:uid="{8DB1485C-65CE-4A2A-96C7-7D2D35A6B715}"/>
  </bookViews>
  <sheets>
    <sheet name="Ventas" sheetId="1" r:id="rId1"/>
    <sheet name="Sheet1" sheetId="7" r:id="rId2"/>
    <sheet name="Productos" sheetId="3" r:id="rId3"/>
    <sheet name="Vendedores" sheetId="4" r:id="rId4"/>
    <sheet name="Cargos" sheetId="5" r:id="rId5"/>
    <sheet name="Comisiones" sheetId="6" r:id="rId6"/>
  </sheets>
  <definedNames>
    <definedName name="_xlnm._FilterDatabase" localSheetId="3" hidden="1">Vendedores!$A$1:$E$41</definedName>
    <definedName name="_xlnm._FilterDatabase" localSheetId="0" hidden="1">Ventas!$A$1:$W$1093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2" i="1"/>
  <c r="N2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2" i="4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L2" i="1"/>
  <c r="K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2" i="1"/>
  <c r="J2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6" i="1"/>
  <c r="H5" i="1"/>
  <c r="H4" i="1"/>
  <c r="H3" i="1"/>
  <c r="H2" i="1"/>
  <c r="W2" i="1"/>
  <c r="W3" i="1"/>
  <c r="W4" i="1"/>
  <c r="W5" i="1"/>
  <c r="W6" i="1"/>
  <c r="W7" i="1"/>
  <c r="W8" i="1"/>
  <c r="W9" i="1"/>
  <c r="W10" i="1"/>
  <c r="W11" i="1"/>
  <c r="W12" i="1"/>
  <c r="W13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Q19" i="1" s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Q55" i="1" s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R90" i="1" s="1"/>
  <c r="G91" i="1"/>
  <c r="Q91" i="1" s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Q127" i="1" s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Q163" i="1" s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S179" i="1" s="1"/>
  <c r="G180" i="1"/>
  <c r="T180" i="1" s="1"/>
  <c r="G181" i="1"/>
  <c r="T181" i="1" s="1"/>
  <c r="G182" i="1"/>
  <c r="G183" i="1"/>
  <c r="G184" i="1"/>
  <c r="G185" i="1"/>
  <c r="S185" i="1" s="1"/>
  <c r="G186" i="1"/>
  <c r="S186" i="1" s="1"/>
  <c r="G187" i="1"/>
  <c r="S187" i="1" s="1"/>
  <c r="G188" i="1"/>
  <c r="G189" i="1"/>
  <c r="G190" i="1"/>
  <c r="G191" i="1"/>
  <c r="S191" i="1" s="1"/>
  <c r="G192" i="1"/>
  <c r="G193" i="1"/>
  <c r="G194" i="1"/>
  <c r="G195" i="1"/>
  <c r="G196" i="1"/>
  <c r="G197" i="1"/>
  <c r="S197" i="1" s="1"/>
  <c r="G198" i="1"/>
  <c r="S198" i="1" s="1"/>
  <c r="G199" i="1"/>
  <c r="S199" i="1" s="1"/>
  <c r="G200" i="1"/>
  <c r="G201" i="1"/>
  <c r="G202" i="1"/>
  <c r="G203" i="1"/>
  <c r="S203" i="1" s="1"/>
  <c r="G204" i="1"/>
  <c r="G205" i="1"/>
  <c r="G206" i="1"/>
  <c r="G207" i="1"/>
  <c r="G208" i="1"/>
  <c r="G209" i="1"/>
  <c r="S209" i="1" s="1"/>
  <c r="G210" i="1"/>
  <c r="G211" i="1"/>
  <c r="S211" i="1" s="1"/>
  <c r="G212" i="1"/>
  <c r="G213" i="1"/>
  <c r="G214" i="1"/>
  <c r="G215" i="1"/>
  <c r="S215" i="1" s="1"/>
  <c r="G216" i="1"/>
  <c r="G217" i="1"/>
  <c r="G218" i="1"/>
  <c r="G219" i="1"/>
  <c r="G220" i="1"/>
  <c r="G221" i="1"/>
  <c r="S221" i="1" s="1"/>
  <c r="G222" i="1"/>
  <c r="G223" i="1"/>
  <c r="Q223" i="1" s="1"/>
  <c r="G224" i="1"/>
  <c r="G225" i="1"/>
  <c r="G226" i="1"/>
  <c r="G227" i="1"/>
  <c r="S227" i="1" s="1"/>
  <c r="G228" i="1"/>
  <c r="G229" i="1"/>
  <c r="T229" i="1" s="1"/>
  <c r="G230" i="1"/>
  <c r="G231" i="1"/>
  <c r="G232" i="1"/>
  <c r="G233" i="1"/>
  <c r="S233" i="1" s="1"/>
  <c r="G234" i="1"/>
  <c r="G235" i="1"/>
  <c r="Q235" i="1" s="1"/>
  <c r="G236" i="1"/>
  <c r="G237" i="1"/>
  <c r="G238" i="1"/>
  <c r="G239" i="1"/>
  <c r="S239" i="1" s="1"/>
  <c r="G240" i="1"/>
  <c r="G241" i="1"/>
  <c r="G242" i="1"/>
  <c r="G243" i="1"/>
  <c r="G244" i="1"/>
  <c r="G245" i="1"/>
  <c r="S245" i="1" s="1"/>
  <c r="G246" i="1"/>
  <c r="S246" i="1" s="1"/>
  <c r="G247" i="1"/>
  <c r="S247" i="1" s="1"/>
  <c r="G248" i="1"/>
  <c r="G249" i="1"/>
  <c r="G250" i="1"/>
  <c r="G251" i="1"/>
  <c r="S251" i="1" s="1"/>
  <c r="G252" i="1"/>
  <c r="G253" i="1"/>
  <c r="G254" i="1"/>
  <c r="G255" i="1"/>
  <c r="G256" i="1"/>
  <c r="G257" i="1"/>
  <c r="S257" i="1" s="1"/>
  <c r="G258" i="1"/>
  <c r="S258" i="1" s="1"/>
  <c r="G259" i="1"/>
  <c r="S259" i="1" s="1"/>
  <c r="G260" i="1"/>
  <c r="G261" i="1"/>
  <c r="G262" i="1"/>
  <c r="G263" i="1"/>
  <c r="S263" i="1" s="1"/>
  <c r="G264" i="1"/>
  <c r="G265" i="1"/>
  <c r="T265" i="1" s="1"/>
  <c r="G266" i="1"/>
  <c r="G267" i="1"/>
  <c r="G268" i="1"/>
  <c r="G269" i="1"/>
  <c r="S269" i="1" s="1"/>
  <c r="G270" i="1"/>
  <c r="S270" i="1" s="1"/>
  <c r="G271" i="1"/>
  <c r="S271" i="1" s="1"/>
  <c r="G272" i="1"/>
  <c r="G273" i="1"/>
  <c r="G274" i="1"/>
  <c r="G275" i="1"/>
  <c r="S275" i="1" s="1"/>
  <c r="G276" i="1"/>
  <c r="G277" i="1"/>
  <c r="T277" i="1" s="1"/>
  <c r="G278" i="1"/>
  <c r="G279" i="1"/>
  <c r="G280" i="1"/>
  <c r="G281" i="1"/>
  <c r="S281" i="1" s="1"/>
  <c r="G282" i="1"/>
  <c r="G283" i="1"/>
  <c r="S283" i="1" s="1"/>
  <c r="G284" i="1"/>
  <c r="G285" i="1"/>
  <c r="G286" i="1"/>
  <c r="G287" i="1"/>
  <c r="S287" i="1" s="1"/>
  <c r="G288" i="1"/>
  <c r="G289" i="1"/>
  <c r="G290" i="1"/>
  <c r="G291" i="1"/>
  <c r="G292" i="1"/>
  <c r="G293" i="1"/>
  <c r="S293" i="1" s="1"/>
  <c r="G294" i="1"/>
  <c r="S294" i="1" s="1"/>
  <c r="G295" i="1"/>
  <c r="R295" i="1" s="1"/>
  <c r="G296" i="1"/>
  <c r="G297" i="1"/>
  <c r="G298" i="1"/>
  <c r="G299" i="1"/>
  <c r="S299" i="1" s="1"/>
  <c r="G300" i="1"/>
  <c r="G301" i="1"/>
  <c r="G302" i="1"/>
  <c r="G303" i="1"/>
  <c r="G304" i="1"/>
  <c r="G305" i="1"/>
  <c r="S305" i="1" s="1"/>
  <c r="G306" i="1"/>
  <c r="S306" i="1" s="1"/>
  <c r="G307" i="1"/>
  <c r="Q307" i="1" s="1"/>
  <c r="G308" i="1"/>
  <c r="G309" i="1"/>
  <c r="G310" i="1"/>
  <c r="G311" i="1"/>
  <c r="S311" i="1" s="1"/>
  <c r="G312" i="1"/>
  <c r="G313" i="1"/>
  <c r="T313" i="1" s="1"/>
  <c r="G314" i="1"/>
  <c r="G315" i="1"/>
  <c r="G316" i="1"/>
  <c r="G317" i="1"/>
  <c r="S317" i="1" s="1"/>
  <c r="G318" i="1"/>
  <c r="S318" i="1" s="1"/>
  <c r="G319" i="1"/>
  <c r="Q319" i="1" s="1"/>
  <c r="G320" i="1"/>
  <c r="G321" i="1"/>
  <c r="G322" i="1"/>
  <c r="G323" i="1"/>
  <c r="S323" i="1" s="1"/>
  <c r="G324" i="1"/>
  <c r="G325" i="1"/>
  <c r="T325" i="1" s="1"/>
  <c r="G326" i="1"/>
  <c r="G327" i="1"/>
  <c r="G328" i="1"/>
  <c r="G329" i="1"/>
  <c r="S329" i="1" s="1"/>
  <c r="G330" i="1"/>
  <c r="S330" i="1" s="1"/>
  <c r="G331" i="1"/>
  <c r="S331" i="1" s="1"/>
  <c r="G332" i="1"/>
  <c r="G333" i="1"/>
  <c r="G334" i="1"/>
  <c r="G335" i="1"/>
  <c r="S335" i="1" s="1"/>
  <c r="G336" i="1"/>
  <c r="G337" i="1"/>
  <c r="G338" i="1"/>
  <c r="G339" i="1"/>
  <c r="G340" i="1"/>
  <c r="G341" i="1"/>
  <c r="S341" i="1" s="1"/>
  <c r="G342" i="1"/>
  <c r="S342" i="1" s="1"/>
  <c r="G343" i="1"/>
  <c r="S343" i="1" s="1"/>
  <c r="G344" i="1"/>
  <c r="G345" i="1"/>
  <c r="G346" i="1"/>
  <c r="G347" i="1"/>
  <c r="S347" i="1" s="1"/>
  <c r="G348" i="1"/>
  <c r="G349" i="1"/>
  <c r="G350" i="1"/>
  <c r="G351" i="1"/>
  <c r="G352" i="1"/>
  <c r="G353" i="1"/>
  <c r="S353" i="1" s="1"/>
  <c r="G354" i="1"/>
  <c r="G355" i="1"/>
  <c r="S355" i="1" s="1"/>
  <c r="G356" i="1"/>
  <c r="G357" i="1"/>
  <c r="G358" i="1"/>
  <c r="G359" i="1"/>
  <c r="S359" i="1" s="1"/>
  <c r="G360" i="1"/>
  <c r="G361" i="1"/>
  <c r="T361" i="1" s="1"/>
  <c r="G362" i="1"/>
  <c r="G363" i="1"/>
  <c r="G364" i="1"/>
  <c r="G365" i="1"/>
  <c r="S365" i="1" s="1"/>
  <c r="G366" i="1"/>
  <c r="G367" i="1"/>
  <c r="Q367" i="1" s="1"/>
  <c r="G368" i="1"/>
  <c r="G369" i="1"/>
  <c r="G370" i="1"/>
  <c r="G371" i="1"/>
  <c r="S371" i="1" s="1"/>
  <c r="G372" i="1"/>
  <c r="G373" i="1"/>
  <c r="T373" i="1" s="1"/>
  <c r="G374" i="1"/>
  <c r="G375" i="1"/>
  <c r="G376" i="1"/>
  <c r="G377" i="1"/>
  <c r="S377" i="1" s="1"/>
  <c r="G378" i="1"/>
  <c r="G379" i="1"/>
  <c r="Q379" i="1" s="1"/>
  <c r="G380" i="1"/>
  <c r="G381" i="1"/>
  <c r="G382" i="1"/>
  <c r="G383" i="1"/>
  <c r="G384" i="1"/>
  <c r="G385" i="1"/>
  <c r="G386" i="1"/>
  <c r="G387" i="1"/>
  <c r="G388" i="1"/>
  <c r="G389" i="1"/>
  <c r="S389" i="1" s="1"/>
  <c r="G390" i="1"/>
  <c r="S390" i="1" s="1"/>
  <c r="G391" i="1"/>
  <c r="Q391" i="1" s="1"/>
  <c r="G392" i="1"/>
  <c r="G393" i="1"/>
  <c r="G394" i="1"/>
  <c r="G395" i="1"/>
  <c r="S395" i="1" s="1"/>
  <c r="G396" i="1"/>
  <c r="G397" i="1"/>
  <c r="G398" i="1"/>
  <c r="G399" i="1"/>
  <c r="G400" i="1"/>
  <c r="G401" i="1"/>
  <c r="S401" i="1" s="1"/>
  <c r="G402" i="1"/>
  <c r="G403" i="1"/>
  <c r="Q403" i="1" s="1"/>
  <c r="G404" i="1"/>
  <c r="G405" i="1"/>
  <c r="G406" i="1"/>
  <c r="G407" i="1"/>
  <c r="S407" i="1" s="1"/>
  <c r="G408" i="1"/>
  <c r="G409" i="1"/>
  <c r="T409" i="1" s="1"/>
  <c r="G410" i="1"/>
  <c r="G411" i="1"/>
  <c r="G412" i="1"/>
  <c r="G413" i="1"/>
  <c r="S413" i="1" s="1"/>
  <c r="G414" i="1"/>
  <c r="S414" i="1" s="1"/>
  <c r="G415" i="1"/>
  <c r="Q415" i="1" s="1"/>
  <c r="G416" i="1"/>
  <c r="G417" i="1"/>
  <c r="G418" i="1"/>
  <c r="G419" i="1"/>
  <c r="S419" i="1" s="1"/>
  <c r="G420" i="1"/>
  <c r="G421" i="1"/>
  <c r="T421" i="1" s="1"/>
  <c r="G422" i="1"/>
  <c r="G423" i="1"/>
  <c r="G424" i="1"/>
  <c r="G425" i="1"/>
  <c r="S425" i="1" s="1"/>
  <c r="G426" i="1"/>
  <c r="G427" i="1"/>
  <c r="Q427" i="1" s="1"/>
  <c r="G428" i="1"/>
  <c r="G429" i="1"/>
  <c r="G430" i="1"/>
  <c r="G431" i="1"/>
  <c r="S431" i="1" s="1"/>
  <c r="G432" i="1"/>
  <c r="G433" i="1"/>
  <c r="T433" i="1" s="1"/>
  <c r="G434" i="1"/>
  <c r="G435" i="1"/>
  <c r="G436" i="1"/>
  <c r="G437" i="1"/>
  <c r="S437" i="1" s="1"/>
  <c r="G438" i="1"/>
  <c r="S438" i="1" s="1"/>
  <c r="G439" i="1"/>
  <c r="R439" i="1" s="1"/>
  <c r="G440" i="1"/>
  <c r="G441" i="1"/>
  <c r="G442" i="1"/>
  <c r="G443" i="1"/>
  <c r="S443" i="1" s="1"/>
  <c r="G444" i="1"/>
  <c r="G445" i="1"/>
  <c r="G446" i="1"/>
  <c r="G447" i="1"/>
  <c r="G448" i="1"/>
  <c r="G449" i="1"/>
  <c r="S449" i="1" s="1"/>
  <c r="G450" i="1"/>
  <c r="Q450" i="1" s="1"/>
  <c r="G451" i="1"/>
  <c r="S451" i="1" s="1"/>
  <c r="G452" i="1"/>
  <c r="G453" i="1"/>
  <c r="G454" i="1"/>
  <c r="G455" i="1"/>
  <c r="G456" i="1"/>
  <c r="G457" i="1"/>
  <c r="T457" i="1" s="1"/>
  <c r="G458" i="1"/>
  <c r="G459" i="1"/>
  <c r="G460" i="1"/>
  <c r="G461" i="1"/>
  <c r="G462" i="1"/>
  <c r="G463" i="1"/>
  <c r="G464" i="1"/>
  <c r="G465" i="1"/>
  <c r="G466" i="1"/>
  <c r="G467" i="1"/>
  <c r="T467" i="1" s="1"/>
  <c r="G468" i="1"/>
  <c r="T468" i="1" s="1"/>
  <c r="G469" i="1"/>
  <c r="T469" i="1" s="1"/>
  <c r="G470" i="1"/>
  <c r="G471" i="1"/>
  <c r="G472" i="1"/>
  <c r="G473" i="1"/>
  <c r="G474" i="1"/>
  <c r="G475" i="1"/>
  <c r="G476" i="1"/>
  <c r="G477" i="1"/>
  <c r="G478" i="1"/>
  <c r="G479" i="1"/>
  <c r="G480" i="1"/>
  <c r="G481" i="1"/>
  <c r="T481" i="1" s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R499" i="1" s="1"/>
  <c r="G500" i="1"/>
  <c r="G501" i="1"/>
  <c r="G502" i="1"/>
  <c r="G503" i="1"/>
  <c r="G504" i="1"/>
  <c r="G505" i="1"/>
  <c r="T505" i="1" s="1"/>
  <c r="G506" i="1"/>
  <c r="G507" i="1"/>
  <c r="G508" i="1"/>
  <c r="G509" i="1"/>
  <c r="G510" i="1"/>
  <c r="G511" i="1"/>
  <c r="Q511" i="1" s="1"/>
  <c r="G512" i="1"/>
  <c r="G513" i="1"/>
  <c r="G514" i="1"/>
  <c r="G515" i="1"/>
  <c r="G516" i="1"/>
  <c r="G517" i="1"/>
  <c r="T517" i="1" s="1"/>
  <c r="G518" i="1"/>
  <c r="G519" i="1"/>
  <c r="G520" i="1"/>
  <c r="G521" i="1"/>
  <c r="G522" i="1"/>
  <c r="G523" i="1"/>
  <c r="Q523" i="1" s="1"/>
  <c r="G524" i="1"/>
  <c r="G525" i="1"/>
  <c r="G526" i="1"/>
  <c r="G527" i="1"/>
  <c r="G528" i="1"/>
  <c r="G529" i="1"/>
  <c r="T529" i="1" s="1"/>
  <c r="G530" i="1"/>
  <c r="G531" i="1"/>
  <c r="G532" i="1"/>
  <c r="G533" i="1"/>
  <c r="G534" i="1"/>
  <c r="G535" i="1"/>
  <c r="R535" i="1" s="1"/>
  <c r="G536" i="1"/>
  <c r="G537" i="1"/>
  <c r="G538" i="1"/>
  <c r="G539" i="1"/>
  <c r="G540" i="1"/>
  <c r="G541" i="1"/>
  <c r="G542" i="1"/>
  <c r="G543" i="1"/>
  <c r="G544" i="1"/>
  <c r="G545" i="1"/>
  <c r="G546" i="1"/>
  <c r="G547" i="1"/>
  <c r="Q547" i="1" s="1"/>
  <c r="G548" i="1"/>
  <c r="G549" i="1"/>
  <c r="G550" i="1"/>
  <c r="G551" i="1"/>
  <c r="G552" i="1"/>
  <c r="G553" i="1"/>
  <c r="T553" i="1" s="1"/>
  <c r="G554" i="1"/>
  <c r="G555" i="1"/>
  <c r="G556" i="1"/>
  <c r="G557" i="1"/>
  <c r="G558" i="1"/>
  <c r="G559" i="1"/>
  <c r="G560" i="1"/>
  <c r="G561" i="1"/>
  <c r="G562" i="1"/>
  <c r="G563" i="1"/>
  <c r="G564" i="1"/>
  <c r="G565" i="1"/>
  <c r="T565" i="1" s="1"/>
  <c r="G566" i="1"/>
  <c r="G567" i="1"/>
  <c r="G568" i="1"/>
  <c r="G569" i="1"/>
  <c r="G570" i="1"/>
  <c r="G571" i="1"/>
  <c r="Q571" i="1" s="1"/>
  <c r="G572" i="1"/>
  <c r="G573" i="1"/>
  <c r="G574" i="1"/>
  <c r="G575" i="1"/>
  <c r="G576" i="1"/>
  <c r="G577" i="1"/>
  <c r="T577" i="1" s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Q595" i="1" s="1"/>
  <c r="G596" i="1"/>
  <c r="G597" i="1"/>
  <c r="G598" i="1"/>
  <c r="G599" i="1"/>
  <c r="G600" i="1"/>
  <c r="G601" i="1"/>
  <c r="T601" i="1" s="1"/>
  <c r="G602" i="1"/>
  <c r="G603" i="1"/>
  <c r="G604" i="1"/>
  <c r="G605" i="1"/>
  <c r="G606" i="1"/>
  <c r="G607" i="1"/>
  <c r="G608" i="1"/>
  <c r="G609" i="1"/>
  <c r="G610" i="1"/>
  <c r="G611" i="1"/>
  <c r="G612" i="1"/>
  <c r="G613" i="1"/>
  <c r="T613" i="1" s="1"/>
  <c r="G614" i="1"/>
  <c r="G615" i="1"/>
  <c r="G616" i="1"/>
  <c r="G617" i="1"/>
  <c r="G618" i="1"/>
  <c r="G619" i="1"/>
  <c r="Q619" i="1" s="1"/>
  <c r="G620" i="1"/>
  <c r="G621" i="1"/>
  <c r="G622" i="1"/>
  <c r="G623" i="1"/>
  <c r="G624" i="1"/>
  <c r="G625" i="1"/>
  <c r="T625" i="1" s="1"/>
  <c r="G626" i="1"/>
  <c r="G627" i="1"/>
  <c r="G628" i="1"/>
  <c r="G629" i="1"/>
  <c r="G630" i="1"/>
  <c r="G631" i="1"/>
  <c r="R631" i="1" s="1"/>
  <c r="G632" i="1"/>
  <c r="G633" i="1"/>
  <c r="G634" i="1"/>
  <c r="G635" i="1"/>
  <c r="G636" i="1"/>
  <c r="G637" i="1"/>
  <c r="G638" i="1"/>
  <c r="G639" i="1"/>
  <c r="G640" i="1"/>
  <c r="G641" i="1"/>
  <c r="G642" i="1"/>
  <c r="G643" i="1"/>
  <c r="Q643" i="1" s="1"/>
  <c r="G644" i="1"/>
  <c r="G645" i="1"/>
  <c r="G646" i="1"/>
  <c r="G647" i="1"/>
  <c r="G648" i="1"/>
  <c r="G649" i="1"/>
  <c r="T649" i="1" s="1"/>
  <c r="G650" i="1"/>
  <c r="G651" i="1"/>
  <c r="G652" i="1"/>
  <c r="G653" i="1"/>
  <c r="G654" i="1"/>
  <c r="Q654" i="1" s="1"/>
  <c r="G655" i="1"/>
  <c r="R655" i="1" s="1"/>
  <c r="G656" i="1"/>
  <c r="G657" i="1"/>
  <c r="G658" i="1"/>
  <c r="G659" i="1"/>
  <c r="T659" i="1" s="1"/>
  <c r="G660" i="1"/>
  <c r="T660" i="1" s="1"/>
  <c r="G661" i="1"/>
  <c r="T661" i="1" s="1"/>
  <c r="G662" i="1"/>
  <c r="G663" i="1"/>
  <c r="G664" i="1"/>
  <c r="G665" i="1"/>
  <c r="G666" i="1"/>
  <c r="G667" i="1"/>
  <c r="G668" i="1"/>
  <c r="G669" i="1"/>
  <c r="G670" i="1"/>
  <c r="G671" i="1"/>
  <c r="T671" i="1" s="1"/>
  <c r="G672" i="1"/>
  <c r="G673" i="1"/>
  <c r="T673" i="1" s="1"/>
  <c r="G674" i="1"/>
  <c r="G675" i="1"/>
  <c r="G676" i="1"/>
  <c r="G677" i="1"/>
  <c r="G678" i="1"/>
  <c r="G679" i="1"/>
  <c r="Q679" i="1" s="1"/>
  <c r="G680" i="1"/>
  <c r="G681" i="1"/>
  <c r="G682" i="1"/>
  <c r="G683" i="1"/>
  <c r="G684" i="1"/>
  <c r="G685" i="1"/>
  <c r="G686" i="1"/>
  <c r="G687" i="1"/>
  <c r="G688" i="1"/>
  <c r="G689" i="1"/>
  <c r="G690" i="1"/>
  <c r="G691" i="1"/>
  <c r="Q691" i="1" s="1"/>
  <c r="G692" i="1"/>
  <c r="G693" i="1"/>
  <c r="G694" i="1"/>
  <c r="G695" i="1"/>
  <c r="G696" i="1"/>
  <c r="G697" i="1"/>
  <c r="T697" i="1" s="1"/>
  <c r="G698" i="1"/>
  <c r="G699" i="1"/>
  <c r="G700" i="1"/>
  <c r="G701" i="1"/>
  <c r="G702" i="1"/>
  <c r="G703" i="1"/>
  <c r="Q703" i="1" s="1"/>
  <c r="G704" i="1"/>
  <c r="G705" i="1"/>
  <c r="G706" i="1"/>
  <c r="G707" i="1"/>
  <c r="G708" i="1"/>
  <c r="G709" i="1"/>
  <c r="T709" i="1" s="1"/>
  <c r="G710" i="1"/>
  <c r="G711" i="1"/>
  <c r="G712" i="1"/>
  <c r="G713" i="1"/>
  <c r="G714" i="1"/>
  <c r="G715" i="1"/>
  <c r="Q715" i="1" s="1"/>
  <c r="G716" i="1"/>
  <c r="G717" i="1"/>
  <c r="G718" i="1"/>
  <c r="G719" i="1"/>
  <c r="G720" i="1"/>
  <c r="G721" i="1"/>
  <c r="T721" i="1" s="1"/>
  <c r="G722" i="1"/>
  <c r="G723" i="1"/>
  <c r="G724" i="1"/>
  <c r="G725" i="1"/>
  <c r="G726" i="1"/>
  <c r="G727" i="1"/>
  <c r="G728" i="1"/>
  <c r="G729" i="1"/>
  <c r="G730" i="1"/>
  <c r="G731" i="1"/>
  <c r="S731" i="1" s="1"/>
  <c r="G732" i="1"/>
  <c r="G733" i="1"/>
  <c r="G734" i="1"/>
  <c r="G735" i="1"/>
  <c r="G736" i="1"/>
  <c r="G737" i="1"/>
  <c r="S737" i="1" s="1"/>
  <c r="G738" i="1"/>
  <c r="G739" i="1"/>
  <c r="Q739" i="1" s="1"/>
  <c r="G740" i="1"/>
  <c r="G741" i="1"/>
  <c r="G742" i="1"/>
  <c r="G743" i="1"/>
  <c r="S743" i="1" s="1"/>
  <c r="G744" i="1"/>
  <c r="G745" i="1"/>
  <c r="T745" i="1" s="1"/>
  <c r="G746" i="1"/>
  <c r="G747" i="1"/>
  <c r="G748" i="1"/>
  <c r="G749" i="1"/>
  <c r="G750" i="1"/>
  <c r="S750" i="1" s="1"/>
  <c r="G751" i="1"/>
  <c r="R751" i="1" s="1"/>
  <c r="G752" i="1"/>
  <c r="G753" i="1"/>
  <c r="G754" i="1"/>
  <c r="G755" i="1"/>
  <c r="S755" i="1" s="1"/>
  <c r="G756" i="1"/>
  <c r="T756" i="1" s="1"/>
  <c r="G757" i="1"/>
  <c r="T757" i="1" s="1"/>
  <c r="G758" i="1"/>
  <c r="G759" i="1"/>
  <c r="G760" i="1"/>
  <c r="G761" i="1"/>
  <c r="S761" i="1" s="1"/>
  <c r="G762" i="1"/>
  <c r="G763" i="1"/>
  <c r="Q763" i="1" s="1"/>
  <c r="G764" i="1"/>
  <c r="G765" i="1"/>
  <c r="G766" i="1"/>
  <c r="G767" i="1"/>
  <c r="G768" i="1"/>
  <c r="G769" i="1"/>
  <c r="T769" i="1" s="1"/>
  <c r="G770" i="1"/>
  <c r="G771" i="1"/>
  <c r="G772" i="1"/>
  <c r="G773" i="1"/>
  <c r="G774" i="1"/>
  <c r="G775" i="1"/>
  <c r="R775" i="1" s="1"/>
  <c r="G776" i="1"/>
  <c r="G777" i="1"/>
  <c r="G778" i="1"/>
  <c r="G779" i="1"/>
  <c r="S779" i="1" s="1"/>
  <c r="G780" i="1"/>
  <c r="G781" i="1"/>
  <c r="G782" i="1"/>
  <c r="G783" i="1"/>
  <c r="G784" i="1"/>
  <c r="G785" i="1"/>
  <c r="S785" i="1" s="1"/>
  <c r="G786" i="1"/>
  <c r="G787" i="1"/>
  <c r="Q787" i="1" s="1"/>
  <c r="G788" i="1"/>
  <c r="G789" i="1"/>
  <c r="G790" i="1"/>
  <c r="G791" i="1"/>
  <c r="S791" i="1" s="1"/>
  <c r="G792" i="1"/>
  <c r="G793" i="1"/>
  <c r="T793" i="1" s="1"/>
  <c r="G794" i="1"/>
  <c r="G795" i="1"/>
  <c r="G796" i="1"/>
  <c r="G797" i="1"/>
  <c r="G798" i="1"/>
  <c r="S798" i="1" s="1"/>
  <c r="G799" i="1"/>
  <c r="S799" i="1" s="1"/>
  <c r="G800" i="1"/>
  <c r="G801" i="1"/>
  <c r="G802" i="1"/>
  <c r="G803" i="1"/>
  <c r="G804" i="1"/>
  <c r="G805" i="1"/>
  <c r="T805" i="1" s="1"/>
  <c r="G806" i="1"/>
  <c r="G807" i="1"/>
  <c r="G808" i="1"/>
  <c r="G809" i="1"/>
  <c r="G810" i="1"/>
  <c r="S810" i="1" s="1"/>
  <c r="G811" i="1"/>
  <c r="S811" i="1" s="1"/>
  <c r="G812" i="1"/>
  <c r="G813" i="1"/>
  <c r="G814" i="1"/>
  <c r="G815" i="1"/>
  <c r="G816" i="1"/>
  <c r="G817" i="1"/>
  <c r="G818" i="1"/>
  <c r="G819" i="1"/>
  <c r="G820" i="1"/>
  <c r="G821" i="1"/>
  <c r="G822" i="1"/>
  <c r="S822" i="1" s="1"/>
  <c r="G823" i="1"/>
  <c r="S823" i="1" s="1"/>
  <c r="G824" i="1"/>
  <c r="G825" i="1"/>
  <c r="G826" i="1"/>
  <c r="G827" i="1"/>
  <c r="G828" i="1"/>
  <c r="G829" i="1"/>
  <c r="T829" i="1" s="1"/>
  <c r="G830" i="1"/>
  <c r="G831" i="1"/>
  <c r="G832" i="1"/>
  <c r="G833" i="1"/>
  <c r="G834" i="1"/>
  <c r="S834" i="1" s="1"/>
  <c r="G835" i="1"/>
  <c r="S835" i="1" s="1"/>
  <c r="G836" i="1"/>
  <c r="G837" i="1"/>
  <c r="G838" i="1"/>
  <c r="G839" i="1"/>
  <c r="T839" i="1" s="1"/>
  <c r="G840" i="1"/>
  <c r="G841" i="1"/>
  <c r="T841" i="1" s="1"/>
  <c r="G842" i="1"/>
  <c r="G843" i="1"/>
  <c r="G844" i="1"/>
  <c r="G845" i="1"/>
  <c r="G846" i="1"/>
  <c r="S846" i="1" s="1"/>
  <c r="G847" i="1"/>
  <c r="S847" i="1" s="1"/>
  <c r="G848" i="1"/>
  <c r="G849" i="1"/>
  <c r="G850" i="1"/>
  <c r="G851" i="1"/>
  <c r="G852" i="1"/>
  <c r="G853" i="1"/>
  <c r="G854" i="1"/>
  <c r="G855" i="1"/>
  <c r="G856" i="1"/>
  <c r="G857" i="1"/>
  <c r="G858" i="1"/>
  <c r="S858" i="1" s="1"/>
  <c r="G859" i="1"/>
  <c r="S859" i="1" s="1"/>
  <c r="G860" i="1"/>
  <c r="G861" i="1"/>
  <c r="G862" i="1"/>
  <c r="G863" i="1"/>
  <c r="G864" i="1"/>
  <c r="G865" i="1"/>
  <c r="T865" i="1" s="1"/>
  <c r="G866" i="1"/>
  <c r="G867" i="1"/>
  <c r="G868" i="1"/>
  <c r="G869" i="1"/>
  <c r="G870" i="1"/>
  <c r="S870" i="1" s="1"/>
  <c r="G871" i="1"/>
  <c r="S871" i="1" s="1"/>
  <c r="G872" i="1"/>
  <c r="G873" i="1"/>
  <c r="G874" i="1"/>
  <c r="G875" i="1"/>
  <c r="G876" i="1"/>
  <c r="G877" i="1"/>
  <c r="T877" i="1" s="1"/>
  <c r="G878" i="1"/>
  <c r="T878" i="1" s="1"/>
  <c r="G879" i="1"/>
  <c r="G880" i="1"/>
  <c r="G881" i="1"/>
  <c r="G882" i="1"/>
  <c r="S882" i="1" s="1"/>
  <c r="G883" i="1"/>
  <c r="S883" i="1" s="1"/>
  <c r="G884" i="1"/>
  <c r="G885" i="1"/>
  <c r="G886" i="1"/>
  <c r="G887" i="1"/>
  <c r="G888" i="1"/>
  <c r="G889" i="1"/>
  <c r="G890" i="1"/>
  <c r="G891" i="1"/>
  <c r="G892" i="1"/>
  <c r="G893" i="1"/>
  <c r="G894" i="1"/>
  <c r="S894" i="1" s="1"/>
  <c r="G895" i="1"/>
  <c r="S895" i="1" s="1"/>
  <c r="G896" i="1"/>
  <c r="G897" i="1"/>
  <c r="G898" i="1"/>
  <c r="G899" i="1"/>
  <c r="G900" i="1"/>
  <c r="T900" i="1" s="1"/>
  <c r="G901" i="1"/>
  <c r="T901" i="1" s="1"/>
  <c r="G902" i="1"/>
  <c r="G903" i="1"/>
  <c r="G904" i="1"/>
  <c r="G905" i="1"/>
  <c r="G906" i="1"/>
  <c r="S906" i="1" s="1"/>
  <c r="G907" i="1"/>
  <c r="S907" i="1" s="1"/>
  <c r="G908" i="1"/>
  <c r="G909" i="1"/>
  <c r="G910" i="1"/>
  <c r="G911" i="1"/>
  <c r="G912" i="1"/>
  <c r="G913" i="1"/>
  <c r="G914" i="1"/>
  <c r="G915" i="1"/>
  <c r="G916" i="1"/>
  <c r="G917" i="1"/>
  <c r="G918" i="1"/>
  <c r="S918" i="1" s="1"/>
  <c r="G919" i="1"/>
  <c r="S919" i="1" s="1"/>
  <c r="G920" i="1"/>
  <c r="G921" i="1"/>
  <c r="G922" i="1"/>
  <c r="G923" i="1"/>
  <c r="G924" i="1"/>
  <c r="G925" i="1"/>
  <c r="T925" i="1" s="1"/>
  <c r="G926" i="1"/>
  <c r="G927" i="1"/>
  <c r="G928" i="1"/>
  <c r="G929" i="1"/>
  <c r="G930" i="1"/>
  <c r="S930" i="1" s="1"/>
  <c r="G931" i="1"/>
  <c r="S931" i="1" s="1"/>
  <c r="G932" i="1"/>
  <c r="G933" i="1"/>
  <c r="G934" i="1"/>
  <c r="G935" i="1"/>
  <c r="G936" i="1"/>
  <c r="G937" i="1"/>
  <c r="T937" i="1" s="1"/>
  <c r="G938" i="1"/>
  <c r="G939" i="1"/>
  <c r="G940" i="1"/>
  <c r="G941" i="1"/>
  <c r="G942" i="1"/>
  <c r="S942" i="1" s="1"/>
  <c r="G943" i="1"/>
  <c r="S943" i="1" s="1"/>
  <c r="G944" i="1"/>
  <c r="G945" i="1"/>
  <c r="G946" i="1"/>
  <c r="G947" i="1"/>
  <c r="G948" i="1"/>
  <c r="G949" i="1"/>
  <c r="G950" i="1"/>
  <c r="G951" i="1"/>
  <c r="G952" i="1"/>
  <c r="G953" i="1"/>
  <c r="G954" i="1"/>
  <c r="G955" i="1"/>
  <c r="S955" i="1" s="1"/>
  <c r="G956" i="1"/>
  <c r="G957" i="1"/>
  <c r="G958" i="1"/>
  <c r="G959" i="1"/>
  <c r="G960" i="1"/>
  <c r="G961" i="1"/>
  <c r="T961" i="1" s="1"/>
  <c r="G962" i="1"/>
  <c r="G963" i="1"/>
  <c r="G964" i="1"/>
  <c r="G965" i="1"/>
  <c r="G966" i="1"/>
  <c r="Q966" i="1" s="1"/>
  <c r="G967" i="1"/>
  <c r="S967" i="1" s="1"/>
  <c r="G968" i="1"/>
  <c r="G969" i="1"/>
  <c r="G970" i="1"/>
  <c r="G971" i="1"/>
  <c r="G972" i="1"/>
  <c r="G973" i="1"/>
  <c r="G974" i="1"/>
  <c r="G975" i="1"/>
  <c r="G976" i="1"/>
  <c r="G977" i="1"/>
  <c r="G978" i="1"/>
  <c r="G979" i="1"/>
  <c r="S979" i="1" s="1"/>
  <c r="G980" i="1"/>
  <c r="G981" i="1"/>
  <c r="G982" i="1"/>
  <c r="G983" i="1"/>
  <c r="G984" i="1"/>
  <c r="G985" i="1"/>
  <c r="T985" i="1" s="1"/>
  <c r="G986" i="1"/>
  <c r="T986" i="1" s="1"/>
  <c r="G987" i="1"/>
  <c r="G988" i="1"/>
  <c r="G989" i="1"/>
  <c r="G990" i="1"/>
  <c r="G991" i="1"/>
  <c r="S991" i="1" s="1"/>
  <c r="G992" i="1"/>
  <c r="G993" i="1"/>
  <c r="G994" i="1"/>
  <c r="G995" i="1"/>
  <c r="G996" i="1"/>
  <c r="G997" i="1"/>
  <c r="T997" i="1" s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T1010" i="1" s="1"/>
  <c r="G1011" i="1"/>
  <c r="G1012" i="1"/>
  <c r="G1013" i="1"/>
  <c r="G1014" i="1"/>
  <c r="R1014" i="1" s="1"/>
  <c r="G1015" i="1"/>
  <c r="G1016" i="1"/>
  <c r="G1017" i="1"/>
  <c r="G1018" i="1"/>
  <c r="T1018" i="1" s="1"/>
  <c r="G1019" i="1"/>
  <c r="G1020" i="1"/>
  <c r="G1021" i="1"/>
  <c r="T1021" i="1" s="1"/>
  <c r="G1022" i="1"/>
  <c r="G1023" i="1"/>
  <c r="G1024" i="1"/>
  <c r="G1025" i="1"/>
  <c r="Q1025" i="1" s="1"/>
  <c r="G1026" i="1"/>
  <c r="R1026" i="1" s="1"/>
  <c r="G1027" i="1"/>
  <c r="R1027" i="1" s="1"/>
  <c r="G1028" i="1"/>
  <c r="G1029" i="1"/>
  <c r="G1030" i="1"/>
  <c r="G1031" i="1"/>
  <c r="G1032" i="1"/>
  <c r="G1033" i="1"/>
  <c r="T1033" i="1" s="1"/>
  <c r="G1034" i="1"/>
  <c r="G1035" i="1"/>
  <c r="G1036" i="1"/>
  <c r="G1037" i="1"/>
  <c r="G1038" i="1"/>
  <c r="R1038" i="1" s="1"/>
  <c r="G1039" i="1"/>
  <c r="G1040" i="1"/>
  <c r="G1041" i="1"/>
  <c r="G1042" i="1"/>
  <c r="G1043" i="1"/>
  <c r="G1044" i="1"/>
  <c r="G1045" i="1"/>
  <c r="T1045" i="1" s="1"/>
  <c r="G1046" i="1"/>
  <c r="G1047" i="1"/>
  <c r="G1048" i="1"/>
  <c r="G1049" i="1"/>
  <c r="Q1049" i="1" s="1"/>
  <c r="G1050" i="1"/>
  <c r="R1050" i="1" s="1"/>
  <c r="G1051" i="1"/>
  <c r="G1052" i="1"/>
  <c r="G1053" i="1"/>
  <c r="G1054" i="1"/>
  <c r="G1055" i="1"/>
  <c r="G1056" i="1"/>
  <c r="G1057" i="1"/>
  <c r="T1057" i="1" s="1"/>
  <c r="G1058" i="1"/>
  <c r="G1059" i="1"/>
  <c r="G1060" i="1"/>
  <c r="G1061" i="1"/>
  <c r="Q1061" i="1" s="1"/>
  <c r="G1062" i="1"/>
  <c r="R1062" i="1" s="1"/>
  <c r="G1063" i="1"/>
  <c r="G1064" i="1"/>
  <c r="G1065" i="1"/>
  <c r="G1066" i="1"/>
  <c r="G1067" i="1"/>
  <c r="G1068" i="1"/>
  <c r="G1069" i="1"/>
  <c r="T1069" i="1" s="1"/>
  <c r="G1070" i="1"/>
  <c r="G1071" i="1"/>
  <c r="G1072" i="1"/>
  <c r="G1073" i="1"/>
  <c r="Q1073" i="1" s="1"/>
  <c r="G1074" i="1"/>
  <c r="R1074" i="1" s="1"/>
  <c r="G1075" i="1"/>
  <c r="G1076" i="1"/>
  <c r="G1077" i="1"/>
  <c r="G1078" i="1"/>
  <c r="T1078" i="1" s="1"/>
  <c r="G1079" i="1"/>
  <c r="G1080" i="1"/>
  <c r="G1081" i="1"/>
  <c r="T1081" i="1" s="1"/>
  <c r="G1082" i="1"/>
  <c r="G1083" i="1"/>
  <c r="G1084" i="1"/>
  <c r="G1085" i="1"/>
  <c r="R1085" i="1" s="1"/>
  <c r="G1086" i="1"/>
  <c r="R1086" i="1" s="1"/>
  <c r="G1087" i="1"/>
  <c r="G1088" i="1"/>
  <c r="G1089" i="1"/>
  <c r="G1090" i="1"/>
  <c r="G1091" i="1"/>
  <c r="G1092" i="1"/>
  <c r="G1093" i="1"/>
  <c r="T1093" i="1" s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2" i="1"/>
  <c r="T92" i="1" l="1"/>
  <c r="S934" i="1"/>
  <c r="S826" i="1"/>
  <c r="S778" i="1"/>
  <c r="S765" i="1"/>
  <c r="S946" i="1"/>
  <c r="S886" i="1"/>
  <c r="S850" i="1"/>
  <c r="S802" i="1"/>
  <c r="S742" i="1"/>
  <c r="S730" i="1"/>
  <c r="S442" i="1"/>
  <c r="S430" i="1"/>
  <c r="S418" i="1"/>
  <c r="S406" i="1"/>
  <c r="S394" i="1"/>
  <c r="S382" i="1"/>
  <c r="S370" i="1"/>
  <c r="S358" i="1"/>
  <c r="S346" i="1"/>
  <c r="S334" i="1"/>
  <c r="S322" i="1"/>
  <c r="S310" i="1"/>
  <c r="S298" i="1"/>
  <c r="S286" i="1"/>
  <c r="S262" i="1"/>
  <c r="S250" i="1"/>
  <c r="S238" i="1"/>
  <c r="S226" i="1"/>
  <c r="S214" i="1"/>
  <c r="S202" i="1"/>
  <c r="S190" i="1"/>
  <c r="S178" i="1"/>
  <c r="S981" i="1"/>
  <c r="S909" i="1"/>
  <c r="S837" i="1"/>
  <c r="S741" i="1"/>
  <c r="S874" i="1"/>
  <c r="S814" i="1"/>
  <c r="S861" i="1"/>
  <c r="S813" i="1"/>
  <c r="S405" i="1"/>
  <c r="T83" i="1"/>
  <c r="T95" i="1"/>
  <c r="T179" i="1"/>
  <c r="T899" i="1"/>
  <c r="S274" i="1"/>
  <c r="S885" i="1"/>
  <c r="T1013" i="1"/>
  <c r="T840" i="1"/>
  <c r="S982" i="1"/>
  <c r="S922" i="1"/>
  <c r="S862" i="1"/>
  <c r="S754" i="1"/>
  <c r="S957" i="1"/>
  <c r="S789" i="1"/>
  <c r="S429" i="1"/>
  <c r="S1000" i="1"/>
  <c r="S988" i="1"/>
  <c r="S976" i="1"/>
  <c r="S964" i="1"/>
  <c r="S952" i="1"/>
  <c r="S940" i="1"/>
  <c r="S928" i="1"/>
  <c r="S916" i="1"/>
  <c r="S904" i="1"/>
  <c r="S892" i="1"/>
  <c r="S880" i="1"/>
  <c r="S868" i="1"/>
  <c r="S856" i="1"/>
  <c r="S844" i="1"/>
  <c r="S832" i="1"/>
  <c r="S820" i="1"/>
  <c r="S808" i="1"/>
  <c r="S796" i="1"/>
  <c r="S784" i="1"/>
  <c r="S772" i="1"/>
  <c r="S760" i="1"/>
  <c r="S748" i="1"/>
  <c r="S736" i="1"/>
  <c r="S448" i="1"/>
  <c r="S436" i="1"/>
  <c r="S424" i="1"/>
  <c r="S412" i="1"/>
  <c r="S400" i="1"/>
  <c r="S388" i="1"/>
  <c r="S364" i="1"/>
  <c r="S340" i="1"/>
  <c r="S328" i="1"/>
  <c r="S316" i="1"/>
  <c r="S304" i="1"/>
  <c r="S280" i="1"/>
  <c r="S268" i="1"/>
  <c r="S256" i="1"/>
  <c r="S244" i="1"/>
  <c r="S232" i="1"/>
  <c r="S220" i="1"/>
  <c r="S208" i="1"/>
  <c r="S196" i="1"/>
  <c r="S184" i="1"/>
  <c r="S970" i="1"/>
  <c r="S910" i="1"/>
  <c r="S838" i="1"/>
  <c r="S790" i="1"/>
  <c r="S933" i="1"/>
  <c r="S999" i="1"/>
  <c r="S987" i="1"/>
  <c r="S975" i="1"/>
  <c r="S963" i="1"/>
  <c r="S951" i="1"/>
  <c r="S927" i="1"/>
  <c r="S915" i="1"/>
  <c r="S903" i="1"/>
  <c r="S891" i="1"/>
  <c r="S879" i="1"/>
  <c r="S867" i="1"/>
  <c r="T1065" i="1"/>
  <c r="Q968" i="1"/>
  <c r="R860" i="1"/>
  <c r="T10" i="1"/>
  <c r="T22" i="1"/>
  <c r="T34" i="1"/>
  <c r="T46" i="1"/>
  <c r="T58" i="1"/>
  <c r="T70" i="1"/>
  <c r="T82" i="1"/>
  <c r="T94" i="1"/>
  <c r="T106" i="1"/>
  <c r="T1042" i="1"/>
  <c r="T1016" i="1"/>
  <c r="R932" i="1"/>
  <c r="R884" i="1"/>
  <c r="Q788" i="1"/>
  <c r="S752" i="1"/>
  <c r="Q668" i="1"/>
  <c r="R620" i="1"/>
  <c r="R572" i="1"/>
  <c r="R548" i="1"/>
  <c r="R524" i="1"/>
  <c r="R428" i="1"/>
  <c r="R404" i="1"/>
  <c r="R380" i="1"/>
  <c r="S368" i="1"/>
  <c r="S344" i="1"/>
  <c r="R320" i="1"/>
  <c r="S296" i="1"/>
  <c r="S272" i="1"/>
  <c r="R236" i="1"/>
  <c r="R176" i="1"/>
  <c r="R140" i="1"/>
  <c r="S140" i="1" s="1"/>
  <c r="R104" i="1"/>
  <c r="S104" i="1" s="1"/>
  <c r="R32" i="1"/>
  <c r="S32" i="1" s="1"/>
  <c r="T275" i="1"/>
  <c r="T287" i="1"/>
  <c r="T371" i="1"/>
  <c r="T479" i="1"/>
  <c r="T563" i="1"/>
  <c r="T575" i="1"/>
  <c r="R812" i="1"/>
  <c r="R716" i="1"/>
  <c r="R608" i="1"/>
  <c r="S248" i="1"/>
  <c r="T1064" i="1"/>
  <c r="S728" i="1"/>
  <c r="R596" i="1"/>
  <c r="S212" i="1"/>
  <c r="S855" i="1"/>
  <c r="S843" i="1"/>
  <c r="S831" i="1"/>
  <c r="S819" i="1"/>
  <c r="S807" i="1"/>
  <c r="S795" i="1"/>
  <c r="S783" i="1"/>
  <c r="S771" i="1"/>
  <c r="S759" i="1"/>
  <c r="S747" i="1"/>
  <c r="S735" i="1"/>
  <c r="S447" i="1"/>
  <c r="S435" i="1"/>
  <c r="S423" i="1"/>
  <c r="S411" i="1"/>
  <c r="S399" i="1"/>
  <c r="S387" i="1"/>
  <c r="S375" i="1"/>
  <c r="S363" i="1"/>
  <c r="S351" i="1"/>
  <c r="S339" i="1"/>
  <c r="S327" i="1"/>
  <c r="S315" i="1"/>
  <c r="S303" i="1"/>
  <c r="S279" i="1"/>
  <c r="S255" i="1"/>
  <c r="S243" i="1"/>
  <c r="S231" i="1"/>
  <c r="S219" i="1"/>
  <c r="S195" i="1"/>
  <c r="S183" i="1"/>
  <c r="Q764" i="1"/>
  <c r="R644" i="1"/>
  <c r="S224" i="1"/>
  <c r="T1040" i="1"/>
  <c r="R836" i="1"/>
  <c r="Q740" i="1"/>
  <c r="R632" i="1"/>
  <c r="S200" i="1"/>
  <c r="R980" i="1"/>
  <c r="S776" i="1"/>
  <c r="Q692" i="1"/>
  <c r="R584" i="1"/>
  <c r="R560" i="1"/>
  <c r="R536" i="1"/>
  <c r="R512" i="1"/>
  <c r="R476" i="1"/>
  <c r="R440" i="1"/>
  <c r="S416" i="1"/>
  <c r="S392" i="1"/>
  <c r="S356" i="1"/>
  <c r="S332" i="1"/>
  <c r="S308" i="1"/>
  <c r="S284" i="1"/>
  <c r="S260" i="1"/>
  <c r="S188" i="1"/>
  <c r="R68" i="1"/>
  <c r="S68" i="1" s="1"/>
  <c r="R956" i="1"/>
  <c r="T956" i="1"/>
  <c r="R908" i="1"/>
  <c r="T908" i="1"/>
  <c r="T9" i="1"/>
  <c r="T21" i="1"/>
  <c r="T33" i="1"/>
  <c r="T45" i="1"/>
  <c r="T57" i="1"/>
  <c r="T69" i="1"/>
  <c r="T81" i="1"/>
  <c r="T93" i="1"/>
  <c r="T105" i="1"/>
  <c r="T117" i="1"/>
  <c r="T129" i="1"/>
  <c r="T141" i="1"/>
  <c r="T153" i="1"/>
  <c r="T165" i="1"/>
  <c r="T177" i="1"/>
  <c r="T189" i="1"/>
  <c r="T201" i="1"/>
  <c r="T213" i="1"/>
  <c r="T225" i="1"/>
  <c r="T237" i="1"/>
  <c r="T249" i="1"/>
  <c r="T261" i="1"/>
  <c r="T273" i="1"/>
  <c r="T285" i="1"/>
  <c r="T297" i="1"/>
  <c r="T309" i="1"/>
  <c r="T321" i="1"/>
  <c r="T333" i="1"/>
  <c r="T345" i="1"/>
  <c r="T357" i="1"/>
  <c r="T369" i="1"/>
  <c r="T381" i="1"/>
  <c r="T393" i="1"/>
  <c r="T405" i="1"/>
  <c r="T417" i="1"/>
  <c r="T429" i="1"/>
  <c r="T441" i="1"/>
  <c r="T453" i="1"/>
  <c r="T465" i="1"/>
  <c r="T477" i="1"/>
  <c r="T489" i="1"/>
  <c r="T501" i="1"/>
  <c r="T513" i="1"/>
  <c r="T525" i="1"/>
  <c r="T537" i="1"/>
  <c r="T549" i="1"/>
  <c r="T561" i="1"/>
  <c r="T573" i="1"/>
  <c r="T585" i="1"/>
  <c r="T597" i="1"/>
  <c r="T609" i="1"/>
  <c r="T621" i="1"/>
  <c r="T633" i="1"/>
  <c r="T645" i="1"/>
  <c r="T657" i="1"/>
  <c r="T669" i="1"/>
  <c r="T681" i="1"/>
  <c r="T693" i="1"/>
  <c r="T705" i="1"/>
  <c r="T717" i="1"/>
  <c r="T729" i="1"/>
  <c r="T741" i="1"/>
  <c r="T753" i="1"/>
  <c r="T765" i="1"/>
  <c r="T777" i="1"/>
  <c r="T789" i="1"/>
  <c r="T801" i="1"/>
  <c r="T813" i="1"/>
  <c r="T825" i="1"/>
  <c r="T837" i="1"/>
  <c r="T849" i="1"/>
  <c r="T861" i="1"/>
  <c r="T873" i="1"/>
  <c r="T885" i="1"/>
  <c r="T897" i="1"/>
  <c r="T909" i="1"/>
  <c r="T921" i="1"/>
  <c r="T933" i="1"/>
  <c r="T945" i="1"/>
  <c r="T957" i="1"/>
  <c r="T969" i="1"/>
  <c r="T981" i="1"/>
  <c r="T993" i="1"/>
  <c r="T1005" i="1"/>
  <c r="T1017" i="1"/>
  <c r="T1029" i="1"/>
  <c r="T1041" i="1"/>
  <c r="T1053" i="1"/>
  <c r="T1077" i="1"/>
  <c r="T1089" i="1"/>
  <c r="R1039" i="1"/>
  <c r="S1039" i="1" s="1"/>
  <c r="T1039" i="1"/>
  <c r="T755" i="1"/>
  <c r="T767" i="1"/>
  <c r="T959" i="1"/>
  <c r="T1019" i="1"/>
  <c r="T1043" i="1"/>
  <c r="T1079" i="1"/>
  <c r="R1087" i="1"/>
  <c r="T1087" i="1"/>
  <c r="T84" i="1"/>
  <c r="T276" i="1"/>
  <c r="T372" i="1"/>
  <c r="T564" i="1"/>
  <c r="T828" i="1"/>
  <c r="T960" i="1"/>
  <c r="T1056" i="1"/>
  <c r="T1080" i="1"/>
  <c r="T73" i="1"/>
  <c r="T85" i="1"/>
  <c r="T169" i="1"/>
  <c r="S998" i="1"/>
  <c r="S974" i="1"/>
  <c r="S962" i="1"/>
  <c r="T962" i="1"/>
  <c r="S938" i="1"/>
  <c r="T938" i="1"/>
  <c r="S926" i="1"/>
  <c r="T926" i="1"/>
  <c r="S914" i="1"/>
  <c r="S902" i="1"/>
  <c r="T902" i="1"/>
  <c r="S890" i="1"/>
  <c r="S866" i="1"/>
  <c r="T866" i="1"/>
  <c r="S854" i="1"/>
  <c r="S842" i="1"/>
  <c r="T842" i="1"/>
  <c r="S830" i="1"/>
  <c r="T830" i="1"/>
  <c r="S818" i="1"/>
  <c r="S806" i="1"/>
  <c r="T806" i="1"/>
  <c r="S794" i="1"/>
  <c r="T794" i="1"/>
  <c r="S770" i="1"/>
  <c r="S758" i="1"/>
  <c r="S746" i="1"/>
  <c r="S446" i="1"/>
  <c r="S434" i="1"/>
  <c r="S422" i="1"/>
  <c r="S410" i="1"/>
  <c r="S398" i="1"/>
  <c r="S386" i="1"/>
  <c r="S374" i="1"/>
  <c r="S362" i="1"/>
  <c r="S338" i="1"/>
  <c r="S326" i="1"/>
  <c r="S314" i="1"/>
  <c r="S302" i="1"/>
  <c r="S290" i="1"/>
  <c r="S278" i="1"/>
  <c r="S266" i="1"/>
  <c r="S254" i="1"/>
  <c r="S242" i="1"/>
  <c r="S230" i="1"/>
  <c r="S218" i="1"/>
  <c r="S206" i="1"/>
  <c r="R1063" i="1"/>
  <c r="T1063" i="1"/>
  <c r="R1075" i="1"/>
  <c r="T1075" i="1"/>
  <c r="R1051" i="1"/>
  <c r="S1051" i="1" s="1"/>
  <c r="T1051" i="1"/>
  <c r="S383" i="1"/>
  <c r="T383" i="1"/>
  <c r="T7" i="1"/>
  <c r="T19" i="1"/>
  <c r="T31" i="1"/>
  <c r="T1027" i="1"/>
  <c r="T191" i="1"/>
  <c r="T8" i="1"/>
  <c r="T20" i="1"/>
  <c r="T32" i="1"/>
  <c r="T44" i="1"/>
  <c r="T56" i="1"/>
  <c r="T68" i="1"/>
  <c r="T80" i="1"/>
  <c r="T104" i="1"/>
  <c r="T932" i="1"/>
  <c r="T968" i="1"/>
  <c r="T992" i="1"/>
  <c r="T1028" i="1"/>
  <c r="T1052" i="1"/>
  <c r="T1076" i="1"/>
  <c r="T1088" i="1"/>
  <c r="T6" i="1"/>
  <c r="T18" i="1"/>
  <c r="T30" i="1"/>
  <c r="T42" i="1"/>
  <c r="T54" i="1"/>
  <c r="T66" i="1"/>
  <c r="T78" i="1"/>
  <c r="T90" i="1"/>
  <c r="T102" i="1"/>
  <c r="T114" i="1"/>
  <c r="T126" i="1"/>
  <c r="T138" i="1"/>
  <c r="T150" i="1"/>
  <c r="T118" i="1"/>
  <c r="T130" i="1"/>
  <c r="T142" i="1"/>
  <c r="T154" i="1"/>
  <c r="T166" i="1"/>
  <c r="T178" i="1"/>
  <c r="T190" i="1"/>
  <c r="T202" i="1"/>
  <c r="T214" i="1"/>
  <c r="T226" i="1"/>
  <c r="T238" i="1"/>
  <c r="T250" i="1"/>
  <c r="T262" i="1"/>
  <c r="T274" i="1"/>
  <c r="T286" i="1"/>
  <c r="T298" i="1"/>
  <c r="T310" i="1"/>
  <c r="T322" i="1"/>
  <c r="T334" i="1"/>
  <c r="T346" i="1"/>
  <c r="T358" i="1"/>
  <c r="T370" i="1"/>
  <c r="T382" i="1"/>
  <c r="T394" i="1"/>
  <c r="T406" i="1"/>
  <c r="T418" i="1"/>
  <c r="T430" i="1"/>
  <c r="T442" i="1"/>
  <c r="T454" i="1"/>
  <c r="T466" i="1"/>
  <c r="T478" i="1"/>
  <c r="T490" i="1"/>
  <c r="T502" i="1"/>
  <c r="T514" i="1"/>
  <c r="T526" i="1"/>
  <c r="T538" i="1"/>
  <c r="T550" i="1"/>
  <c r="T562" i="1"/>
  <c r="T574" i="1"/>
  <c r="T586" i="1"/>
  <c r="T598" i="1"/>
  <c r="T610" i="1"/>
  <c r="T622" i="1"/>
  <c r="T634" i="1"/>
  <c r="T646" i="1"/>
  <c r="T658" i="1"/>
  <c r="T670" i="1"/>
  <c r="T682" i="1"/>
  <c r="T694" i="1"/>
  <c r="T706" i="1"/>
  <c r="T718" i="1"/>
  <c r="T730" i="1"/>
  <c r="T742" i="1"/>
  <c r="T754" i="1"/>
  <c r="T766" i="1"/>
  <c r="T778" i="1"/>
  <c r="T790" i="1"/>
  <c r="T802" i="1"/>
  <c r="T814" i="1"/>
  <c r="T826" i="1"/>
  <c r="T838" i="1"/>
  <c r="T850" i="1"/>
  <c r="T862" i="1"/>
  <c r="T874" i="1"/>
  <c r="T886" i="1"/>
  <c r="T898" i="1"/>
  <c r="T910" i="1"/>
  <c r="T922" i="1"/>
  <c r="T934" i="1"/>
  <c r="T946" i="1"/>
  <c r="T958" i="1"/>
  <c r="T970" i="1"/>
  <c r="T982" i="1"/>
  <c r="T994" i="1"/>
  <c r="T1006" i="1"/>
  <c r="T1030" i="1"/>
  <c r="T1054" i="1"/>
  <c r="T1066" i="1"/>
  <c r="T1090" i="1"/>
  <c r="T11" i="1"/>
  <c r="T23" i="1"/>
  <c r="T35" i="1"/>
  <c r="T47" i="1"/>
  <c r="T59" i="1"/>
  <c r="T71" i="1"/>
  <c r="T107" i="1"/>
  <c r="T119" i="1"/>
  <c r="T131" i="1"/>
  <c r="T143" i="1"/>
  <c r="T155" i="1"/>
  <c r="T167" i="1"/>
  <c r="T203" i="1"/>
  <c r="T215" i="1"/>
  <c r="T227" i="1"/>
  <c r="T239" i="1"/>
  <c r="T251" i="1"/>
  <c r="T263" i="1"/>
  <c r="T299" i="1"/>
  <c r="T311" i="1"/>
  <c r="T323" i="1"/>
  <c r="T335" i="1"/>
  <c r="T347" i="1"/>
  <c r="T359" i="1"/>
  <c r="T395" i="1"/>
  <c r="T407" i="1"/>
  <c r="T419" i="1"/>
  <c r="T431" i="1"/>
  <c r="T443" i="1"/>
  <c r="T455" i="1"/>
  <c r="T491" i="1"/>
  <c r="T503" i="1"/>
  <c r="T515" i="1"/>
  <c r="T527" i="1"/>
  <c r="T539" i="1"/>
  <c r="T551" i="1"/>
  <c r="T587" i="1"/>
  <c r="T599" i="1"/>
  <c r="T611" i="1"/>
  <c r="T623" i="1"/>
  <c r="T635" i="1"/>
  <c r="T647" i="1"/>
  <c r="T683" i="1"/>
  <c r="T695" i="1"/>
  <c r="T707" i="1"/>
  <c r="T719" i="1"/>
  <c r="T731" i="1"/>
  <c r="T743" i="1"/>
  <c r="T779" i="1"/>
  <c r="T791" i="1"/>
  <c r="T803" i="1"/>
  <c r="T815" i="1"/>
  <c r="T827" i="1"/>
  <c r="T851" i="1"/>
  <c r="T863" i="1"/>
  <c r="T875" i="1"/>
  <c r="T887" i="1"/>
  <c r="T911" i="1"/>
  <c r="T923" i="1"/>
  <c r="T935" i="1"/>
  <c r="T947" i="1"/>
  <c r="T971" i="1"/>
  <c r="T983" i="1"/>
  <c r="T995" i="1"/>
  <c r="T1007" i="1"/>
  <c r="T1031" i="1"/>
  <c r="T1055" i="1"/>
  <c r="T1067" i="1"/>
  <c r="T1091" i="1"/>
  <c r="T12" i="1"/>
  <c r="T24" i="1"/>
  <c r="T36" i="1"/>
  <c r="T48" i="1"/>
  <c r="T60" i="1"/>
  <c r="T72" i="1"/>
  <c r="T96" i="1"/>
  <c r="T108" i="1"/>
  <c r="T120" i="1"/>
  <c r="T132" i="1"/>
  <c r="T144" i="1"/>
  <c r="T156" i="1"/>
  <c r="T168" i="1"/>
  <c r="T192" i="1"/>
  <c r="T204" i="1"/>
  <c r="T216" i="1"/>
  <c r="T228" i="1"/>
  <c r="T240" i="1"/>
  <c r="T252" i="1"/>
  <c r="T264" i="1"/>
  <c r="T288" i="1"/>
  <c r="T300" i="1"/>
  <c r="T312" i="1"/>
  <c r="T324" i="1"/>
  <c r="T336" i="1"/>
  <c r="T348" i="1"/>
  <c r="T360" i="1"/>
  <c r="T384" i="1"/>
  <c r="T396" i="1"/>
  <c r="T408" i="1"/>
  <c r="T420" i="1"/>
  <c r="T432" i="1"/>
  <c r="T444" i="1"/>
  <c r="T456" i="1"/>
  <c r="T480" i="1"/>
  <c r="T492" i="1"/>
  <c r="T504" i="1"/>
  <c r="T516" i="1"/>
  <c r="T528" i="1"/>
  <c r="T540" i="1"/>
  <c r="T552" i="1"/>
  <c r="T576" i="1"/>
  <c r="T588" i="1"/>
  <c r="T600" i="1"/>
  <c r="T612" i="1"/>
  <c r="T624" i="1"/>
  <c r="T636" i="1"/>
  <c r="T648" i="1"/>
  <c r="T672" i="1"/>
  <c r="T684" i="1"/>
  <c r="T696" i="1"/>
  <c r="T708" i="1"/>
  <c r="T720" i="1"/>
  <c r="T732" i="1"/>
  <c r="T744" i="1"/>
  <c r="T768" i="1"/>
  <c r="T780" i="1"/>
  <c r="T792" i="1"/>
  <c r="T804" i="1"/>
  <c r="T816" i="1"/>
  <c r="T852" i="1"/>
  <c r="T864" i="1"/>
  <c r="T876" i="1"/>
  <c r="T888" i="1"/>
  <c r="T912" i="1"/>
  <c r="T924" i="1"/>
  <c r="T936" i="1"/>
  <c r="T948" i="1"/>
  <c r="T972" i="1"/>
  <c r="T984" i="1"/>
  <c r="T996" i="1"/>
  <c r="T1008" i="1"/>
  <c r="T1020" i="1"/>
  <c r="T1032" i="1"/>
  <c r="T1044" i="1"/>
  <c r="T1068" i="1"/>
  <c r="T1092" i="1"/>
  <c r="T13" i="1"/>
  <c r="T25" i="1"/>
  <c r="T37" i="1"/>
  <c r="T49" i="1"/>
  <c r="T61" i="1"/>
  <c r="T97" i="1"/>
  <c r="T109" i="1"/>
  <c r="T121" i="1"/>
  <c r="T133" i="1"/>
  <c r="T145" i="1"/>
  <c r="T157" i="1"/>
  <c r="T193" i="1"/>
  <c r="T205" i="1"/>
  <c r="T217" i="1"/>
  <c r="T241" i="1"/>
  <c r="T253" i="1"/>
  <c r="T289" i="1"/>
  <c r="T301" i="1"/>
  <c r="T337" i="1"/>
  <c r="T349" i="1"/>
  <c r="T385" i="1"/>
  <c r="T397" i="1"/>
  <c r="T445" i="1"/>
  <c r="T493" i="1"/>
  <c r="T541" i="1"/>
  <c r="T589" i="1"/>
  <c r="T637" i="1"/>
  <c r="T685" i="1"/>
  <c r="T733" i="1"/>
  <c r="T781" i="1"/>
  <c r="T817" i="1"/>
  <c r="T853" i="1"/>
  <c r="T889" i="1"/>
  <c r="T913" i="1"/>
  <c r="T949" i="1"/>
  <c r="T973" i="1"/>
  <c r="T1009" i="1"/>
  <c r="T14" i="1"/>
  <c r="T26" i="1"/>
  <c r="T38" i="1"/>
  <c r="T50" i="1"/>
  <c r="T62" i="1"/>
  <c r="T74" i="1"/>
  <c r="T86" i="1"/>
  <c r="T98" i="1"/>
  <c r="T110" i="1"/>
  <c r="T122" i="1"/>
  <c r="T134" i="1"/>
  <c r="T146" i="1"/>
  <c r="T158" i="1"/>
  <c r="T170" i="1"/>
  <c r="T182" i="1"/>
  <c r="T194" i="1"/>
  <c r="T206" i="1"/>
  <c r="T218" i="1"/>
  <c r="T230" i="1"/>
  <c r="T242" i="1"/>
  <c r="T254" i="1"/>
  <c r="T266" i="1"/>
  <c r="T278" i="1"/>
  <c r="T290" i="1"/>
  <c r="T302" i="1"/>
  <c r="T314" i="1"/>
  <c r="T326" i="1"/>
  <c r="T338" i="1"/>
  <c r="S194" i="1"/>
  <c r="T116" i="1"/>
  <c r="T128" i="1"/>
  <c r="T140" i="1"/>
  <c r="T152" i="1"/>
  <c r="T164" i="1"/>
  <c r="T176" i="1"/>
  <c r="T188" i="1"/>
  <c r="T200" i="1"/>
  <c r="T212" i="1"/>
  <c r="T224" i="1"/>
  <c r="T236" i="1"/>
  <c r="T248" i="1"/>
  <c r="T260" i="1"/>
  <c r="T272" i="1"/>
  <c r="T284" i="1"/>
  <c r="T296" i="1"/>
  <c r="T308" i="1"/>
  <c r="T320" i="1"/>
  <c r="T332" i="1"/>
  <c r="T344" i="1"/>
  <c r="T356" i="1"/>
  <c r="T368" i="1"/>
  <c r="T380" i="1"/>
  <c r="T392" i="1"/>
  <c r="T404" i="1"/>
  <c r="T416" i="1"/>
  <c r="T428" i="1"/>
  <c r="T440" i="1"/>
  <c r="T452" i="1"/>
  <c r="T464" i="1"/>
  <c r="T476" i="1"/>
  <c r="T488" i="1"/>
  <c r="T500" i="1"/>
  <c r="T512" i="1"/>
  <c r="T524" i="1"/>
  <c r="T536" i="1"/>
  <c r="T548" i="1"/>
  <c r="T560" i="1"/>
  <c r="T572" i="1"/>
  <c r="T584" i="1"/>
  <c r="T596" i="1"/>
  <c r="T608" i="1"/>
  <c r="T620" i="1"/>
  <c r="T632" i="1"/>
  <c r="T644" i="1"/>
  <c r="T656" i="1"/>
  <c r="T668" i="1"/>
  <c r="T680" i="1"/>
  <c r="T692" i="1"/>
  <c r="T704" i="1"/>
  <c r="T716" i="1"/>
  <c r="T728" i="1"/>
  <c r="T740" i="1"/>
  <c r="T752" i="1"/>
  <c r="T764" i="1"/>
  <c r="T776" i="1"/>
  <c r="T788" i="1"/>
  <c r="T800" i="1"/>
  <c r="T812" i="1"/>
  <c r="T824" i="1"/>
  <c r="T836" i="1"/>
  <c r="T848" i="1"/>
  <c r="T860" i="1"/>
  <c r="T872" i="1"/>
  <c r="T884" i="1"/>
  <c r="T896" i="1"/>
  <c r="T920" i="1"/>
  <c r="T944" i="1"/>
  <c r="T980" i="1"/>
  <c r="T1004" i="1"/>
  <c r="T350" i="1"/>
  <c r="T362" i="1"/>
  <c r="T782" i="1"/>
  <c r="T818" i="1"/>
  <c r="T854" i="1"/>
  <c r="T890" i="1"/>
  <c r="T914" i="1"/>
  <c r="T950" i="1"/>
  <c r="T974" i="1"/>
  <c r="T998" i="1"/>
  <c r="T1022" i="1"/>
  <c r="T1034" i="1"/>
  <c r="T1046" i="1"/>
  <c r="T1058" i="1"/>
  <c r="T1070" i="1"/>
  <c r="T1082" i="1"/>
  <c r="T2" i="1"/>
  <c r="T3" i="1"/>
  <c r="T15" i="1"/>
  <c r="T27" i="1"/>
  <c r="T39" i="1"/>
  <c r="T51" i="1"/>
  <c r="T63" i="1"/>
  <c r="T75" i="1"/>
  <c r="T87" i="1"/>
  <c r="T99" i="1"/>
  <c r="T111" i="1"/>
  <c r="T123" i="1"/>
  <c r="T135" i="1"/>
  <c r="T147" i="1"/>
  <c r="T159" i="1"/>
  <c r="T171" i="1"/>
  <c r="T183" i="1"/>
  <c r="T195" i="1"/>
  <c r="T207" i="1"/>
  <c r="T219" i="1"/>
  <c r="T231" i="1"/>
  <c r="T243" i="1"/>
  <c r="T255" i="1"/>
  <c r="T267" i="1"/>
  <c r="T279" i="1"/>
  <c r="T291" i="1"/>
  <c r="T303" i="1"/>
  <c r="T315" i="1"/>
  <c r="T327" i="1"/>
  <c r="T339" i="1"/>
  <c r="T351" i="1"/>
  <c r="T363" i="1"/>
  <c r="T1023" i="1"/>
  <c r="T1035" i="1"/>
  <c r="T1047" i="1"/>
  <c r="T1059" i="1"/>
  <c r="T1071" i="1"/>
  <c r="T1083" i="1"/>
  <c r="T4" i="1"/>
  <c r="T16" i="1"/>
  <c r="T28" i="1"/>
  <c r="T40" i="1"/>
  <c r="T52" i="1"/>
  <c r="T64" i="1"/>
  <c r="T76" i="1"/>
  <c r="T88" i="1"/>
  <c r="T100" i="1"/>
  <c r="T112" i="1"/>
  <c r="T124" i="1"/>
  <c r="T136" i="1"/>
  <c r="T148" i="1"/>
  <c r="T160" i="1"/>
  <c r="T172" i="1"/>
  <c r="T184" i="1"/>
  <c r="T196" i="1"/>
  <c r="T208" i="1"/>
  <c r="T220" i="1"/>
  <c r="T232" i="1"/>
  <c r="T244" i="1"/>
  <c r="T256" i="1"/>
  <c r="T268" i="1"/>
  <c r="T280" i="1"/>
  <c r="T292" i="1"/>
  <c r="T304" i="1"/>
  <c r="T316" i="1"/>
  <c r="T328" i="1"/>
  <c r="T340" i="1"/>
  <c r="T352" i="1"/>
  <c r="T364" i="1"/>
  <c r="T1024" i="1"/>
  <c r="T1036" i="1"/>
  <c r="T1048" i="1"/>
  <c r="T1060" i="1"/>
  <c r="T1072" i="1"/>
  <c r="T1084" i="1"/>
  <c r="T5" i="1"/>
  <c r="T17" i="1"/>
  <c r="T29" i="1"/>
  <c r="T41" i="1"/>
  <c r="T53" i="1"/>
  <c r="T65" i="1"/>
  <c r="T77" i="1"/>
  <c r="T89" i="1"/>
  <c r="T101" i="1"/>
  <c r="T113" i="1"/>
  <c r="T125" i="1"/>
  <c r="T137" i="1"/>
  <c r="T149" i="1"/>
  <c r="T161" i="1"/>
  <c r="T173" i="1"/>
  <c r="T185" i="1"/>
  <c r="T197" i="1"/>
  <c r="T209" i="1"/>
  <c r="T221" i="1"/>
  <c r="T233" i="1"/>
  <c r="T245" i="1"/>
  <c r="T257" i="1"/>
  <c r="T269" i="1"/>
  <c r="T281" i="1"/>
  <c r="T293" i="1"/>
  <c r="T305" i="1"/>
  <c r="T317" i="1"/>
  <c r="T329" i="1"/>
  <c r="T341" i="1"/>
  <c r="T353" i="1"/>
  <c r="T365" i="1"/>
  <c r="T1025" i="1"/>
  <c r="T1037" i="1"/>
  <c r="T1049" i="1"/>
  <c r="T1061" i="1"/>
  <c r="T1073" i="1"/>
  <c r="T1085" i="1"/>
  <c r="T162" i="1"/>
  <c r="T174" i="1"/>
  <c r="T186" i="1"/>
  <c r="T198" i="1"/>
  <c r="T210" i="1"/>
  <c r="T222" i="1"/>
  <c r="T234" i="1"/>
  <c r="T246" i="1"/>
  <c r="T258" i="1"/>
  <c r="T270" i="1"/>
  <c r="T282" i="1"/>
  <c r="T294" i="1"/>
  <c r="T306" i="1"/>
  <c r="T318" i="1"/>
  <c r="T330" i="1"/>
  <c r="T342" i="1"/>
  <c r="T354" i="1"/>
  <c r="T366" i="1"/>
  <c r="T378" i="1"/>
  <c r="T390" i="1"/>
  <c r="T402" i="1"/>
  <c r="T414" i="1"/>
  <c r="T426" i="1"/>
  <c r="T438" i="1"/>
  <c r="T450" i="1"/>
  <c r="T462" i="1"/>
  <c r="T474" i="1"/>
  <c r="T486" i="1"/>
  <c r="T498" i="1"/>
  <c r="T510" i="1"/>
  <c r="T522" i="1"/>
  <c r="T534" i="1"/>
  <c r="T546" i="1"/>
  <c r="T558" i="1"/>
  <c r="T570" i="1"/>
  <c r="T582" i="1"/>
  <c r="T594" i="1"/>
  <c r="T606" i="1"/>
  <c r="T618" i="1"/>
  <c r="T630" i="1"/>
  <c r="T642" i="1"/>
  <c r="T654" i="1"/>
  <c r="T666" i="1"/>
  <c r="T678" i="1"/>
  <c r="T690" i="1"/>
  <c r="T702" i="1"/>
  <c r="T714" i="1"/>
  <c r="T726" i="1"/>
  <c r="T738" i="1"/>
  <c r="T750" i="1"/>
  <c r="T762" i="1"/>
  <c r="T774" i="1"/>
  <c r="T786" i="1"/>
  <c r="T798" i="1"/>
  <c r="T810" i="1"/>
  <c r="T822" i="1"/>
  <c r="T834" i="1"/>
  <c r="T846" i="1"/>
  <c r="T858" i="1"/>
  <c r="T870" i="1"/>
  <c r="T882" i="1"/>
  <c r="T894" i="1"/>
  <c r="T906" i="1"/>
  <c r="T918" i="1"/>
  <c r="T930" i="1"/>
  <c r="T942" i="1"/>
  <c r="T954" i="1"/>
  <c r="T966" i="1"/>
  <c r="T978" i="1"/>
  <c r="T990" i="1"/>
  <c r="T1002" i="1"/>
  <c r="T1014" i="1"/>
  <c r="T1026" i="1"/>
  <c r="T1038" i="1"/>
  <c r="T1050" i="1"/>
  <c r="T1062" i="1"/>
  <c r="T1074" i="1"/>
  <c r="T1086" i="1"/>
  <c r="T43" i="1"/>
  <c r="T55" i="1"/>
  <c r="T67" i="1"/>
  <c r="T79" i="1"/>
  <c r="T91" i="1"/>
  <c r="T103" i="1"/>
  <c r="T115" i="1"/>
  <c r="T127" i="1"/>
  <c r="T139" i="1"/>
  <c r="T151" i="1"/>
  <c r="T163" i="1"/>
  <c r="T175" i="1"/>
  <c r="T187" i="1"/>
  <c r="T199" i="1"/>
  <c r="T211" i="1"/>
  <c r="T223" i="1"/>
  <c r="T235" i="1"/>
  <c r="T247" i="1"/>
  <c r="T259" i="1"/>
  <c r="T271" i="1"/>
  <c r="T283" i="1"/>
  <c r="T295" i="1"/>
  <c r="T307" i="1"/>
  <c r="T319" i="1"/>
  <c r="T331" i="1"/>
  <c r="T343" i="1"/>
  <c r="T355" i="1"/>
  <c r="T367" i="1"/>
  <c r="T379" i="1"/>
  <c r="T391" i="1"/>
  <c r="T403" i="1"/>
  <c r="T415" i="1"/>
  <c r="T427" i="1"/>
  <c r="T439" i="1"/>
  <c r="T451" i="1"/>
  <c r="T463" i="1"/>
  <c r="T475" i="1"/>
  <c r="T487" i="1"/>
  <c r="T499" i="1"/>
  <c r="T511" i="1"/>
  <c r="T523" i="1"/>
  <c r="T535" i="1"/>
  <c r="T547" i="1"/>
  <c r="T559" i="1"/>
  <c r="T571" i="1"/>
  <c r="T583" i="1"/>
  <c r="T595" i="1"/>
  <c r="T607" i="1"/>
  <c r="T619" i="1"/>
  <c r="T631" i="1"/>
  <c r="T643" i="1"/>
  <c r="T655" i="1"/>
  <c r="T667" i="1"/>
  <c r="T679" i="1"/>
  <c r="T691" i="1"/>
  <c r="T703" i="1"/>
  <c r="T715" i="1"/>
  <c r="T727" i="1"/>
  <c r="T739" i="1"/>
  <c r="T751" i="1"/>
  <c r="T763" i="1"/>
  <c r="T775" i="1"/>
  <c r="T787" i="1"/>
  <c r="T799" i="1"/>
  <c r="T811" i="1"/>
  <c r="T823" i="1"/>
  <c r="T835" i="1"/>
  <c r="T847" i="1"/>
  <c r="T859" i="1"/>
  <c r="T871" i="1"/>
  <c r="T883" i="1"/>
  <c r="T895" i="1"/>
  <c r="T907" i="1"/>
  <c r="T919" i="1"/>
  <c r="T931" i="1"/>
  <c r="T943" i="1"/>
  <c r="T955" i="1"/>
  <c r="T967" i="1"/>
  <c r="T979" i="1"/>
  <c r="T991" i="1"/>
  <c r="T1003" i="1"/>
  <c r="T1015" i="1"/>
  <c r="T374" i="1"/>
  <c r="T386" i="1"/>
  <c r="T398" i="1"/>
  <c r="T410" i="1"/>
  <c r="T422" i="1"/>
  <c r="T434" i="1"/>
  <c r="T446" i="1"/>
  <c r="T458" i="1"/>
  <c r="T470" i="1"/>
  <c r="T482" i="1"/>
  <c r="T494" i="1"/>
  <c r="T506" i="1"/>
  <c r="T518" i="1"/>
  <c r="T530" i="1"/>
  <c r="T542" i="1"/>
  <c r="T554" i="1"/>
  <c r="T566" i="1"/>
  <c r="T578" i="1"/>
  <c r="T590" i="1"/>
  <c r="T602" i="1"/>
  <c r="T614" i="1"/>
  <c r="T626" i="1"/>
  <c r="T638" i="1"/>
  <c r="T650" i="1"/>
  <c r="T662" i="1"/>
  <c r="T674" i="1"/>
  <c r="T686" i="1"/>
  <c r="T698" i="1"/>
  <c r="T710" i="1"/>
  <c r="T722" i="1"/>
  <c r="T734" i="1"/>
  <c r="T746" i="1"/>
  <c r="T758" i="1"/>
  <c r="T770" i="1"/>
  <c r="T375" i="1"/>
  <c r="T387" i="1"/>
  <c r="T399" i="1"/>
  <c r="T411" i="1"/>
  <c r="T423" i="1"/>
  <c r="T435" i="1"/>
  <c r="T447" i="1"/>
  <c r="T459" i="1"/>
  <c r="T471" i="1"/>
  <c r="T483" i="1"/>
  <c r="T495" i="1"/>
  <c r="T507" i="1"/>
  <c r="T519" i="1"/>
  <c r="T531" i="1"/>
  <c r="T543" i="1"/>
  <c r="T555" i="1"/>
  <c r="T567" i="1"/>
  <c r="T579" i="1"/>
  <c r="T591" i="1"/>
  <c r="T603" i="1"/>
  <c r="T615" i="1"/>
  <c r="T627" i="1"/>
  <c r="T639" i="1"/>
  <c r="T651" i="1"/>
  <c r="T663" i="1"/>
  <c r="T675" i="1"/>
  <c r="T687" i="1"/>
  <c r="T699" i="1"/>
  <c r="T711" i="1"/>
  <c r="T723" i="1"/>
  <c r="T735" i="1"/>
  <c r="T747" i="1"/>
  <c r="T759" i="1"/>
  <c r="T771" i="1"/>
  <c r="T783" i="1"/>
  <c r="T795" i="1"/>
  <c r="T807" i="1"/>
  <c r="T819" i="1"/>
  <c r="T831" i="1"/>
  <c r="T843" i="1"/>
  <c r="T855" i="1"/>
  <c r="T867" i="1"/>
  <c r="T879" i="1"/>
  <c r="T891" i="1"/>
  <c r="T903" i="1"/>
  <c r="T915" i="1"/>
  <c r="T927" i="1"/>
  <c r="T939" i="1"/>
  <c r="T951" i="1"/>
  <c r="T963" i="1"/>
  <c r="T975" i="1"/>
  <c r="T987" i="1"/>
  <c r="T999" i="1"/>
  <c r="T1011" i="1"/>
  <c r="T376" i="1"/>
  <c r="T388" i="1"/>
  <c r="T400" i="1"/>
  <c r="T412" i="1"/>
  <c r="T424" i="1"/>
  <c r="T436" i="1"/>
  <c r="T448" i="1"/>
  <c r="T460" i="1"/>
  <c r="T472" i="1"/>
  <c r="T484" i="1"/>
  <c r="T496" i="1"/>
  <c r="T508" i="1"/>
  <c r="T520" i="1"/>
  <c r="T532" i="1"/>
  <c r="T544" i="1"/>
  <c r="T556" i="1"/>
  <c r="T568" i="1"/>
  <c r="T580" i="1"/>
  <c r="T592" i="1"/>
  <c r="T604" i="1"/>
  <c r="T616" i="1"/>
  <c r="T628" i="1"/>
  <c r="T640" i="1"/>
  <c r="T652" i="1"/>
  <c r="T664" i="1"/>
  <c r="T676" i="1"/>
  <c r="T688" i="1"/>
  <c r="T700" i="1"/>
  <c r="T712" i="1"/>
  <c r="T724" i="1"/>
  <c r="T736" i="1"/>
  <c r="T748" i="1"/>
  <c r="T760" i="1"/>
  <c r="T772" i="1"/>
  <c r="T784" i="1"/>
  <c r="T796" i="1"/>
  <c r="T808" i="1"/>
  <c r="T820" i="1"/>
  <c r="T832" i="1"/>
  <c r="T844" i="1"/>
  <c r="T856" i="1"/>
  <c r="T868" i="1"/>
  <c r="T880" i="1"/>
  <c r="T892" i="1"/>
  <c r="T904" i="1"/>
  <c r="T916" i="1"/>
  <c r="T928" i="1"/>
  <c r="T940" i="1"/>
  <c r="T952" i="1"/>
  <c r="T964" i="1"/>
  <c r="T976" i="1"/>
  <c r="T988" i="1"/>
  <c r="T1000" i="1"/>
  <c r="T1012" i="1"/>
  <c r="T377" i="1"/>
  <c r="T389" i="1"/>
  <c r="T401" i="1"/>
  <c r="T413" i="1"/>
  <c r="T425" i="1"/>
  <c r="T437" i="1"/>
  <c r="T449" i="1"/>
  <c r="T461" i="1"/>
  <c r="T473" i="1"/>
  <c r="T485" i="1"/>
  <c r="T497" i="1"/>
  <c r="T509" i="1"/>
  <c r="T521" i="1"/>
  <c r="T533" i="1"/>
  <c r="T545" i="1"/>
  <c r="T557" i="1"/>
  <c r="T569" i="1"/>
  <c r="T581" i="1"/>
  <c r="T593" i="1"/>
  <c r="T605" i="1"/>
  <c r="T617" i="1"/>
  <c r="T629" i="1"/>
  <c r="T641" i="1"/>
  <c r="T653" i="1"/>
  <c r="T665" i="1"/>
  <c r="T677" i="1"/>
  <c r="T689" i="1"/>
  <c r="T701" i="1"/>
  <c r="T713" i="1"/>
  <c r="T725" i="1"/>
  <c r="T737" i="1"/>
  <c r="T749" i="1"/>
  <c r="T761" i="1"/>
  <c r="T773" i="1"/>
  <c r="T785" i="1"/>
  <c r="T797" i="1"/>
  <c r="T809" i="1"/>
  <c r="T821" i="1"/>
  <c r="T833" i="1"/>
  <c r="T845" i="1"/>
  <c r="T857" i="1"/>
  <c r="T869" i="1"/>
  <c r="T881" i="1"/>
  <c r="T893" i="1"/>
  <c r="T905" i="1"/>
  <c r="T917" i="1"/>
  <c r="T929" i="1"/>
  <c r="T941" i="1"/>
  <c r="T953" i="1"/>
  <c r="T965" i="1"/>
  <c r="T977" i="1"/>
  <c r="T989" i="1"/>
  <c r="T1001" i="1"/>
  <c r="S320" i="1"/>
  <c r="S932" i="1"/>
  <c r="S836" i="1"/>
  <c r="S236" i="1"/>
  <c r="S319" i="1"/>
  <c r="S295" i="1"/>
  <c r="P226" i="1"/>
  <c r="P106" i="1"/>
  <c r="Q1085" i="1"/>
  <c r="S235" i="1"/>
  <c r="S511" i="1"/>
  <c r="S997" i="1"/>
  <c r="S985" i="1"/>
  <c r="S973" i="1"/>
  <c r="S961" i="1"/>
  <c r="S949" i="1"/>
  <c r="S937" i="1"/>
  <c r="S925" i="1"/>
  <c r="S913" i="1"/>
  <c r="S901" i="1"/>
  <c r="S889" i="1"/>
  <c r="S877" i="1"/>
  <c r="S865" i="1"/>
  <c r="S853" i="1"/>
  <c r="S841" i="1"/>
  <c r="S829" i="1"/>
  <c r="S817" i="1"/>
  <c r="S805" i="1"/>
  <c r="S793" i="1"/>
  <c r="S781" i="1"/>
  <c r="S769" i="1"/>
  <c r="S757" i="1"/>
  <c r="S745" i="1"/>
  <c r="S733" i="1"/>
  <c r="S445" i="1"/>
  <c r="S433" i="1"/>
  <c r="S421" i="1"/>
  <c r="S409" i="1"/>
  <c r="S397" i="1"/>
  <c r="S385" i="1"/>
  <c r="S373" i="1"/>
  <c r="S361" i="1"/>
  <c r="S349" i="1"/>
  <c r="S337" i="1"/>
  <c r="S325" i="1"/>
  <c r="S313" i="1"/>
  <c r="S301" i="1"/>
  <c r="S289" i="1"/>
  <c r="S277" i="1"/>
  <c r="S265" i="1"/>
  <c r="S253" i="1"/>
  <c r="S241" i="1"/>
  <c r="S229" i="1"/>
  <c r="S217" i="1"/>
  <c r="S205" i="1"/>
  <c r="S193" i="1"/>
  <c r="S181" i="1"/>
  <c r="Q1012" i="1"/>
  <c r="Q976" i="1"/>
  <c r="Q940" i="1"/>
  <c r="R856" i="1"/>
  <c r="R844" i="1"/>
  <c r="R832" i="1"/>
  <c r="R820" i="1"/>
  <c r="R808" i="1"/>
  <c r="R796" i="1"/>
  <c r="Q484" i="1"/>
  <c r="S484" i="1" s="1"/>
  <c r="Q448" i="1"/>
  <c r="S376" i="1"/>
  <c r="S352" i="1"/>
  <c r="S292" i="1"/>
  <c r="S740" i="1"/>
  <c r="P792" i="1"/>
  <c r="P684" i="1"/>
  <c r="P564" i="1"/>
  <c r="P516" i="1"/>
  <c r="P396" i="1"/>
  <c r="P312" i="1"/>
  <c r="P288" i="1"/>
  <c r="P276" i="1"/>
  <c r="P252" i="1"/>
  <c r="P228" i="1"/>
  <c r="P192" i="1"/>
  <c r="P168" i="1"/>
  <c r="P144" i="1"/>
  <c r="P132" i="1"/>
  <c r="P108" i="1"/>
  <c r="P84" i="1"/>
  <c r="P48" i="1"/>
  <c r="P24" i="1"/>
  <c r="S936" i="1"/>
  <c r="S924" i="1"/>
  <c r="S912" i="1"/>
  <c r="S900" i="1"/>
  <c r="S888" i="1"/>
  <c r="S876" i="1"/>
  <c r="S864" i="1"/>
  <c r="S852" i="1"/>
  <c r="S840" i="1"/>
  <c r="S828" i="1"/>
  <c r="S816" i="1"/>
  <c r="S804" i="1"/>
  <c r="S792" i="1"/>
  <c r="S768" i="1"/>
  <c r="S744" i="1"/>
  <c r="S444" i="1"/>
  <c r="S432" i="1"/>
  <c r="S420" i="1"/>
  <c r="S408" i="1"/>
  <c r="S396" i="1"/>
  <c r="S384" i="1"/>
  <c r="S372" i="1"/>
  <c r="S360" i="1"/>
  <c r="S348" i="1"/>
  <c r="S336" i="1"/>
  <c r="S300" i="1"/>
  <c r="S288" i="1"/>
  <c r="S276" i="1"/>
  <c r="S240" i="1"/>
  <c r="S228" i="1"/>
  <c r="S216" i="1"/>
  <c r="S204" i="1"/>
  <c r="S192" i="1"/>
  <c r="R654" i="1"/>
  <c r="S428" i="1"/>
  <c r="P911" i="1"/>
  <c r="P683" i="1"/>
  <c r="P515" i="1"/>
  <c r="P395" i="1"/>
  <c r="P371" i="1"/>
  <c r="P347" i="1"/>
  <c r="P335" i="1"/>
  <c r="P311" i="1"/>
  <c r="P287" i="1"/>
  <c r="P251" i="1"/>
  <c r="P227" i="1"/>
  <c r="P203" i="1"/>
  <c r="P191" i="1"/>
  <c r="P167" i="1"/>
  <c r="P143" i="1"/>
  <c r="P107" i="1"/>
  <c r="P83" i="1"/>
  <c r="P59" i="1"/>
  <c r="P23" i="1"/>
  <c r="S291" i="1"/>
  <c r="S267" i="1"/>
  <c r="S207" i="1"/>
  <c r="S404" i="1"/>
  <c r="S176" i="1"/>
  <c r="S380" i="1"/>
  <c r="R511" i="1"/>
  <c r="S379" i="1"/>
  <c r="Q939" i="1"/>
  <c r="S939" i="1"/>
  <c r="R1093" i="1"/>
  <c r="S1093" i="1" s="1"/>
  <c r="R1069" i="1"/>
  <c r="S1069" i="1" s="1"/>
  <c r="R1045" i="1"/>
  <c r="S1045" i="1" s="1"/>
  <c r="Q1091" i="1"/>
  <c r="Q1079" i="1"/>
  <c r="Q1067" i="1"/>
  <c r="Q1055" i="1"/>
  <c r="Q1043" i="1"/>
  <c r="Q1031" i="1"/>
  <c r="Q1019" i="1"/>
  <c r="Q1007" i="1"/>
  <c r="R995" i="1"/>
  <c r="S995" i="1"/>
  <c r="Q983" i="1"/>
  <c r="S983" i="1"/>
  <c r="Q971" i="1"/>
  <c r="S971" i="1"/>
  <c r="R959" i="1"/>
  <c r="S959" i="1"/>
  <c r="Q947" i="1"/>
  <c r="S947" i="1"/>
  <c r="Q935" i="1"/>
  <c r="S935" i="1"/>
  <c r="Q923" i="1"/>
  <c r="S923" i="1"/>
  <c r="Q911" i="1"/>
  <c r="S911" i="1"/>
  <c r="R899" i="1"/>
  <c r="S899" i="1"/>
  <c r="Q887" i="1"/>
  <c r="R887" i="1"/>
  <c r="S887" i="1"/>
  <c r="Q875" i="1"/>
  <c r="S875" i="1"/>
  <c r="Q863" i="1"/>
  <c r="S863" i="1"/>
  <c r="Q851" i="1"/>
  <c r="S851" i="1"/>
  <c r="Q839" i="1"/>
  <c r="S839" i="1"/>
  <c r="Q827" i="1"/>
  <c r="S827" i="1"/>
  <c r="Q815" i="1"/>
  <c r="S815" i="1"/>
  <c r="Q803" i="1"/>
  <c r="S803" i="1"/>
  <c r="Q767" i="1"/>
  <c r="S767" i="1"/>
  <c r="R1078" i="1"/>
  <c r="S1078" i="1" s="1"/>
  <c r="R1054" i="1"/>
  <c r="S1054" i="1" s="1"/>
  <c r="R1030" i="1"/>
  <c r="S1030" i="1" s="1"/>
  <c r="Q1030" i="1"/>
  <c r="R994" i="1"/>
  <c r="S994" i="1"/>
  <c r="Q958" i="1"/>
  <c r="S958" i="1"/>
  <c r="Q898" i="1"/>
  <c r="S898" i="1"/>
  <c r="R766" i="1"/>
  <c r="S766" i="1"/>
  <c r="Q766" i="1"/>
  <c r="Q1037" i="1"/>
  <c r="R1037" i="1"/>
  <c r="R1013" i="1"/>
  <c r="S1013" i="1" s="1"/>
  <c r="Q1001" i="1"/>
  <c r="Q989" i="1"/>
  <c r="S989" i="1"/>
  <c r="R977" i="1"/>
  <c r="S977" i="1"/>
  <c r="Q965" i="1"/>
  <c r="S965" i="1"/>
  <c r="Q953" i="1"/>
  <c r="S953" i="1"/>
  <c r="Q941" i="1"/>
  <c r="S941" i="1"/>
  <c r="R929" i="1"/>
  <c r="S929" i="1"/>
  <c r="Q929" i="1"/>
  <c r="Q917" i="1"/>
  <c r="S917" i="1"/>
  <c r="R917" i="1"/>
  <c r="Q905" i="1"/>
  <c r="S905" i="1"/>
  <c r="Q893" i="1"/>
  <c r="S893" i="1"/>
  <c r="Q881" i="1"/>
  <c r="S881" i="1"/>
  <c r="Q869" i="1"/>
  <c r="S869" i="1"/>
  <c r="R857" i="1"/>
  <c r="S857" i="1"/>
  <c r="Q857" i="1"/>
  <c r="R845" i="1"/>
  <c r="S845" i="1"/>
  <c r="R833" i="1"/>
  <c r="S833" i="1"/>
  <c r="R821" i="1"/>
  <c r="S821" i="1"/>
  <c r="R809" i="1"/>
  <c r="S809" i="1"/>
  <c r="Q809" i="1"/>
  <c r="R797" i="1"/>
  <c r="S797" i="1"/>
  <c r="Q797" i="1"/>
  <c r="Q773" i="1"/>
  <c r="S773" i="1"/>
  <c r="Q749" i="1"/>
  <c r="S749" i="1"/>
  <c r="Q725" i="1"/>
  <c r="S725" i="1" s="1"/>
  <c r="Q2" i="1"/>
  <c r="R1070" i="1"/>
  <c r="S1070" i="1" s="1"/>
  <c r="R1046" i="1"/>
  <c r="S1046" i="1" s="1"/>
  <c r="R1022" i="1"/>
  <c r="S1022" i="1" s="1"/>
  <c r="R986" i="1"/>
  <c r="S986" i="1"/>
  <c r="Q986" i="1"/>
  <c r="R950" i="1"/>
  <c r="S950" i="1"/>
  <c r="R878" i="1"/>
  <c r="S878" i="1"/>
  <c r="R782" i="1"/>
  <c r="S782" i="1"/>
  <c r="Q782" i="1"/>
  <c r="R734" i="1"/>
  <c r="S734" i="1"/>
  <c r="R674" i="1"/>
  <c r="R1061" i="1"/>
  <c r="S1061" i="1" s="1"/>
  <c r="R1092" i="1"/>
  <c r="S1092" i="1" s="1"/>
  <c r="R1080" i="1"/>
  <c r="S1080" i="1" s="1"/>
  <c r="R1068" i="1"/>
  <c r="S1068" i="1" s="1"/>
  <c r="R1056" i="1"/>
  <c r="S1056" i="1" s="1"/>
  <c r="R1044" i="1"/>
  <c r="S1044" i="1" s="1"/>
  <c r="R1032" i="1"/>
  <c r="S1032" i="1" s="1"/>
  <c r="R1020" i="1"/>
  <c r="S1020" i="1" s="1"/>
  <c r="Q1020" i="1"/>
  <c r="R1008" i="1"/>
  <c r="S1008" i="1" s="1"/>
  <c r="R996" i="1"/>
  <c r="S996" i="1"/>
  <c r="R984" i="1"/>
  <c r="S984" i="1"/>
  <c r="Q984" i="1"/>
  <c r="R972" i="1"/>
  <c r="S972" i="1"/>
  <c r="R960" i="1"/>
  <c r="S960" i="1"/>
  <c r="R948" i="1"/>
  <c r="S948" i="1"/>
  <c r="R780" i="1"/>
  <c r="S780" i="1"/>
  <c r="R756" i="1"/>
  <c r="S756" i="1"/>
  <c r="R732" i="1"/>
  <c r="S732" i="1"/>
  <c r="R696" i="1"/>
  <c r="Q696" i="1"/>
  <c r="S696" i="1" s="1"/>
  <c r="Q684" i="1"/>
  <c r="S684" i="1" s="1"/>
  <c r="R672" i="1"/>
  <c r="R660" i="1"/>
  <c r="R492" i="1"/>
  <c r="Q468" i="1"/>
  <c r="S468" i="1" s="1"/>
  <c r="Q324" i="1"/>
  <c r="S324" i="1"/>
  <c r="R312" i="1"/>
  <c r="S312" i="1"/>
  <c r="Q264" i="1"/>
  <c r="S264" i="1"/>
  <c r="R252" i="1"/>
  <c r="S252" i="1"/>
  <c r="R180" i="1"/>
  <c r="S180" i="1"/>
  <c r="Q144" i="1"/>
  <c r="Q108" i="1"/>
  <c r="Q72" i="1"/>
  <c r="Q36" i="1"/>
  <c r="S908" i="1"/>
  <c r="S812" i="1"/>
  <c r="Q1077" i="1"/>
  <c r="Q1053" i="1"/>
  <c r="Q1029" i="1"/>
  <c r="S993" i="1"/>
  <c r="S969" i="1"/>
  <c r="S945" i="1"/>
  <c r="S921" i="1"/>
  <c r="Q909" i="1"/>
  <c r="S897" i="1"/>
  <c r="S873" i="1"/>
  <c r="S849" i="1"/>
  <c r="S825" i="1"/>
  <c r="S801" i="1"/>
  <c r="S777" i="1"/>
  <c r="S753" i="1"/>
  <c r="S729" i="1"/>
  <c r="S441" i="1"/>
  <c r="S417" i="1"/>
  <c r="S393" i="1"/>
  <c r="S381" i="1"/>
  <c r="S369" i="1"/>
  <c r="S357" i="1"/>
  <c r="S345" i="1"/>
  <c r="S333" i="1"/>
  <c r="S321" i="1"/>
  <c r="S309" i="1"/>
  <c r="S297" i="1"/>
  <c r="S285" i="1"/>
  <c r="S273" i="1"/>
  <c r="S261" i="1"/>
  <c r="S249" i="1"/>
  <c r="S237" i="1"/>
  <c r="S225" i="1"/>
  <c r="S213" i="1"/>
  <c r="S201" i="1"/>
  <c r="S189" i="1"/>
  <c r="S177" i="1"/>
  <c r="Q948" i="1"/>
  <c r="S980" i="1"/>
  <c r="S884" i="1"/>
  <c r="S788" i="1"/>
  <c r="S692" i="1"/>
  <c r="R1088" i="1"/>
  <c r="S1088" i="1"/>
  <c r="R1076" i="1"/>
  <c r="S1076" i="1" s="1"/>
  <c r="R1064" i="1"/>
  <c r="S1064" i="1" s="1"/>
  <c r="R1052" i="1"/>
  <c r="S1052" i="1" s="1"/>
  <c r="R1040" i="1"/>
  <c r="S1040" i="1" s="1"/>
  <c r="R1028" i="1"/>
  <c r="S1028" i="1" s="1"/>
  <c r="R1016" i="1"/>
  <c r="S1016" i="1" s="1"/>
  <c r="R1004" i="1"/>
  <c r="S1004" i="1" s="1"/>
  <c r="Q1004" i="1"/>
  <c r="R992" i="1"/>
  <c r="S992" i="1"/>
  <c r="R968" i="1"/>
  <c r="S968" i="1"/>
  <c r="R944" i="1"/>
  <c r="S944" i="1"/>
  <c r="R920" i="1"/>
  <c r="S920" i="1"/>
  <c r="Q920" i="1"/>
  <c r="R896" i="1"/>
  <c r="S896" i="1"/>
  <c r="R872" i="1"/>
  <c r="S872" i="1"/>
  <c r="R848" i="1"/>
  <c r="S848" i="1"/>
  <c r="R824" i="1"/>
  <c r="S824" i="1"/>
  <c r="R800" i="1"/>
  <c r="S800" i="1"/>
  <c r="Q704" i="1"/>
  <c r="S704" i="1"/>
  <c r="Q680" i="1"/>
  <c r="S680" i="1" s="1"/>
  <c r="Q845" i="1"/>
  <c r="S1085" i="1"/>
  <c r="S1037" i="1"/>
  <c r="Q833" i="1"/>
  <c r="Q821" i="1"/>
  <c r="S956" i="1"/>
  <c r="S860" i="1"/>
  <c r="S764" i="1"/>
  <c r="S668" i="1"/>
  <c r="R350" i="1"/>
  <c r="S350" i="1"/>
  <c r="S182" i="1"/>
  <c r="R976" i="1"/>
  <c r="Q535" i="1"/>
  <c r="S535" i="1" s="1"/>
  <c r="S1086" i="1"/>
  <c r="S1074" i="1"/>
  <c r="S1062" i="1"/>
  <c r="S1050" i="1"/>
  <c r="S1038" i="1"/>
  <c r="S1026" i="1"/>
  <c r="Q631" i="1"/>
  <c r="S631" i="1" s="1"/>
  <c r="R403" i="1"/>
  <c r="S787" i="1"/>
  <c r="S763" i="1"/>
  <c r="S739" i="1"/>
  <c r="S715" i="1"/>
  <c r="S691" i="1"/>
  <c r="S643" i="1"/>
  <c r="S619" i="1"/>
  <c r="S595" i="1"/>
  <c r="S571" i="1"/>
  <c r="S547" i="1"/>
  <c r="S523" i="1"/>
  <c r="S427" i="1"/>
  <c r="S403" i="1"/>
  <c r="R928" i="1"/>
  <c r="R607" i="1"/>
  <c r="Q607" i="1"/>
  <c r="S607" i="1" s="1"/>
  <c r="R294" i="1"/>
  <c r="R583" i="1"/>
  <c r="Q294" i="1"/>
  <c r="S367" i="1"/>
  <c r="S223" i="1"/>
  <c r="R1002" i="1"/>
  <c r="S1002" i="1" s="1"/>
  <c r="R990" i="1"/>
  <c r="S990" i="1"/>
  <c r="R978" i="1"/>
  <c r="S978" i="1"/>
  <c r="R966" i="1"/>
  <c r="S966" i="1"/>
  <c r="R954" i="1"/>
  <c r="S954" i="1"/>
  <c r="Q786" i="1"/>
  <c r="S786" i="1"/>
  <c r="Q774" i="1"/>
  <c r="S774" i="1"/>
  <c r="Q762" i="1"/>
  <c r="S762" i="1"/>
  <c r="Q738" i="1"/>
  <c r="S738" i="1"/>
  <c r="Q726" i="1"/>
  <c r="S726" i="1"/>
  <c r="Q714" i="1"/>
  <c r="S714" i="1" s="1"/>
  <c r="Q702" i="1"/>
  <c r="S702" i="1" s="1"/>
  <c r="Q690" i="1"/>
  <c r="S690" i="1" s="1"/>
  <c r="R666" i="1"/>
  <c r="S654" i="1"/>
  <c r="Q642" i="1"/>
  <c r="S642" i="1" s="1"/>
  <c r="Q630" i="1"/>
  <c r="S630" i="1" s="1"/>
  <c r="Q618" i="1"/>
  <c r="S618" i="1" s="1"/>
  <c r="Q606" i="1"/>
  <c r="S606" i="1" s="1"/>
  <c r="Q594" i="1"/>
  <c r="S594" i="1" s="1"/>
  <c r="Q582" i="1"/>
  <c r="S582" i="1"/>
  <c r="Q570" i="1"/>
  <c r="S570" i="1" s="1"/>
  <c r="Q558" i="1"/>
  <c r="S558" i="1" s="1"/>
  <c r="Q546" i="1"/>
  <c r="S546" i="1" s="1"/>
  <c r="Q534" i="1"/>
  <c r="S534" i="1" s="1"/>
  <c r="Q522" i="1"/>
  <c r="S522" i="1" s="1"/>
  <c r="Q510" i="1"/>
  <c r="S510" i="1" s="1"/>
  <c r="Q498" i="1"/>
  <c r="S498" i="1" s="1"/>
  <c r="R450" i="1"/>
  <c r="S450" i="1"/>
  <c r="Q426" i="1"/>
  <c r="S426" i="1"/>
  <c r="Q402" i="1"/>
  <c r="S402" i="1"/>
  <c r="Q378" i="1"/>
  <c r="S378" i="1"/>
  <c r="Q366" i="1"/>
  <c r="S366" i="1"/>
  <c r="R354" i="1"/>
  <c r="S354" i="1"/>
  <c r="Q282" i="1"/>
  <c r="S282" i="1"/>
  <c r="Q234" i="1"/>
  <c r="S234" i="1"/>
  <c r="Q222" i="1"/>
  <c r="S222" i="1"/>
  <c r="R210" i="1"/>
  <c r="S210" i="1"/>
  <c r="Q162" i="1"/>
  <c r="Q126" i="1"/>
  <c r="Q90" i="1"/>
  <c r="S90" i="1"/>
  <c r="Q54" i="1"/>
  <c r="Q18" i="1"/>
  <c r="R750" i="1"/>
  <c r="Q583" i="1"/>
  <c r="S583" i="1" s="1"/>
  <c r="R235" i="1"/>
  <c r="S307" i="1"/>
  <c r="Q497" i="1"/>
  <c r="S497" i="1" s="1"/>
  <c r="Q1002" i="1"/>
  <c r="Q750" i="1"/>
  <c r="R559" i="1"/>
  <c r="S1014" i="1"/>
  <c r="S440" i="1"/>
  <c r="S391" i="1"/>
  <c r="Q868" i="1"/>
  <c r="R715" i="1"/>
  <c r="Q559" i="1"/>
  <c r="S559" i="1" s="1"/>
  <c r="Q176" i="1"/>
  <c r="S775" i="1"/>
  <c r="S751" i="1"/>
  <c r="S703" i="1"/>
  <c r="S679" i="1"/>
  <c r="S439" i="1"/>
  <c r="S415" i="1"/>
  <c r="R879" i="1"/>
  <c r="Q867" i="1"/>
  <c r="R867" i="1"/>
  <c r="R163" i="1"/>
  <c r="S163" i="1" s="1"/>
  <c r="S1087" i="1"/>
  <c r="S1075" i="1"/>
  <c r="S1063" i="1"/>
  <c r="S1027" i="1"/>
  <c r="R1081" i="1"/>
  <c r="S1081" i="1" s="1"/>
  <c r="Q1081" i="1"/>
  <c r="R1057" i="1"/>
  <c r="S1057" i="1" s="1"/>
  <c r="Q1057" i="1"/>
  <c r="R1033" i="1"/>
  <c r="S1033" i="1" s="1"/>
  <c r="Q1033" i="1"/>
  <c r="Q1021" i="1"/>
  <c r="R1021" i="1"/>
  <c r="S1021" i="1" s="1"/>
  <c r="Q1009" i="1"/>
  <c r="R1009" i="1"/>
  <c r="S1009" i="1" s="1"/>
  <c r="Q997" i="1"/>
  <c r="R997" i="1"/>
  <c r="Q985" i="1"/>
  <c r="R985" i="1"/>
  <c r="Q973" i="1"/>
  <c r="R973" i="1"/>
  <c r="Q961" i="1"/>
  <c r="R961" i="1"/>
  <c r="Q949" i="1"/>
  <c r="R949" i="1"/>
  <c r="Q937" i="1"/>
  <c r="R937" i="1"/>
  <c r="Q925" i="1"/>
  <c r="R925" i="1"/>
  <c r="Q913" i="1"/>
  <c r="R913" i="1"/>
  <c r="Q901" i="1"/>
  <c r="R901" i="1"/>
  <c r="Q889" i="1"/>
  <c r="R889" i="1"/>
  <c r="Q877" i="1"/>
  <c r="R877" i="1"/>
  <c r="Q865" i="1"/>
  <c r="R865" i="1"/>
  <c r="Q853" i="1"/>
  <c r="R853" i="1"/>
  <c r="Q841" i="1"/>
  <c r="R841" i="1"/>
  <c r="Q829" i="1"/>
  <c r="R829" i="1"/>
  <c r="Q817" i="1"/>
  <c r="R817" i="1"/>
  <c r="Q805" i="1"/>
  <c r="R805" i="1"/>
  <c r="Q793" i="1"/>
  <c r="R793" i="1"/>
  <c r="Q781" i="1"/>
  <c r="R781" i="1"/>
  <c r="Q769" i="1"/>
  <c r="R769" i="1"/>
  <c r="Q757" i="1"/>
  <c r="R757" i="1"/>
  <c r="Q745" i="1"/>
  <c r="R745" i="1"/>
  <c r="Q733" i="1"/>
  <c r="R733" i="1"/>
  <c r="R721" i="1"/>
  <c r="Q721" i="1"/>
  <c r="S721" i="1" s="1"/>
  <c r="Q709" i="1"/>
  <c r="S709" i="1" s="1"/>
  <c r="R709" i="1"/>
  <c r="R697" i="1"/>
  <c r="Q697" i="1"/>
  <c r="S697" i="1" s="1"/>
  <c r="Q685" i="1"/>
  <c r="S685" i="1" s="1"/>
  <c r="R685" i="1"/>
  <c r="Q673" i="1"/>
  <c r="S673" i="1" s="1"/>
  <c r="R673" i="1"/>
  <c r="R661" i="1"/>
  <c r="Q661" i="1"/>
  <c r="S661" i="1" s="1"/>
  <c r="R649" i="1"/>
  <c r="Q649" i="1"/>
  <c r="S649" i="1" s="1"/>
  <c r="Q637" i="1"/>
  <c r="S637" i="1" s="1"/>
  <c r="R637" i="1"/>
  <c r="Q625" i="1"/>
  <c r="S625" i="1" s="1"/>
  <c r="R625" i="1"/>
  <c r="Q613" i="1"/>
  <c r="S613" i="1" s="1"/>
  <c r="R613" i="1"/>
  <c r="Q601" i="1"/>
  <c r="S601" i="1" s="1"/>
  <c r="R601" i="1"/>
  <c r="Q589" i="1"/>
  <c r="S589" i="1" s="1"/>
  <c r="R589" i="1"/>
  <c r="Q577" i="1"/>
  <c r="S577" i="1" s="1"/>
  <c r="R577" i="1"/>
  <c r="Q565" i="1"/>
  <c r="S565" i="1" s="1"/>
  <c r="R565" i="1"/>
  <c r="Q553" i="1"/>
  <c r="S553" i="1" s="1"/>
  <c r="R553" i="1"/>
  <c r="Q541" i="1"/>
  <c r="S541" i="1" s="1"/>
  <c r="R541" i="1"/>
  <c r="Q529" i="1"/>
  <c r="S529" i="1" s="1"/>
  <c r="R529" i="1"/>
  <c r="Q517" i="1"/>
  <c r="S517" i="1" s="1"/>
  <c r="R517" i="1"/>
  <c r="R505" i="1"/>
  <c r="Q505" i="1"/>
  <c r="S505" i="1" s="1"/>
  <c r="R493" i="1"/>
  <c r="Q493" i="1"/>
  <c r="S493" i="1" s="1"/>
  <c r="Q481" i="1"/>
  <c r="S481" i="1" s="1"/>
  <c r="R481" i="1"/>
  <c r="R469" i="1"/>
  <c r="Q469" i="1"/>
  <c r="S469" i="1" s="1"/>
  <c r="Q457" i="1"/>
  <c r="S457" i="1" s="1"/>
  <c r="R457" i="1"/>
  <c r="Q445" i="1"/>
  <c r="R445" i="1"/>
  <c r="Q433" i="1"/>
  <c r="R433" i="1"/>
  <c r="Q421" i="1"/>
  <c r="R421" i="1"/>
  <c r="Q409" i="1"/>
  <c r="R409" i="1"/>
  <c r="Q397" i="1"/>
  <c r="R397" i="1"/>
  <c r="Q385" i="1"/>
  <c r="R385" i="1"/>
  <c r="Q373" i="1"/>
  <c r="R373" i="1"/>
  <c r="Q361" i="1"/>
  <c r="R361" i="1"/>
  <c r="Q349" i="1"/>
  <c r="R349" i="1"/>
  <c r="R337" i="1"/>
  <c r="Q337" i="1"/>
  <c r="R325" i="1"/>
  <c r="Q325" i="1"/>
  <c r="Q313" i="1"/>
  <c r="R313" i="1"/>
  <c r="Q301" i="1"/>
  <c r="R301" i="1"/>
  <c r="Q289" i="1"/>
  <c r="R289" i="1"/>
  <c r="Q277" i="1"/>
  <c r="R277" i="1"/>
  <c r="Q265" i="1"/>
  <c r="R265" i="1"/>
  <c r="R253" i="1"/>
  <c r="Q253" i="1"/>
  <c r="Q241" i="1"/>
  <c r="R241" i="1"/>
  <c r="Q229" i="1"/>
  <c r="R229" i="1"/>
  <c r="Q217" i="1"/>
  <c r="R217" i="1"/>
  <c r="Q205" i="1"/>
  <c r="R205" i="1"/>
  <c r="R193" i="1"/>
  <c r="Q193" i="1"/>
  <c r="R181" i="1"/>
  <c r="Q181" i="1"/>
  <c r="Q169" i="1"/>
  <c r="R169" i="1"/>
  <c r="S169" i="1" s="1"/>
  <c r="Q157" i="1"/>
  <c r="R157" i="1"/>
  <c r="S157" i="1" s="1"/>
  <c r="R145" i="1"/>
  <c r="S145" i="1" s="1"/>
  <c r="Q145" i="1"/>
  <c r="Q133" i="1"/>
  <c r="R133" i="1"/>
  <c r="S133" i="1" s="1"/>
  <c r="Q121" i="1"/>
  <c r="R121" i="1"/>
  <c r="S121" i="1" s="1"/>
  <c r="R109" i="1"/>
  <c r="S109" i="1" s="1"/>
  <c r="Q109" i="1"/>
  <c r="Q97" i="1"/>
  <c r="R97" i="1"/>
  <c r="S97" i="1" s="1"/>
  <c r="Q85" i="1"/>
  <c r="R85" i="1"/>
  <c r="S85" i="1" s="1"/>
  <c r="R73" i="1"/>
  <c r="S73" i="1" s="1"/>
  <c r="Q73" i="1"/>
  <c r="Q61" i="1"/>
  <c r="R61" i="1"/>
  <c r="S61" i="1" s="1"/>
  <c r="Q49" i="1"/>
  <c r="R49" i="1"/>
  <c r="S49" i="1" s="1"/>
  <c r="R37" i="1"/>
  <c r="S37" i="1" s="1"/>
  <c r="Q37" i="1"/>
  <c r="Q25" i="1"/>
  <c r="R25" i="1"/>
  <c r="S25" i="1" s="1"/>
  <c r="Q13" i="1"/>
  <c r="R13" i="1"/>
  <c r="S13" i="1" s="1"/>
  <c r="Q1093" i="1"/>
  <c r="Q1045" i="1"/>
  <c r="Q994" i="1"/>
  <c r="R939" i="1"/>
  <c r="Q878" i="1"/>
  <c r="Q946" i="1"/>
  <c r="R946" i="1"/>
  <c r="Q886" i="1"/>
  <c r="R886" i="1"/>
  <c r="Q838" i="1"/>
  <c r="R838" i="1"/>
  <c r="R778" i="1"/>
  <c r="Q778" i="1"/>
  <c r="R406" i="1"/>
  <c r="Q406" i="1"/>
  <c r="Q1089" i="1"/>
  <c r="R1089" i="1"/>
  <c r="S1089" i="1" s="1"/>
  <c r="Q1065" i="1"/>
  <c r="R1065" i="1"/>
  <c r="S1065" i="1" s="1"/>
  <c r="Q1041" i="1"/>
  <c r="R1041" i="1"/>
  <c r="S1041" i="1" s="1"/>
  <c r="Q1017" i="1"/>
  <c r="R1017" i="1"/>
  <c r="S1017" i="1" s="1"/>
  <c r="R1005" i="1"/>
  <c r="S1005" i="1" s="1"/>
  <c r="Q1005" i="1"/>
  <c r="Q993" i="1"/>
  <c r="R993" i="1"/>
  <c r="Q981" i="1"/>
  <c r="R981" i="1"/>
  <c r="R969" i="1"/>
  <c r="Q969" i="1"/>
  <c r="Q957" i="1"/>
  <c r="R957" i="1"/>
  <c r="Q945" i="1"/>
  <c r="R945" i="1"/>
  <c r="Q933" i="1"/>
  <c r="R933" i="1"/>
  <c r="R921" i="1"/>
  <c r="Q921" i="1"/>
  <c r="Q897" i="1"/>
  <c r="R897" i="1"/>
  <c r="Q885" i="1"/>
  <c r="R885" i="1"/>
  <c r="Q873" i="1"/>
  <c r="R873" i="1"/>
  <c r="Q861" i="1"/>
  <c r="R861" i="1"/>
  <c r="R849" i="1"/>
  <c r="Q849" i="1"/>
  <c r="R837" i="1"/>
  <c r="Q837" i="1"/>
  <c r="R825" i="1"/>
  <c r="Q825" i="1"/>
  <c r="R813" i="1"/>
  <c r="Q813" i="1"/>
  <c r="R801" i="1"/>
  <c r="Q801" i="1"/>
  <c r="R789" i="1"/>
  <c r="Q789" i="1"/>
  <c r="R777" i="1"/>
  <c r="Q777" i="1"/>
  <c r="R765" i="1"/>
  <c r="Q765" i="1"/>
  <c r="R753" i="1"/>
  <c r="Q753" i="1"/>
  <c r="R741" i="1"/>
  <c r="Q741" i="1"/>
  <c r="R729" i="1"/>
  <c r="Q729" i="1"/>
  <c r="R717" i="1"/>
  <c r="Q717" i="1"/>
  <c r="S717" i="1" s="1"/>
  <c r="R705" i="1"/>
  <c r="Q705" i="1"/>
  <c r="S705" i="1" s="1"/>
  <c r="R693" i="1"/>
  <c r="Q693" i="1"/>
  <c r="S693" i="1" s="1"/>
  <c r="R681" i="1"/>
  <c r="Q681" i="1"/>
  <c r="S681" i="1" s="1"/>
  <c r="R669" i="1"/>
  <c r="Q669" i="1"/>
  <c r="S669" i="1" s="1"/>
  <c r="R657" i="1"/>
  <c r="Q657" i="1"/>
  <c r="S657" i="1" s="1"/>
  <c r="R645" i="1"/>
  <c r="Q645" i="1"/>
  <c r="S645" i="1" s="1"/>
  <c r="R633" i="1"/>
  <c r="Q633" i="1"/>
  <c r="S633" i="1" s="1"/>
  <c r="R621" i="1"/>
  <c r="Q621" i="1"/>
  <c r="S621" i="1" s="1"/>
  <c r="R609" i="1"/>
  <c r="Q609" i="1"/>
  <c r="S609" i="1" s="1"/>
  <c r="R597" i="1"/>
  <c r="Q597" i="1"/>
  <c r="S597" i="1" s="1"/>
  <c r="R585" i="1"/>
  <c r="Q585" i="1"/>
  <c r="S585" i="1" s="1"/>
  <c r="R573" i="1"/>
  <c r="Q573" i="1"/>
  <c r="S573" i="1" s="1"/>
  <c r="R561" i="1"/>
  <c r="Q561" i="1"/>
  <c r="S561" i="1" s="1"/>
  <c r="R549" i="1"/>
  <c r="Q549" i="1"/>
  <c r="S549" i="1" s="1"/>
  <c r="R537" i="1"/>
  <c r="Q537" i="1"/>
  <c r="S537" i="1" s="1"/>
  <c r="R525" i="1"/>
  <c r="Q525" i="1"/>
  <c r="S525" i="1" s="1"/>
  <c r="R513" i="1"/>
  <c r="Q513" i="1"/>
  <c r="S513" i="1" s="1"/>
  <c r="Q501" i="1"/>
  <c r="S501" i="1" s="1"/>
  <c r="R501" i="1"/>
  <c r="R489" i="1"/>
  <c r="Q489" i="1"/>
  <c r="S489" i="1" s="1"/>
  <c r="R477" i="1"/>
  <c r="Q477" i="1"/>
  <c r="S477" i="1" s="1"/>
  <c r="R465" i="1"/>
  <c r="Q465" i="1"/>
  <c r="S465" i="1" s="1"/>
  <c r="R453" i="1"/>
  <c r="Q453" i="1"/>
  <c r="S453" i="1" s="1"/>
  <c r="R441" i="1"/>
  <c r="Q441" i="1"/>
  <c r="Q429" i="1"/>
  <c r="R429" i="1"/>
  <c r="Q417" i="1"/>
  <c r="R417" i="1"/>
  <c r="Q405" i="1"/>
  <c r="R405" i="1"/>
  <c r="Q393" i="1"/>
  <c r="R393" i="1"/>
  <c r="Q381" i="1"/>
  <c r="R381" i="1"/>
  <c r="Q369" i="1"/>
  <c r="R369" i="1"/>
  <c r="Q357" i="1"/>
  <c r="R357" i="1"/>
  <c r="Q345" i="1"/>
  <c r="R345" i="1"/>
  <c r="Q333" i="1"/>
  <c r="R333" i="1"/>
  <c r="Q321" i="1"/>
  <c r="R321" i="1"/>
  <c r="Q309" i="1"/>
  <c r="R309" i="1"/>
  <c r="Q297" i="1"/>
  <c r="R297" i="1"/>
  <c r="Q285" i="1"/>
  <c r="R285" i="1"/>
  <c r="Q273" i="1"/>
  <c r="R273" i="1"/>
  <c r="Q261" i="1"/>
  <c r="R261" i="1"/>
  <c r="Q249" i="1"/>
  <c r="R249" i="1"/>
  <c r="Q237" i="1"/>
  <c r="R237" i="1"/>
  <c r="Q225" i="1"/>
  <c r="R225" i="1"/>
  <c r="Q213" i="1"/>
  <c r="R213" i="1"/>
  <c r="Q201" i="1"/>
  <c r="R201" i="1"/>
  <c r="Q189" i="1"/>
  <c r="R189" i="1"/>
  <c r="Q177" i="1"/>
  <c r="R177" i="1"/>
  <c r="Q165" i="1"/>
  <c r="R165" i="1"/>
  <c r="S165" i="1" s="1"/>
  <c r="Q153" i="1"/>
  <c r="R153" i="1"/>
  <c r="S153" i="1" s="1"/>
  <c r="Q141" i="1"/>
  <c r="R141" i="1"/>
  <c r="S141" i="1" s="1"/>
  <c r="Q129" i="1"/>
  <c r="R129" i="1"/>
  <c r="S129" i="1" s="1"/>
  <c r="Q117" i="1"/>
  <c r="R117" i="1"/>
  <c r="S117" i="1" s="1"/>
  <c r="Q105" i="1"/>
  <c r="R105" i="1"/>
  <c r="S105" i="1" s="1"/>
  <c r="Q93" i="1"/>
  <c r="R93" i="1"/>
  <c r="S93" i="1" s="1"/>
  <c r="Q81" i="1"/>
  <c r="R81" i="1"/>
  <c r="S81" i="1" s="1"/>
  <c r="Q69" i="1"/>
  <c r="R69" i="1"/>
  <c r="S69" i="1" s="1"/>
  <c r="Q57" i="1"/>
  <c r="R57" i="1"/>
  <c r="S57" i="1" s="1"/>
  <c r="Q45" i="1"/>
  <c r="R45" i="1"/>
  <c r="S45" i="1" s="1"/>
  <c r="Q33" i="1"/>
  <c r="R33" i="1"/>
  <c r="S33" i="1" s="1"/>
  <c r="Q21" i="1"/>
  <c r="R21" i="1"/>
  <c r="S21" i="1" s="1"/>
  <c r="Q9" i="1"/>
  <c r="R9" i="1"/>
  <c r="S9" i="1" s="1"/>
  <c r="R1077" i="1"/>
  <c r="S1077" i="1" s="1"/>
  <c r="R1029" i="1"/>
  <c r="S1029" i="1" s="1"/>
  <c r="Q350" i="1"/>
  <c r="Q1070" i="1"/>
  <c r="Q1022" i="1"/>
  <c r="R909" i="1"/>
  <c r="Q734" i="1"/>
  <c r="Q1069" i="1"/>
  <c r="Q1066" i="1"/>
  <c r="R1066" i="1"/>
  <c r="S1066" i="1" s="1"/>
  <c r="Q1042" i="1"/>
  <c r="R1042" i="1"/>
  <c r="S1042" i="1" s="1"/>
  <c r="Q1006" i="1"/>
  <c r="R1006" i="1"/>
  <c r="S1006" i="1" s="1"/>
  <c r="Q982" i="1"/>
  <c r="R982" i="1"/>
  <c r="Q922" i="1"/>
  <c r="R922" i="1"/>
  <c r="Q862" i="1"/>
  <c r="R862" i="1"/>
  <c r="Q826" i="1"/>
  <c r="R826" i="1"/>
  <c r="Q802" i="1"/>
  <c r="R802" i="1"/>
  <c r="R790" i="1"/>
  <c r="Q790" i="1"/>
  <c r="R754" i="1"/>
  <c r="Q754" i="1"/>
  <c r="Q730" i="1"/>
  <c r="R730" i="1"/>
  <c r="Q706" i="1"/>
  <c r="S706" i="1" s="1"/>
  <c r="R706" i="1"/>
  <c r="Q694" i="1"/>
  <c r="S694" i="1" s="1"/>
  <c r="R694" i="1"/>
  <c r="Q682" i="1"/>
  <c r="S682" i="1" s="1"/>
  <c r="R682" i="1"/>
  <c r="Q658" i="1"/>
  <c r="S658" i="1" s="1"/>
  <c r="R658" i="1"/>
  <c r="Q646" i="1"/>
  <c r="S646" i="1" s="1"/>
  <c r="R646" i="1"/>
  <c r="Q634" i="1"/>
  <c r="S634" i="1" s="1"/>
  <c r="R634" i="1"/>
  <c r="Q622" i="1"/>
  <c r="S622" i="1" s="1"/>
  <c r="R622" i="1"/>
  <c r="Q610" i="1"/>
  <c r="S610" i="1" s="1"/>
  <c r="R610" i="1"/>
  <c r="Q598" i="1"/>
  <c r="S598" i="1" s="1"/>
  <c r="R598" i="1"/>
  <c r="Q586" i="1"/>
  <c r="S586" i="1" s="1"/>
  <c r="R586" i="1"/>
  <c r="Q574" i="1"/>
  <c r="S574" i="1" s="1"/>
  <c r="R574" i="1"/>
  <c r="Q562" i="1"/>
  <c r="S562" i="1" s="1"/>
  <c r="R562" i="1"/>
  <c r="Q550" i="1"/>
  <c r="S550" i="1" s="1"/>
  <c r="R550" i="1"/>
  <c r="Q538" i="1"/>
  <c r="S538" i="1" s="1"/>
  <c r="R538" i="1"/>
  <c r="Q526" i="1"/>
  <c r="S526" i="1" s="1"/>
  <c r="R526" i="1"/>
  <c r="Q514" i="1"/>
  <c r="S514" i="1" s="1"/>
  <c r="R514" i="1"/>
  <c r="Q502" i="1"/>
  <c r="S502" i="1" s="1"/>
  <c r="R502" i="1"/>
  <c r="Q490" i="1"/>
  <c r="S490" i="1" s="1"/>
  <c r="R490" i="1"/>
  <c r="R478" i="1"/>
  <c r="Q478" i="1"/>
  <c r="S478" i="1" s="1"/>
  <c r="Q466" i="1"/>
  <c r="S466" i="1" s="1"/>
  <c r="R466" i="1"/>
  <c r="Q454" i="1"/>
  <c r="S454" i="1" s="1"/>
  <c r="R454" i="1"/>
  <c r="R442" i="1"/>
  <c r="Q442" i="1"/>
  <c r="R430" i="1"/>
  <c r="Q430" i="1"/>
  <c r="R418" i="1"/>
  <c r="Q418" i="1"/>
  <c r="R394" i="1"/>
  <c r="Q394" i="1"/>
  <c r="R382" i="1"/>
  <c r="Q382" i="1"/>
  <c r="Q370" i="1"/>
  <c r="R370" i="1"/>
  <c r="Q358" i="1"/>
  <c r="R358" i="1"/>
  <c r="Q346" i="1"/>
  <c r="R346" i="1"/>
  <c r="Q334" i="1"/>
  <c r="R334" i="1"/>
  <c r="Q322" i="1"/>
  <c r="R322" i="1"/>
  <c r="Q310" i="1"/>
  <c r="R310" i="1"/>
  <c r="Q298" i="1"/>
  <c r="R298" i="1"/>
  <c r="Q286" i="1"/>
  <c r="R286" i="1"/>
  <c r="Q274" i="1"/>
  <c r="R274" i="1"/>
  <c r="Q262" i="1"/>
  <c r="R262" i="1"/>
  <c r="Q250" i="1"/>
  <c r="R250" i="1"/>
  <c r="Q238" i="1"/>
  <c r="R238" i="1"/>
  <c r="Q226" i="1"/>
  <c r="R226" i="1"/>
  <c r="Q214" i="1"/>
  <c r="R214" i="1"/>
  <c r="Q202" i="1"/>
  <c r="R202" i="1"/>
  <c r="Q190" i="1"/>
  <c r="R190" i="1"/>
  <c r="Q178" i="1"/>
  <c r="R178" i="1"/>
  <c r="Q166" i="1"/>
  <c r="R166" i="1"/>
  <c r="S166" i="1" s="1"/>
  <c r="Q154" i="1"/>
  <c r="R154" i="1"/>
  <c r="S154" i="1" s="1"/>
  <c r="Q142" i="1"/>
  <c r="R142" i="1"/>
  <c r="S142" i="1" s="1"/>
  <c r="Q130" i="1"/>
  <c r="R130" i="1"/>
  <c r="S130" i="1" s="1"/>
  <c r="Q118" i="1"/>
  <c r="R118" i="1"/>
  <c r="S118" i="1" s="1"/>
  <c r="Q106" i="1"/>
  <c r="R106" i="1"/>
  <c r="S106" i="1" s="1"/>
  <c r="Q94" i="1"/>
  <c r="R94" i="1"/>
  <c r="S94" i="1" s="1"/>
  <c r="Q82" i="1"/>
  <c r="R82" i="1"/>
  <c r="S82" i="1" s="1"/>
  <c r="Q70" i="1"/>
  <c r="R70" i="1"/>
  <c r="S70" i="1" s="1"/>
  <c r="Q58" i="1"/>
  <c r="R58" i="1"/>
  <c r="S58" i="1" s="1"/>
  <c r="Q46" i="1"/>
  <c r="R46" i="1"/>
  <c r="S46" i="1" s="1"/>
  <c r="Q22" i="1"/>
  <c r="R22" i="1"/>
  <c r="S22" i="1" s="1"/>
  <c r="Q1078" i="1"/>
  <c r="R1012" i="1"/>
  <c r="S1012" i="1" s="1"/>
  <c r="R958" i="1"/>
  <c r="R898" i="1"/>
  <c r="Q1090" i="1"/>
  <c r="R1090" i="1"/>
  <c r="S1090" i="1" s="1"/>
  <c r="Q1018" i="1"/>
  <c r="R1018" i="1"/>
  <c r="S1018" i="1" s="1"/>
  <c r="Q970" i="1"/>
  <c r="R970" i="1"/>
  <c r="Q934" i="1"/>
  <c r="R934" i="1"/>
  <c r="R910" i="1"/>
  <c r="Q910" i="1"/>
  <c r="Q874" i="1"/>
  <c r="R874" i="1"/>
  <c r="Q850" i="1"/>
  <c r="R850" i="1"/>
  <c r="Q814" i="1"/>
  <c r="R814" i="1"/>
  <c r="R742" i="1"/>
  <c r="Q742" i="1"/>
  <c r="Q718" i="1"/>
  <c r="S718" i="1" s="1"/>
  <c r="R718" i="1"/>
  <c r="Q670" i="1"/>
  <c r="S670" i="1" s="1"/>
  <c r="R670" i="1"/>
  <c r="Q34" i="1"/>
  <c r="R34" i="1"/>
  <c r="S34" i="1" s="1"/>
  <c r="Q10" i="1"/>
  <c r="R10" i="1"/>
  <c r="S10" i="1" s="1"/>
  <c r="Q1084" i="1"/>
  <c r="Q1072" i="1"/>
  <c r="Q1060" i="1"/>
  <c r="Q1048" i="1"/>
  <c r="Q1036" i="1"/>
  <c r="Q1024" i="1"/>
  <c r="Q1000" i="1"/>
  <c r="Q988" i="1"/>
  <c r="Q964" i="1"/>
  <c r="Q952" i="1"/>
  <c r="R940" i="1"/>
  <c r="Q928" i="1"/>
  <c r="Q916" i="1"/>
  <c r="Q904" i="1"/>
  <c r="Q892" i="1"/>
  <c r="Q880" i="1"/>
  <c r="R868" i="1"/>
  <c r="Q856" i="1"/>
  <c r="Q844" i="1"/>
  <c r="Q832" i="1"/>
  <c r="Q820" i="1"/>
  <c r="Q808" i="1"/>
  <c r="Q796" i="1"/>
  <c r="R484" i="1"/>
  <c r="Q460" i="1"/>
  <c r="S460" i="1" s="1"/>
  <c r="Q1054" i="1"/>
  <c r="Q950" i="1"/>
  <c r="Q674" i="1"/>
  <c r="S674" i="1" s="1"/>
  <c r="Q1083" i="1"/>
  <c r="R1083" i="1"/>
  <c r="S1083" i="1" s="1"/>
  <c r="R1071" i="1"/>
  <c r="S1071" i="1" s="1"/>
  <c r="Q1071" i="1"/>
  <c r="Q1059" i="1"/>
  <c r="R1059" i="1"/>
  <c r="S1059" i="1" s="1"/>
  <c r="R1047" i="1"/>
  <c r="S1047" i="1" s="1"/>
  <c r="Q1047" i="1"/>
  <c r="Q1035" i="1"/>
  <c r="R1035" i="1"/>
  <c r="S1035" i="1" s="1"/>
  <c r="R1023" i="1"/>
  <c r="S1023" i="1" s="1"/>
  <c r="Q1023" i="1"/>
  <c r="Q1011" i="1"/>
  <c r="R1011" i="1"/>
  <c r="S1011" i="1" s="1"/>
  <c r="Q999" i="1"/>
  <c r="R999" i="1"/>
  <c r="R987" i="1"/>
  <c r="Q987" i="1"/>
  <c r="Q975" i="1"/>
  <c r="R975" i="1"/>
  <c r="Q963" i="1"/>
  <c r="R963" i="1"/>
  <c r="R951" i="1"/>
  <c r="Q951" i="1"/>
  <c r="Q927" i="1"/>
  <c r="R927" i="1"/>
  <c r="Q915" i="1"/>
  <c r="R915" i="1"/>
  <c r="Q903" i="1"/>
  <c r="R903" i="1"/>
  <c r="Q891" i="1"/>
  <c r="R891" i="1"/>
  <c r="R855" i="1"/>
  <c r="Q855" i="1"/>
  <c r="R843" i="1"/>
  <c r="Q843" i="1"/>
  <c r="R831" i="1"/>
  <c r="Q831" i="1"/>
  <c r="R819" i="1"/>
  <c r="Q819" i="1"/>
  <c r="R807" i="1"/>
  <c r="Q807" i="1"/>
  <c r="R795" i="1"/>
  <c r="Q795" i="1"/>
  <c r="R783" i="1"/>
  <c r="Q783" i="1"/>
  <c r="R771" i="1"/>
  <c r="Q771" i="1"/>
  <c r="R759" i="1"/>
  <c r="Q759" i="1"/>
  <c r="R747" i="1"/>
  <c r="Q747" i="1"/>
  <c r="R735" i="1"/>
  <c r="Q735" i="1"/>
  <c r="R723" i="1"/>
  <c r="Q723" i="1"/>
  <c r="S723" i="1" s="1"/>
  <c r="R711" i="1"/>
  <c r="Q711" i="1"/>
  <c r="S711" i="1" s="1"/>
  <c r="R699" i="1"/>
  <c r="Q699" i="1"/>
  <c r="S699" i="1" s="1"/>
  <c r="R687" i="1"/>
  <c r="Q687" i="1"/>
  <c r="S687" i="1" s="1"/>
  <c r="R675" i="1"/>
  <c r="Q675" i="1"/>
  <c r="S675" i="1" s="1"/>
  <c r="R663" i="1"/>
  <c r="Q663" i="1"/>
  <c r="S663" i="1" s="1"/>
  <c r="R651" i="1"/>
  <c r="Q651" i="1"/>
  <c r="S651" i="1" s="1"/>
  <c r="R639" i="1"/>
  <c r="Q639" i="1"/>
  <c r="S639" i="1" s="1"/>
  <c r="R627" i="1"/>
  <c r="Q627" i="1"/>
  <c r="S627" i="1" s="1"/>
  <c r="R615" i="1"/>
  <c r="Q615" i="1"/>
  <c r="S615" i="1" s="1"/>
  <c r="R603" i="1"/>
  <c r="Q603" i="1"/>
  <c r="S603" i="1" s="1"/>
  <c r="R591" i="1"/>
  <c r="Q591" i="1"/>
  <c r="S591" i="1" s="1"/>
  <c r="R579" i="1"/>
  <c r="Q579" i="1"/>
  <c r="S579" i="1" s="1"/>
  <c r="R567" i="1"/>
  <c r="Q567" i="1"/>
  <c r="S567" i="1" s="1"/>
  <c r="R555" i="1"/>
  <c r="Q555" i="1"/>
  <c r="S555" i="1" s="1"/>
  <c r="R543" i="1"/>
  <c r="Q543" i="1"/>
  <c r="S543" i="1" s="1"/>
  <c r="R531" i="1"/>
  <c r="Q531" i="1"/>
  <c r="S531" i="1" s="1"/>
  <c r="R519" i="1"/>
  <c r="Q519" i="1"/>
  <c r="S519" i="1" s="1"/>
  <c r="Q507" i="1"/>
  <c r="S507" i="1" s="1"/>
  <c r="R507" i="1"/>
  <c r="Q495" i="1"/>
  <c r="S495" i="1" s="1"/>
  <c r="R495" i="1"/>
  <c r="R483" i="1"/>
  <c r="Q483" i="1"/>
  <c r="S483" i="1" s="1"/>
  <c r="R471" i="1"/>
  <c r="Q471" i="1"/>
  <c r="S471" i="1" s="1"/>
  <c r="R459" i="1"/>
  <c r="Q459" i="1"/>
  <c r="S459" i="1" s="1"/>
  <c r="R447" i="1"/>
  <c r="Q447" i="1"/>
  <c r="R435" i="1"/>
  <c r="Q435" i="1"/>
  <c r="Q423" i="1"/>
  <c r="R423" i="1"/>
  <c r="Q411" i="1"/>
  <c r="R411" i="1"/>
  <c r="Q399" i="1"/>
  <c r="R399" i="1"/>
  <c r="Q387" i="1"/>
  <c r="R387" i="1"/>
  <c r="Q375" i="1"/>
  <c r="R375" i="1"/>
  <c r="Q363" i="1"/>
  <c r="R363" i="1"/>
  <c r="Q351" i="1"/>
  <c r="R351" i="1"/>
  <c r="Q339" i="1"/>
  <c r="R339" i="1"/>
  <c r="Q327" i="1"/>
  <c r="R327" i="1"/>
  <c r="Q315" i="1"/>
  <c r="R315" i="1"/>
  <c r="Q303" i="1"/>
  <c r="R303" i="1"/>
  <c r="Q291" i="1"/>
  <c r="R291" i="1"/>
  <c r="Q279" i="1"/>
  <c r="R279" i="1"/>
  <c r="Q267" i="1"/>
  <c r="R267" i="1"/>
  <c r="Q255" i="1"/>
  <c r="R255" i="1"/>
  <c r="Q243" i="1"/>
  <c r="R243" i="1"/>
  <c r="Q231" i="1"/>
  <c r="R231" i="1"/>
  <c r="Q219" i="1"/>
  <c r="R219" i="1"/>
  <c r="R1053" i="1"/>
  <c r="S1053" i="1" s="1"/>
  <c r="R1082" i="1"/>
  <c r="S1082" i="1" s="1"/>
  <c r="Q1082" i="1"/>
  <c r="R1058" i="1"/>
  <c r="S1058" i="1" s="1"/>
  <c r="Q1058" i="1"/>
  <c r="R1034" i="1"/>
  <c r="S1034" i="1" s="1"/>
  <c r="Q1034" i="1"/>
  <c r="R1010" i="1"/>
  <c r="S1010" i="1" s="1"/>
  <c r="Q1010" i="1"/>
  <c r="R998" i="1"/>
  <c r="Q998" i="1"/>
  <c r="R974" i="1"/>
  <c r="Q974" i="1"/>
  <c r="R962" i="1"/>
  <c r="Q962" i="1"/>
  <c r="R938" i="1"/>
  <c r="Q938" i="1"/>
  <c r="R926" i="1"/>
  <c r="Q926" i="1"/>
  <c r="R914" i="1"/>
  <c r="Q914" i="1"/>
  <c r="R902" i="1"/>
  <c r="Q902" i="1"/>
  <c r="R890" i="1"/>
  <c r="Q890" i="1"/>
  <c r="R866" i="1"/>
  <c r="Q866" i="1"/>
  <c r="R854" i="1"/>
  <c r="Q854" i="1"/>
  <c r="R842" i="1"/>
  <c r="Q842" i="1"/>
  <c r="R830" i="1"/>
  <c r="Q830" i="1"/>
  <c r="R818" i="1"/>
  <c r="Q818" i="1"/>
  <c r="R806" i="1"/>
  <c r="Q806" i="1"/>
  <c r="R794" i="1"/>
  <c r="Q794" i="1"/>
  <c r="R770" i="1"/>
  <c r="Q770" i="1"/>
  <c r="Q758" i="1"/>
  <c r="R758" i="1"/>
  <c r="R746" i="1"/>
  <c r="Q746" i="1"/>
  <c r="R722" i="1"/>
  <c r="Q722" i="1"/>
  <c r="S722" i="1" s="1"/>
  <c r="R710" i="1"/>
  <c r="Q710" i="1"/>
  <c r="S710" i="1" s="1"/>
  <c r="Q698" i="1"/>
  <c r="S698" i="1" s="1"/>
  <c r="R698" i="1"/>
  <c r="R686" i="1"/>
  <c r="Q686" i="1"/>
  <c r="S686" i="1" s="1"/>
  <c r="Q662" i="1"/>
  <c r="S662" i="1" s="1"/>
  <c r="R662" i="1"/>
  <c r="R650" i="1"/>
  <c r="Q650" i="1"/>
  <c r="S650" i="1" s="1"/>
  <c r="Q638" i="1"/>
  <c r="S638" i="1" s="1"/>
  <c r="R638" i="1"/>
  <c r="Q626" i="1"/>
  <c r="S626" i="1" s="1"/>
  <c r="R626" i="1"/>
  <c r="Q614" i="1"/>
  <c r="S614" i="1" s="1"/>
  <c r="R614" i="1"/>
  <c r="Q602" i="1"/>
  <c r="S602" i="1" s="1"/>
  <c r="R602" i="1"/>
  <c r="Q590" i="1"/>
  <c r="S590" i="1" s="1"/>
  <c r="R590" i="1"/>
  <c r="Q578" i="1"/>
  <c r="S578" i="1" s="1"/>
  <c r="R578" i="1"/>
  <c r="Q566" i="1"/>
  <c r="S566" i="1" s="1"/>
  <c r="R566" i="1"/>
  <c r="Q554" i="1"/>
  <c r="S554" i="1" s="1"/>
  <c r="R554" i="1"/>
  <c r="Q542" i="1"/>
  <c r="S542" i="1" s="1"/>
  <c r="R542" i="1"/>
  <c r="Q530" i="1"/>
  <c r="S530" i="1" s="1"/>
  <c r="R530" i="1"/>
  <c r="Q518" i="1"/>
  <c r="S518" i="1" s="1"/>
  <c r="R518" i="1"/>
  <c r="R506" i="1"/>
  <c r="Q506" i="1"/>
  <c r="S506" i="1" s="1"/>
  <c r="Q494" i="1"/>
  <c r="S494" i="1" s="1"/>
  <c r="R494" i="1"/>
  <c r="Q482" i="1"/>
  <c r="S482" i="1" s="1"/>
  <c r="R482" i="1"/>
  <c r="R470" i="1"/>
  <c r="Q470" i="1"/>
  <c r="S470" i="1" s="1"/>
  <c r="R458" i="1"/>
  <c r="Q458" i="1"/>
  <c r="S458" i="1" s="1"/>
  <c r="R446" i="1"/>
  <c r="Q446" i="1"/>
  <c r="R434" i="1"/>
  <c r="Q434" i="1"/>
  <c r="R422" i="1"/>
  <c r="Q422" i="1"/>
  <c r="R410" i="1"/>
  <c r="Q410" i="1"/>
  <c r="R398" i="1"/>
  <c r="Q398" i="1"/>
  <c r="R386" i="1"/>
  <c r="Q386" i="1"/>
  <c r="R374" i="1"/>
  <c r="Q374" i="1"/>
  <c r="R362" i="1"/>
  <c r="Q362" i="1"/>
  <c r="R338" i="1"/>
  <c r="Q338" i="1"/>
  <c r="R326" i="1"/>
  <c r="Q326" i="1"/>
  <c r="R314" i="1"/>
  <c r="Q314" i="1"/>
  <c r="R302" i="1"/>
  <c r="Q302" i="1"/>
  <c r="R290" i="1"/>
  <c r="Q290" i="1"/>
  <c r="R278" i="1"/>
  <c r="Q278" i="1"/>
  <c r="R266" i="1"/>
  <c r="Q266" i="1"/>
  <c r="R254" i="1"/>
  <c r="Q254" i="1"/>
  <c r="R242" i="1"/>
  <c r="Q242" i="1"/>
  <c r="R230" i="1"/>
  <c r="Q230" i="1"/>
  <c r="R218" i="1"/>
  <c r="Q218" i="1"/>
  <c r="R206" i="1"/>
  <c r="Q206" i="1"/>
  <c r="R194" i="1"/>
  <c r="Q194" i="1"/>
  <c r="R182" i="1"/>
  <c r="Q182" i="1"/>
  <c r="R170" i="1"/>
  <c r="S170" i="1" s="1"/>
  <c r="Q170" i="1"/>
  <c r="R158" i="1"/>
  <c r="S158" i="1" s="1"/>
  <c r="Q158" i="1"/>
  <c r="R146" i="1"/>
  <c r="S146" i="1" s="1"/>
  <c r="Q146" i="1"/>
  <c r="R134" i="1"/>
  <c r="S134" i="1" s="1"/>
  <c r="Q134" i="1"/>
  <c r="R122" i="1"/>
  <c r="S122" i="1" s="1"/>
  <c r="Q122" i="1"/>
  <c r="R110" i="1"/>
  <c r="S110" i="1" s="1"/>
  <c r="Q110" i="1"/>
  <c r="R98" i="1"/>
  <c r="S98" i="1" s="1"/>
  <c r="Q98" i="1"/>
  <c r="R86" i="1"/>
  <c r="S86" i="1" s="1"/>
  <c r="Q86" i="1"/>
  <c r="R74" i="1"/>
  <c r="S74" i="1" s="1"/>
  <c r="Q74" i="1"/>
  <c r="R62" i="1"/>
  <c r="S62" i="1" s="1"/>
  <c r="Q62" i="1"/>
  <c r="R50" i="1"/>
  <c r="S50" i="1" s="1"/>
  <c r="Q50" i="1"/>
  <c r="R38" i="1"/>
  <c r="S38" i="1" s="1"/>
  <c r="Q38" i="1"/>
  <c r="R26" i="1"/>
  <c r="S26" i="1" s="1"/>
  <c r="Q26" i="1"/>
  <c r="R14" i="1"/>
  <c r="S14" i="1" s="1"/>
  <c r="Q14" i="1"/>
  <c r="R2" i="1"/>
  <c r="S2" i="1" s="1"/>
  <c r="Q1046" i="1"/>
  <c r="Q879" i="1"/>
  <c r="Q207" i="1"/>
  <c r="R207" i="1"/>
  <c r="Q195" i="1"/>
  <c r="R195" i="1"/>
  <c r="Q183" i="1"/>
  <c r="R183" i="1"/>
  <c r="Q171" i="1"/>
  <c r="R171" i="1"/>
  <c r="S171" i="1" s="1"/>
  <c r="Q159" i="1"/>
  <c r="R159" i="1"/>
  <c r="S159" i="1" s="1"/>
  <c r="Q147" i="1"/>
  <c r="R147" i="1"/>
  <c r="S147" i="1" s="1"/>
  <c r="Q135" i="1"/>
  <c r="R135" i="1"/>
  <c r="S135" i="1" s="1"/>
  <c r="Q123" i="1"/>
  <c r="R123" i="1"/>
  <c r="S123" i="1" s="1"/>
  <c r="Q111" i="1"/>
  <c r="R111" i="1"/>
  <c r="S111" i="1" s="1"/>
  <c r="Q99" i="1"/>
  <c r="R99" i="1"/>
  <c r="S99" i="1" s="1"/>
  <c r="Q87" i="1"/>
  <c r="R87" i="1"/>
  <c r="S87" i="1" s="1"/>
  <c r="Q75" i="1"/>
  <c r="R75" i="1"/>
  <c r="S75" i="1" s="1"/>
  <c r="Q63" i="1"/>
  <c r="R63" i="1"/>
  <c r="S63" i="1" s="1"/>
  <c r="Q51" i="1"/>
  <c r="R51" i="1"/>
  <c r="S51" i="1" s="1"/>
  <c r="Q39" i="1"/>
  <c r="R39" i="1"/>
  <c r="S39" i="1" s="1"/>
  <c r="Q27" i="1"/>
  <c r="R27" i="1"/>
  <c r="S27" i="1" s="1"/>
  <c r="Q15" i="1"/>
  <c r="R15" i="1"/>
  <c r="S15" i="1" s="1"/>
  <c r="Q3" i="1"/>
  <c r="R3" i="1"/>
  <c r="S3" i="1" s="1"/>
  <c r="Q1086" i="1"/>
  <c r="Q1062" i="1"/>
  <c r="Q1038" i="1"/>
  <c r="Q1013" i="1"/>
  <c r="Q995" i="1"/>
  <c r="Q977" i="1"/>
  <c r="Q959" i="1"/>
  <c r="Q899" i="1"/>
  <c r="Q751" i="1"/>
  <c r="Q716" i="1"/>
  <c r="S716" i="1" s="1"/>
  <c r="Q655" i="1"/>
  <c r="S655" i="1" s="1"/>
  <c r="Q632" i="1"/>
  <c r="S632" i="1" s="1"/>
  <c r="Q608" i="1"/>
  <c r="S608" i="1" s="1"/>
  <c r="Q584" i="1"/>
  <c r="S584" i="1" s="1"/>
  <c r="Q560" i="1"/>
  <c r="S560" i="1" s="1"/>
  <c r="Q536" i="1"/>
  <c r="S536" i="1" s="1"/>
  <c r="Q512" i="1"/>
  <c r="S512" i="1" s="1"/>
  <c r="Q404" i="1"/>
  <c r="Q354" i="1"/>
  <c r="Q295" i="1"/>
  <c r="Q236" i="1"/>
  <c r="Q180" i="1"/>
  <c r="R91" i="1"/>
  <c r="S91" i="1" s="1"/>
  <c r="R936" i="1"/>
  <c r="Q936" i="1"/>
  <c r="R924" i="1"/>
  <c r="Q924" i="1"/>
  <c r="R912" i="1"/>
  <c r="Q912" i="1"/>
  <c r="R900" i="1"/>
  <c r="Q900" i="1"/>
  <c r="R888" i="1"/>
  <c r="Q888" i="1"/>
  <c r="R876" i="1"/>
  <c r="Q876" i="1"/>
  <c r="R864" i="1"/>
  <c r="Q864" i="1"/>
  <c r="R852" i="1"/>
  <c r="Q852" i="1"/>
  <c r="R840" i="1"/>
  <c r="Q840" i="1"/>
  <c r="R828" i="1"/>
  <c r="Q828" i="1"/>
  <c r="R816" i="1"/>
  <c r="Q816" i="1"/>
  <c r="R804" i="1"/>
  <c r="Q804" i="1"/>
  <c r="R792" i="1"/>
  <c r="Q792" i="1"/>
  <c r="R768" i="1"/>
  <c r="Q768" i="1"/>
  <c r="R744" i="1"/>
  <c r="Q744" i="1"/>
  <c r="Q720" i="1"/>
  <c r="S720" i="1" s="1"/>
  <c r="R720" i="1"/>
  <c r="R708" i="1"/>
  <c r="Q708" i="1"/>
  <c r="S708" i="1" s="1"/>
  <c r="Q648" i="1"/>
  <c r="S648" i="1" s="1"/>
  <c r="R648" i="1"/>
  <c r="Q636" i="1"/>
  <c r="S636" i="1" s="1"/>
  <c r="R636" i="1"/>
  <c r="Q624" i="1"/>
  <c r="S624" i="1" s="1"/>
  <c r="R624" i="1"/>
  <c r="Q612" i="1"/>
  <c r="S612" i="1" s="1"/>
  <c r="R612" i="1"/>
  <c r="Q600" i="1"/>
  <c r="S600" i="1" s="1"/>
  <c r="R600" i="1"/>
  <c r="Q588" i="1"/>
  <c r="S588" i="1" s="1"/>
  <c r="R588" i="1"/>
  <c r="Q576" i="1"/>
  <c r="S576" i="1" s="1"/>
  <c r="R576" i="1"/>
  <c r="Q564" i="1"/>
  <c r="S564" i="1" s="1"/>
  <c r="R564" i="1"/>
  <c r="Q552" i="1"/>
  <c r="S552" i="1" s="1"/>
  <c r="R552" i="1"/>
  <c r="Q540" i="1"/>
  <c r="S540" i="1" s="1"/>
  <c r="R540" i="1"/>
  <c r="Q528" i="1"/>
  <c r="S528" i="1" s="1"/>
  <c r="R528" i="1"/>
  <c r="Q516" i="1"/>
  <c r="S516" i="1" s="1"/>
  <c r="R516" i="1"/>
  <c r="Q504" i="1"/>
  <c r="S504" i="1" s="1"/>
  <c r="R504" i="1"/>
  <c r="Q480" i="1"/>
  <c r="S480" i="1" s="1"/>
  <c r="R480" i="1"/>
  <c r="Q456" i="1"/>
  <c r="S456" i="1" s="1"/>
  <c r="R456" i="1"/>
  <c r="Q444" i="1"/>
  <c r="R444" i="1"/>
  <c r="R432" i="1"/>
  <c r="Q432" i="1"/>
  <c r="R420" i="1"/>
  <c r="Q420" i="1"/>
  <c r="R408" i="1"/>
  <c r="Q408" i="1"/>
  <c r="R396" i="1"/>
  <c r="Q396" i="1"/>
  <c r="R384" i="1"/>
  <c r="Q384" i="1"/>
  <c r="Q372" i="1"/>
  <c r="R372" i="1"/>
  <c r="Q360" i="1"/>
  <c r="R360" i="1"/>
  <c r="Q348" i="1"/>
  <c r="R348" i="1"/>
  <c r="Q336" i="1"/>
  <c r="R336" i="1"/>
  <c r="Q300" i="1"/>
  <c r="R300" i="1"/>
  <c r="Q288" i="1"/>
  <c r="R288" i="1"/>
  <c r="Q276" i="1"/>
  <c r="R276" i="1"/>
  <c r="R240" i="1"/>
  <c r="Q240" i="1"/>
  <c r="Q228" i="1"/>
  <c r="R228" i="1"/>
  <c r="Q216" i="1"/>
  <c r="R216" i="1"/>
  <c r="Q204" i="1"/>
  <c r="R204" i="1"/>
  <c r="Q192" i="1"/>
  <c r="R192" i="1"/>
  <c r="Q168" i="1"/>
  <c r="R168" i="1"/>
  <c r="S168" i="1" s="1"/>
  <c r="Q156" i="1"/>
  <c r="R156" i="1"/>
  <c r="S156" i="1" s="1"/>
  <c r="Q132" i="1"/>
  <c r="R132" i="1"/>
  <c r="S132" i="1" s="1"/>
  <c r="Q120" i="1"/>
  <c r="R120" i="1"/>
  <c r="S120" i="1" s="1"/>
  <c r="Q96" i="1"/>
  <c r="R96" i="1"/>
  <c r="S96" i="1" s="1"/>
  <c r="Q84" i="1"/>
  <c r="R84" i="1"/>
  <c r="S84" i="1" s="1"/>
  <c r="Q60" i="1"/>
  <c r="R60" i="1"/>
  <c r="S60" i="1" s="1"/>
  <c r="Q48" i="1"/>
  <c r="R48" i="1"/>
  <c r="S48" i="1" s="1"/>
  <c r="Q24" i="1"/>
  <c r="R24" i="1"/>
  <c r="S24" i="1" s="1"/>
  <c r="Q12" i="1"/>
  <c r="R12" i="1"/>
  <c r="S12" i="1" s="1"/>
  <c r="Q1092" i="1"/>
  <c r="R1084" i="1"/>
  <c r="S1084" i="1" s="1"/>
  <c r="Q1068" i="1"/>
  <c r="R1060" i="1"/>
  <c r="S1060" i="1" s="1"/>
  <c r="Q1044" i="1"/>
  <c r="R1036" i="1"/>
  <c r="S1036" i="1" s="1"/>
  <c r="R1019" i="1"/>
  <c r="S1019" i="1" s="1"/>
  <c r="R1001" i="1"/>
  <c r="S1001" i="1" s="1"/>
  <c r="R983" i="1"/>
  <c r="R965" i="1"/>
  <c r="R947" i="1"/>
  <c r="Q908" i="1"/>
  <c r="R875" i="1"/>
  <c r="R764" i="1"/>
  <c r="R714" i="1"/>
  <c r="R692" i="1"/>
  <c r="R630" i="1"/>
  <c r="R606" i="1"/>
  <c r="R582" i="1"/>
  <c r="R558" i="1"/>
  <c r="R534" i="1"/>
  <c r="R510" i="1"/>
  <c r="R402" i="1"/>
  <c r="R234" i="1"/>
  <c r="R162" i="1"/>
  <c r="S162" i="1" s="1"/>
  <c r="R72" i="1"/>
  <c r="S72" i="1" s="1"/>
  <c r="R791" i="1"/>
  <c r="R779" i="1"/>
  <c r="Q779" i="1"/>
  <c r="R767" i="1"/>
  <c r="R755" i="1"/>
  <c r="Q755" i="1"/>
  <c r="R743" i="1"/>
  <c r="R731" i="1"/>
  <c r="Q731" i="1"/>
  <c r="Q719" i="1"/>
  <c r="S719" i="1" s="1"/>
  <c r="R719" i="1"/>
  <c r="Q707" i="1"/>
  <c r="S707" i="1" s="1"/>
  <c r="R707" i="1"/>
  <c r="Q695" i="1"/>
  <c r="S695" i="1" s="1"/>
  <c r="R695" i="1"/>
  <c r="Q683" i="1"/>
  <c r="S683" i="1" s="1"/>
  <c r="R683" i="1"/>
  <c r="Q671" i="1"/>
  <c r="S671" i="1" s="1"/>
  <c r="R671" i="1"/>
  <c r="Q659" i="1"/>
  <c r="S659" i="1" s="1"/>
  <c r="R659" i="1"/>
  <c r="Q647" i="1"/>
  <c r="S647" i="1" s="1"/>
  <c r="R647" i="1"/>
  <c r="Q635" i="1"/>
  <c r="S635" i="1" s="1"/>
  <c r="R635" i="1"/>
  <c r="Q623" i="1"/>
  <c r="S623" i="1" s="1"/>
  <c r="R623" i="1"/>
  <c r="Q611" i="1"/>
  <c r="S611" i="1" s="1"/>
  <c r="R611" i="1"/>
  <c r="Q599" i="1"/>
  <c r="S599" i="1" s="1"/>
  <c r="R599" i="1"/>
  <c r="Q587" i="1"/>
  <c r="S587" i="1" s="1"/>
  <c r="R587" i="1"/>
  <c r="Q575" i="1"/>
  <c r="S575" i="1" s="1"/>
  <c r="R575" i="1"/>
  <c r="Q563" i="1"/>
  <c r="S563" i="1" s="1"/>
  <c r="R563" i="1"/>
  <c r="Q551" i="1"/>
  <c r="S551" i="1" s="1"/>
  <c r="R551" i="1"/>
  <c r="Q539" i="1"/>
  <c r="S539" i="1" s="1"/>
  <c r="R539" i="1"/>
  <c r="Q527" i="1"/>
  <c r="S527" i="1" s="1"/>
  <c r="R527" i="1"/>
  <c r="Q515" i="1"/>
  <c r="S515" i="1" s="1"/>
  <c r="R515" i="1"/>
  <c r="R503" i="1"/>
  <c r="Q503" i="1"/>
  <c r="S503" i="1" s="1"/>
  <c r="R491" i="1"/>
  <c r="Q491" i="1"/>
  <c r="S491" i="1" s="1"/>
  <c r="Q479" i="1"/>
  <c r="S479" i="1" s="1"/>
  <c r="R479" i="1"/>
  <c r="Q467" i="1"/>
  <c r="S467" i="1" s="1"/>
  <c r="R467" i="1"/>
  <c r="Q455" i="1"/>
  <c r="S455" i="1" s="1"/>
  <c r="R455" i="1"/>
  <c r="Q443" i="1"/>
  <c r="R443" i="1"/>
  <c r="Q431" i="1"/>
  <c r="R431" i="1"/>
  <c r="Q419" i="1"/>
  <c r="R419" i="1"/>
  <c r="Q407" i="1"/>
  <c r="R407" i="1"/>
  <c r="Q395" i="1"/>
  <c r="R395" i="1"/>
  <c r="Q383" i="1"/>
  <c r="R383" i="1"/>
  <c r="Q371" i="1"/>
  <c r="R371" i="1"/>
  <c r="Q359" i="1"/>
  <c r="R359" i="1"/>
  <c r="Q347" i="1"/>
  <c r="R347" i="1"/>
  <c r="Q335" i="1"/>
  <c r="R335" i="1"/>
  <c r="Q323" i="1"/>
  <c r="R323" i="1"/>
  <c r="Q311" i="1"/>
  <c r="R311" i="1"/>
  <c r="Q299" i="1"/>
  <c r="R299" i="1"/>
  <c r="Q287" i="1"/>
  <c r="R287" i="1"/>
  <c r="Q275" i="1"/>
  <c r="R275" i="1"/>
  <c r="Q263" i="1"/>
  <c r="R263" i="1"/>
  <c r="Q251" i="1"/>
  <c r="R251" i="1"/>
  <c r="Q239" i="1"/>
  <c r="R239" i="1"/>
  <c r="Q227" i="1"/>
  <c r="R227" i="1"/>
  <c r="Q215" i="1"/>
  <c r="R215" i="1"/>
  <c r="Q203" i="1"/>
  <c r="R203" i="1"/>
  <c r="Q191" i="1"/>
  <c r="R191" i="1"/>
  <c r="Q179" i="1"/>
  <c r="R179" i="1"/>
  <c r="Q167" i="1"/>
  <c r="R167" i="1"/>
  <c r="S167" i="1" s="1"/>
  <c r="Q155" i="1"/>
  <c r="R155" i="1"/>
  <c r="S155" i="1" s="1"/>
  <c r="Q143" i="1"/>
  <c r="R143" i="1"/>
  <c r="S143" i="1" s="1"/>
  <c r="Q131" i="1"/>
  <c r="R131" i="1"/>
  <c r="S131" i="1" s="1"/>
  <c r="Q119" i="1"/>
  <c r="R119" i="1"/>
  <c r="S119" i="1" s="1"/>
  <c r="Q107" i="1"/>
  <c r="R107" i="1"/>
  <c r="S107" i="1" s="1"/>
  <c r="Q95" i="1"/>
  <c r="R95" i="1"/>
  <c r="S95" i="1" s="1"/>
  <c r="Q83" i="1"/>
  <c r="R83" i="1"/>
  <c r="S83" i="1" s="1"/>
  <c r="Q71" i="1"/>
  <c r="R71" i="1"/>
  <c r="S71" i="1" s="1"/>
  <c r="Q59" i="1"/>
  <c r="R59" i="1"/>
  <c r="S59" i="1" s="1"/>
  <c r="Q47" i="1"/>
  <c r="R47" i="1"/>
  <c r="S47" i="1" s="1"/>
  <c r="Q35" i="1"/>
  <c r="R35" i="1"/>
  <c r="S35" i="1" s="1"/>
  <c r="Q23" i="1"/>
  <c r="R23" i="1"/>
  <c r="S23" i="1" s="1"/>
  <c r="Q11" i="1"/>
  <c r="R11" i="1"/>
  <c r="S11" i="1" s="1"/>
  <c r="R1091" i="1"/>
  <c r="S1091" i="1" s="1"/>
  <c r="Q1076" i="1"/>
  <c r="R1067" i="1"/>
  <c r="S1067" i="1" s="1"/>
  <c r="Q1052" i="1"/>
  <c r="R1043" i="1"/>
  <c r="S1043" i="1" s="1"/>
  <c r="Q1028" i="1"/>
  <c r="R916" i="1"/>
  <c r="R905" i="1"/>
  <c r="Q780" i="1"/>
  <c r="R763" i="1"/>
  <c r="Q732" i="1"/>
  <c r="R691" i="1"/>
  <c r="Q672" i="1"/>
  <c r="S672" i="1" s="1"/>
  <c r="Q440" i="1"/>
  <c r="R282" i="1"/>
  <c r="R223" i="1"/>
  <c r="Q68" i="1"/>
  <c r="Q1075" i="1"/>
  <c r="Q1051" i="1"/>
  <c r="Q1027" i="1"/>
  <c r="R1000" i="1"/>
  <c r="Q992" i="1"/>
  <c r="R964" i="1"/>
  <c r="Q956" i="1"/>
  <c r="R935" i="1"/>
  <c r="Q896" i="1"/>
  <c r="R863" i="1"/>
  <c r="R762" i="1"/>
  <c r="R690" i="1"/>
  <c r="R668" i="1"/>
  <c r="Q476" i="1"/>
  <c r="S476" i="1" s="1"/>
  <c r="Q439" i="1"/>
  <c r="R391" i="1"/>
  <c r="R222" i="1"/>
  <c r="R144" i="1"/>
  <c r="S144" i="1" s="1"/>
  <c r="R55" i="1"/>
  <c r="S55" i="1" s="1"/>
  <c r="Q1074" i="1"/>
  <c r="Q1050" i="1"/>
  <c r="Q1026" i="1"/>
  <c r="Q1008" i="1"/>
  <c r="Q990" i="1"/>
  <c r="Q972" i="1"/>
  <c r="Q954" i="1"/>
  <c r="R904" i="1"/>
  <c r="R893" i="1"/>
  <c r="R851" i="1"/>
  <c r="R839" i="1"/>
  <c r="R827" i="1"/>
  <c r="R815" i="1"/>
  <c r="R803" i="1"/>
  <c r="Q791" i="1"/>
  <c r="Q775" i="1"/>
  <c r="Q743" i="1"/>
  <c r="R726" i="1"/>
  <c r="Q666" i="1"/>
  <c r="S666" i="1" s="1"/>
  <c r="Q644" i="1"/>
  <c r="S644" i="1" s="1"/>
  <c r="Q620" i="1"/>
  <c r="S620" i="1" s="1"/>
  <c r="Q596" i="1"/>
  <c r="S596" i="1" s="1"/>
  <c r="Q572" i="1"/>
  <c r="S572" i="1" s="1"/>
  <c r="Q548" i="1"/>
  <c r="S548" i="1" s="1"/>
  <c r="Q524" i="1"/>
  <c r="S524" i="1" s="1"/>
  <c r="Q499" i="1"/>
  <c r="S499" i="1" s="1"/>
  <c r="R468" i="1"/>
  <c r="Q428" i="1"/>
  <c r="Q380" i="1"/>
  <c r="R324" i="1"/>
  <c r="Q210" i="1"/>
  <c r="Q140" i="1"/>
  <c r="R54" i="1"/>
  <c r="S54" i="1" s="1"/>
  <c r="Q776" i="1"/>
  <c r="R776" i="1"/>
  <c r="Q752" i="1"/>
  <c r="R752" i="1"/>
  <c r="Q728" i="1"/>
  <c r="R728" i="1"/>
  <c r="Q656" i="1"/>
  <c r="S656" i="1" s="1"/>
  <c r="R656" i="1"/>
  <c r="R500" i="1"/>
  <c r="Q500" i="1"/>
  <c r="S500" i="1" s="1"/>
  <c r="Q488" i="1"/>
  <c r="S488" i="1" s="1"/>
  <c r="R488" i="1"/>
  <c r="R464" i="1"/>
  <c r="Q464" i="1"/>
  <c r="S464" i="1" s="1"/>
  <c r="R452" i="1"/>
  <c r="Q452" i="1"/>
  <c r="S452" i="1" s="1"/>
  <c r="R416" i="1"/>
  <c r="Q416" i="1"/>
  <c r="R392" i="1"/>
  <c r="Q392" i="1"/>
  <c r="R368" i="1"/>
  <c r="Q368" i="1"/>
  <c r="R356" i="1"/>
  <c r="Q356" i="1"/>
  <c r="R344" i="1"/>
  <c r="Q344" i="1"/>
  <c r="R332" i="1"/>
  <c r="Q332" i="1"/>
  <c r="R308" i="1"/>
  <c r="Q308" i="1"/>
  <c r="R296" i="1"/>
  <c r="Q296" i="1"/>
  <c r="R284" i="1"/>
  <c r="Q284" i="1"/>
  <c r="R272" i="1"/>
  <c r="Q272" i="1"/>
  <c r="R260" i="1"/>
  <c r="Q260" i="1"/>
  <c r="R248" i="1"/>
  <c r="Q248" i="1"/>
  <c r="R224" i="1"/>
  <c r="Q224" i="1"/>
  <c r="R212" i="1"/>
  <c r="Q212" i="1"/>
  <c r="R200" i="1"/>
  <c r="Q200" i="1"/>
  <c r="R188" i="1"/>
  <c r="Q188" i="1"/>
  <c r="R164" i="1"/>
  <c r="S164" i="1" s="1"/>
  <c r="Q164" i="1"/>
  <c r="R152" i="1"/>
  <c r="S152" i="1" s="1"/>
  <c r="Q152" i="1"/>
  <c r="R128" i="1"/>
  <c r="S128" i="1" s="1"/>
  <c r="Q128" i="1"/>
  <c r="R116" i="1"/>
  <c r="S116" i="1" s="1"/>
  <c r="Q116" i="1"/>
  <c r="R92" i="1"/>
  <c r="S92" i="1" s="1"/>
  <c r="Q92" i="1"/>
  <c r="R80" i="1"/>
  <c r="S80" i="1" s="1"/>
  <c r="Q80" i="1"/>
  <c r="R56" i="1"/>
  <c r="S56" i="1" s="1"/>
  <c r="Q56" i="1"/>
  <c r="R44" i="1"/>
  <c r="S44" i="1" s="1"/>
  <c r="Q44" i="1"/>
  <c r="R20" i="1"/>
  <c r="S20" i="1" s="1"/>
  <c r="Q20" i="1"/>
  <c r="R8" i="1"/>
  <c r="S8" i="1" s="1"/>
  <c r="Q8" i="1"/>
  <c r="R1073" i="1"/>
  <c r="S1073" i="1" s="1"/>
  <c r="R1049" i="1"/>
  <c r="S1049" i="1" s="1"/>
  <c r="R1025" i="1"/>
  <c r="S1025" i="1" s="1"/>
  <c r="R1007" i="1"/>
  <c r="S1007" i="1" s="1"/>
  <c r="R989" i="1"/>
  <c r="R971" i="1"/>
  <c r="R953" i="1"/>
  <c r="R923" i="1"/>
  <c r="Q884" i="1"/>
  <c r="R774" i="1"/>
  <c r="R704" i="1"/>
  <c r="R643" i="1"/>
  <c r="R619" i="1"/>
  <c r="R595" i="1"/>
  <c r="R571" i="1"/>
  <c r="R547" i="1"/>
  <c r="R523" i="1"/>
  <c r="R498" i="1"/>
  <c r="R427" i="1"/>
  <c r="R379" i="1"/>
  <c r="R127" i="1"/>
  <c r="S127" i="1" s="1"/>
  <c r="Q1015" i="1"/>
  <c r="R1015" i="1"/>
  <c r="S1015" i="1" s="1"/>
  <c r="Q1003" i="1"/>
  <c r="R1003" i="1"/>
  <c r="S1003" i="1" s="1"/>
  <c r="Q991" i="1"/>
  <c r="R991" i="1"/>
  <c r="Q979" i="1"/>
  <c r="R979" i="1"/>
  <c r="Q967" i="1"/>
  <c r="R967" i="1"/>
  <c r="Q955" i="1"/>
  <c r="R955" i="1"/>
  <c r="Q943" i="1"/>
  <c r="R943" i="1"/>
  <c r="Q931" i="1"/>
  <c r="R931" i="1"/>
  <c r="Q919" i="1"/>
  <c r="R919" i="1"/>
  <c r="Q907" i="1"/>
  <c r="R907" i="1"/>
  <c r="Q895" i="1"/>
  <c r="R895" i="1"/>
  <c r="Q883" i="1"/>
  <c r="R883" i="1"/>
  <c r="Q871" i="1"/>
  <c r="R871" i="1"/>
  <c r="Q859" i="1"/>
  <c r="R859" i="1"/>
  <c r="Q847" i="1"/>
  <c r="R847" i="1"/>
  <c r="Q835" i="1"/>
  <c r="R835" i="1"/>
  <c r="Q823" i="1"/>
  <c r="R823" i="1"/>
  <c r="Q811" i="1"/>
  <c r="R811" i="1"/>
  <c r="Q799" i="1"/>
  <c r="R799" i="1"/>
  <c r="R727" i="1"/>
  <c r="Q727" i="1"/>
  <c r="S727" i="1" s="1"/>
  <c r="Q667" i="1"/>
  <c r="S667" i="1" s="1"/>
  <c r="R667" i="1"/>
  <c r="Q487" i="1"/>
  <c r="S487" i="1" s="1"/>
  <c r="R487" i="1"/>
  <c r="Q475" i="1"/>
  <c r="S475" i="1" s="1"/>
  <c r="R475" i="1"/>
  <c r="Q463" i="1"/>
  <c r="S463" i="1" s="1"/>
  <c r="R463" i="1"/>
  <c r="R451" i="1"/>
  <c r="Q451" i="1"/>
  <c r="R355" i="1"/>
  <c r="Q355" i="1"/>
  <c r="Q343" i="1"/>
  <c r="R343" i="1"/>
  <c r="Q331" i="1"/>
  <c r="R331" i="1"/>
  <c r="R283" i="1"/>
  <c r="Q283" i="1"/>
  <c r="Q271" i="1"/>
  <c r="R271" i="1"/>
  <c r="Q259" i="1"/>
  <c r="R259" i="1"/>
  <c r="Q247" i="1"/>
  <c r="R247" i="1"/>
  <c r="R211" i="1"/>
  <c r="Q211" i="1"/>
  <c r="Q199" i="1"/>
  <c r="R199" i="1"/>
  <c r="Q187" i="1"/>
  <c r="R187" i="1"/>
  <c r="Q175" i="1"/>
  <c r="R175" i="1"/>
  <c r="S175" i="1" s="1"/>
  <c r="Q151" i="1"/>
  <c r="R151" i="1"/>
  <c r="S151" i="1" s="1"/>
  <c r="Q139" i="1"/>
  <c r="R139" i="1"/>
  <c r="S139" i="1" s="1"/>
  <c r="Q115" i="1"/>
  <c r="R115" i="1"/>
  <c r="S115" i="1" s="1"/>
  <c r="Q103" i="1"/>
  <c r="R103" i="1"/>
  <c r="S103" i="1" s="1"/>
  <c r="Q79" i="1"/>
  <c r="R79" i="1"/>
  <c r="S79" i="1" s="1"/>
  <c r="Q67" i="1"/>
  <c r="R67" i="1"/>
  <c r="S67" i="1" s="1"/>
  <c r="Q43" i="1"/>
  <c r="R43" i="1"/>
  <c r="S43" i="1" s="1"/>
  <c r="Q31" i="1"/>
  <c r="R31" i="1"/>
  <c r="S31" i="1" s="1"/>
  <c r="Q7" i="1"/>
  <c r="R7" i="1"/>
  <c r="S7" i="1" s="1"/>
  <c r="R892" i="1"/>
  <c r="R881" i="1"/>
  <c r="R684" i="1"/>
  <c r="Q320" i="1"/>
  <c r="R264" i="1"/>
  <c r="R126" i="1"/>
  <c r="S126" i="1" s="1"/>
  <c r="R36" i="1"/>
  <c r="S36" i="1" s="1"/>
  <c r="R942" i="1"/>
  <c r="Q942" i="1"/>
  <c r="R930" i="1"/>
  <c r="Q930" i="1"/>
  <c r="R918" i="1"/>
  <c r="Q918" i="1"/>
  <c r="R906" i="1"/>
  <c r="Q906" i="1"/>
  <c r="R894" i="1"/>
  <c r="Q894" i="1"/>
  <c r="R882" i="1"/>
  <c r="Q882" i="1"/>
  <c r="R870" i="1"/>
  <c r="Q870" i="1"/>
  <c r="R858" i="1"/>
  <c r="Q858" i="1"/>
  <c r="R846" i="1"/>
  <c r="Q846" i="1"/>
  <c r="R834" i="1"/>
  <c r="Q834" i="1"/>
  <c r="R822" i="1"/>
  <c r="Q822" i="1"/>
  <c r="R810" i="1"/>
  <c r="Q810" i="1"/>
  <c r="R798" i="1"/>
  <c r="Q798" i="1"/>
  <c r="Q678" i="1"/>
  <c r="S678" i="1" s="1"/>
  <c r="R678" i="1"/>
  <c r="R486" i="1"/>
  <c r="Q486" i="1"/>
  <c r="S486" i="1" s="1"/>
  <c r="Q474" i="1"/>
  <c r="S474" i="1" s="1"/>
  <c r="R474" i="1"/>
  <c r="Q462" i="1"/>
  <c r="S462" i="1" s="1"/>
  <c r="R462" i="1"/>
  <c r="Q438" i="1"/>
  <c r="R438" i="1"/>
  <c r="Q414" i="1"/>
  <c r="R414" i="1"/>
  <c r="Q390" i="1"/>
  <c r="R390" i="1"/>
  <c r="R342" i="1"/>
  <c r="Q342" i="1"/>
  <c r="Q330" i="1"/>
  <c r="R330" i="1"/>
  <c r="Q318" i="1"/>
  <c r="R318" i="1"/>
  <c r="Q306" i="1"/>
  <c r="R306" i="1"/>
  <c r="R270" i="1"/>
  <c r="Q270" i="1"/>
  <c r="Q258" i="1"/>
  <c r="R258" i="1"/>
  <c r="Q246" i="1"/>
  <c r="R246" i="1"/>
  <c r="R198" i="1"/>
  <c r="Q198" i="1"/>
  <c r="Q186" i="1"/>
  <c r="R186" i="1"/>
  <c r="Q174" i="1"/>
  <c r="R174" i="1"/>
  <c r="S174" i="1" s="1"/>
  <c r="Q150" i="1"/>
  <c r="R150" i="1"/>
  <c r="S150" i="1" s="1"/>
  <c r="Q138" i="1"/>
  <c r="R138" i="1"/>
  <c r="S138" i="1" s="1"/>
  <c r="Q114" i="1"/>
  <c r="R114" i="1"/>
  <c r="S114" i="1" s="1"/>
  <c r="Q102" i="1"/>
  <c r="R102" i="1"/>
  <c r="S102" i="1" s="1"/>
  <c r="Q78" i="1"/>
  <c r="R78" i="1"/>
  <c r="S78" i="1" s="1"/>
  <c r="Q66" i="1"/>
  <c r="R66" i="1"/>
  <c r="S66" i="1" s="1"/>
  <c r="Q42" i="1"/>
  <c r="R42" i="1"/>
  <c r="S42" i="1" s="1"/>
  <c r="Q30" i="1"/>
  <c r="R30" i="1"/>
  <c r="S30" i="1" s="1"/>
  <c r="Q6" i="1"/>
  <c r="R6" i="1"/>
  <c r="S6" i="1" s="1"/>
  <c r="Q1080" i="1"/>
  <c r="R1072" i="1"/>
  <c r="S1072" i="1" s="1"/>
  <c r="Q1056" i="1"/>
  <c r="R1048" i="1"/>
  <c r="S1048" i="1" s="1"/>
  <c r="Q1032" i="1"/>
  <c r="R1024" i="1"/>
  <c r="S1024" i="1" s="1"/>
  <c r="Q1016" i="1"/>
  <c r="R988" i="1"/>
  <c r="Q980" i="1"/>
  <c r="R952" i="1"/>
  <c r="Q944" i="1"/>
  <c r="R911" i="1"/>
  <c r="Q872" i="1"/>
  <c r="R788" i="1"/>
  <c r="R740" i="1"/>
  <c r="R703" i="1"/>
  <c r="R642" i="1"/>
  <c r="R618" i="1"/>
  <c r="R594" i="1"/>
  <c r="R570" i="1"/>
  <c r="R546" i="1"/>
  <c r="R522" i="1"/>
  <c r="R426" i="1"/>
  <c r="R378" i="1"/>
  <c r="R319" i="1"/>
  <c r="Q32" i="1"/>
  <c r="R785" i="1"/>
  <c r="Q785" i="1"/>
  <c r="R773" i="1"/>
  <c r="R761" i="1"/>
  <c r="Q761" i="1"/>
  <c r="R749" i="1"/>
  <c r="R737" i="1"/>
  <c r="Q737" i="1"/>
  <c r="R725" i="1"/>
  <c r="Q713" i="1"/>
  <c r="S713" i="1" s="1"/>
  <c r="R713" i="1"/>
  <c r="Q701" i="1"/>
  <c r="S701" i="1" s="1"/>
  <c r="R701" i="1"/>
  <c r="Q689" i="1"/>
  <c r="S689" i="1" s="1"/>
  <c r="R689" i="1"/>
  <c r="Q677" i="1"/>
  <c r="S677" i="1" s="1"/>
  <c r="R677" i="1"/>
  <c r="Q665" i="1"/>
  <c r="S665" i="1" s="1"/>
  <c r="R665" i="1"/>
  <c r="Q653" i="1"/>
  <c r="S653" i="1" s="1"/>
  <c r="R653" i="1"/>
  <c r="Q641" i="1"/>
  <c r="S641" i="1" s="1"/>
  <c r="R641" i="1"/>
  <c r="Q629" i="1"/>
  <c r="S629" i="1" s="1"/>
  <c r="R629" i="1"/>
  <c r="Q617" i="1"/>
  <c r="S617" i="1" s="1"/>
  <c r="R617" i="1"/>
  <c r="Q605" i="1"/>
  <c r="S605" i="1" s="1"/>
  <c r="R605" i="1"/>
  <c r="Q593" i="1"/>
  <c r="S593" i="1" s="1"/>
  <c r="R593" i="1"/>
  <c r="Q581" i="1"/>
  <c r="S581" i="1" s="1"/>
  <c r="R581" i="1"/>
  <c r="Q569" i="1"/>
  <c r="S569" i="1" s="1"/>
  <c r="R569" i="1"/>
  <c r="Q557" i="1"/>
  <c r="S557" i="1" s="1"/>
  <c r="R557" i="1"/>
  <c r="Q545" i="1"/>
  <c r="S545" i="1" s="1"/>
  <c r="R545" i="1"/>
  <c r="Q533" i="1"/>
  <c r="S533" i="1" s="1"/>
  <c r="R533" i="1"/>
  <c r="Q521" i="1"/>
  <c r="S521" i="1" s="1"/>
  <c r="R521" i="1"/>
  <c r="R509" i="1"/>
  <c r="Q509" i="1"/>
  <c r="S509" i="1" s="1"/>
  <c r="R497" i="1"/>
  <c r="Q485" i="1"/>
  <c r="S485" i="1" s="1"/>
  <c r="R485" i="1"/>
  <c r="Q473" i="1"/>
  <c r="S473" i="1" s="1"/>
  <c r="R473" i="1"/>
  <c r="Q461" i="1"/>
  <c r="S461" i="1" s="1"/>
  <c r="R461" i="1"/>
  <c r="Q449" i="1"/>
  <c r="R449" i="1"/>
  <c r="Q437" i="1"/>
  <c r="R437" i="1"/>
  <c r="Q425" i="1"/>
  <c r="R425" i="1"/>
  <c r="Q413" i="1"/>
  <c r="R413" i="1"/>
  <c r="Q401" i="1"/>
  <c r="R401" i="1"/>
  <c r="Q389" i="1"/>
  <c r="R389" i="1"/>
  <c r="Q377" i="1"/>
  <c r="R377" i="1"/>
  <c r="Q365" i="1"/>
  <c r="R365" i="1"/>
  <c r="Q353" i="1"/>
  <c r="R353" i="1"/>
  <c r="Q341" i="1"/>
  <c r="R341" i="1"/>
  <c r="Q329" i="1"/>
  <c r="R329" i="1"/>
  <c r="Q317" i="1"/>
  <c r="R317" i="1"/>
  <c r="Q305" i="1"/>
  <c r="R305" i="1"/>
  <c r="Q293" i="1"/>
  <c r="R293" i="1"/>
  <c r="Q281" i="1"/>
  <c r="R281" i="1"/>
  <c r="Q269" i="1"/>
  <c r="R269" i="1"/>
  <c r="Q257" i="1"/>
  <c r="R257" i="1"/>
  <c r="Q245" i="1"/>
  <c r="R245" i="1"/>
  <c r="Q233" i="1"/>
  <c r="R233" i="1"/>
  <c r="Q221" i="1"/>
  <c r="R221" i="1"/>
  <c r="Q209" i="1"/>
  <c r="R209" i="1"/>
  <c r="Q197" i="1"/>
  <c r="R197" i="1"/>
  <c r="Q185" i="1"/>
  <c r="R185" i="1"/>
  <c r="Q173" i="1"/>
  <c r="R173" i="1"/>
  <c r="S173" i="1" s="1"/>
  <c r="Q161" i="1"/>
  <c r="R161" i="1"/>
  <c r="S161" i="1" s="1"/>
  <c r="Q149" i="1"/>
  <c r="R149" i="1"/>
  <c r="S149" i="1" s="1"/>
  <c r="Q137" i="1"/>
  <c r="R137" i="1"/>
  <c r="S137" i="1" s="1"/>
  <c r="Q125" i="1"/>
  <c r="R125" i="1"/>
  <c r="S125" i="1" s="1"/>
  <c r="Q113" i="1"/>
  <c r="R113" i="1"/>
  <c r="S113" i="1" s="1"/>
  <c r="Q101" i="1"/>
  <c r="R101" i="1"/>
  <c r="S101" i="1" s="1"/>
  <c r="Q89" i="1"/>
  <c r="R89" i="1"/>
  <c r="S89" i="1" s="1"/>
  <c r="Q77" i="1"/>
  <c r="R77" i="1"/>
  <c r="S77" i="1" s="1"/>
  <c r="Q65" i="1"/>
  <c r="R65" i="1"/>
  <c r="S65" i="1" s="1"/>
  <c r="Q53" i="1"/>
  <c r="R53" i="1"/>
  <c r="S53" i="1" s="1"/>
  <c r="Q41" i="1"/>
  <c r="R41" i="1"/>
  <c r="S41" i="1" s="1"/>
  <c r="Q29" i="1"/>
  <c r="R29" i="1"/>
  <c r="S29" i="1" s="1"/>
  <c r="Q17" i="1"/>
  <c r="R17" i="1"/>
  <c r="S17" i="1" s="1"/>
  <c r="Q5" i="1"/>
  <c r="R5" i="1"/>
  <c r="S5" i="1" s="1"/>
  <c r="Q1088" i="1"/>
  <c r="R1079" i="1"/>
  <c r="S1079" i="1" s="1"/>
  <c r="Q1064" i="1"/>
  <c r="R1055" i="1"/>
  <c r="S1055" i="1" s="1"/>
  <c r="Q1040" i="1"/>
  <c r="R1031" i="1"/>
  <c r="S1031" i="1" s="1"/>
  <c r="Q1014" i="1"/>
  <c r="Q996" i="1"/>
  <c r="Q978" i="1"/>
  <c r="Q960" i="1"/>
  <c r="R941" i="1"/>
  <c r="R880" i="1"/>
  <c r="R869" i="1"/>
  <c r="R787" i="1"/>
  <c r="Q756" i="1"/>
  <c r="R739" i="1"/>
  <c r="R702" i="1"/>
  <c r="R680" i="1"/>
  <c r="R367" i="1"/>
  <c r="Q312" i="1"/>
  <c r="R108" i="1"/>
  <c r="S108" i="1" s="1"/>
  <c r="R19" i="1"/>
  <c r="S19" i="1" s="1"/>
  <c r="R784" i="1"/>
  <c r="Q784" i="1"/>
  <c r="R772" i="1"/>
  <c r="Q772" i="1"/>
  <c r="R760" i="1"/>
  <c r="Q760" i="1"/>
  <c r="R748" i="1"/>
  <c r="Q748" i="1"/>
  <c r="R736" i="1"/>
  <c r="Q736" i="1"/>
  <c r="Q724" i="1"/>
  <c r="S724" i="1" s="1"/>
  <c r="R724" i="1"/>
  <c r="Q712" i="1"/>
  <c r="S712" i="1" s="1"/>
  <c r="R712" i="1"/>
  <c r="Q700" i="1"/>
  <c r="S700" i="1" s="1"/>
  <c r="R700" i="1"/>
  <c r="Q688" i="1"/>
  <c r="S688" i="1" s="1"/>
  <c r="R688" i="1"/>
  <c r="Q676" i="1"/>
  <c r="S676" i="1" s="1"/>
  <c r="R676" i="1"/>
  <c r="Q664" i="1"/>
  <c r="S664" i="1" s="1"/>
  <c r="R664" i="1"/>
  <c r="Q652" i="1"/>
  <c r="S652" i="1" s="1"/>
  <c r="R652" i="1"/>
  <c r="Q640" i="1"/>
  <c r="S640" i="1" s="1"/>
  <c r="R640" i="1"/>
  <c r="Q628" i="1"/>
  <c r="S628" i="1" s="1"/>
  <c r="R628" i="1"/>
  <c r="Q616" i="1"/>
  <c r="S616" i="1" s="1"/>
  <c r="R616" i="1"/>
  <c r="Q604" i="1"/>
  <c r="S604" i="1" s="1"/>
  <c r="R604" i="1"/>
  <c r="Q592" i="1"/>
  <c r="S592" i="1" s="1"/>
  <c r="R592" i="1"/>
  <c r="Q580" i="1"/>
  <c r="S580" i="1" s="1"/>
  <c r="R580" i="1"/>
  <c r="Q568" i="1"/>
  <c r="S568" i="1" s="1"/>
  <c r="R568" i="1"/>
  <c r="Q556" i="1"/>
  <c r="S556" i="1" s="1"/>
  <c r="R556" i="1"/>
  <c r="Q544" i="1"/>
  <c r="S544" i="1" s="1"/>
  <c r="R544" i="1"/>
  <c r="Q532" i="1"/>
  <c r="S532" i="1" s="1"/>
  <c r="R532" i="1"/>
  <c r="Q520" i="1"/>
  <c r="S520" i="1" s="1"/>
  <c r="R520" i="1"/>
  <c r="Q508" i="1"/>
  <c r="S508" i="1" s="1"/>
  <c r="R508" i="1"/>
  <c r="Q496" i="1"/>
  <c r="S496" i="1" s="1"/>
  <c r="R496" i="1"/>
  <c r="Q472" i="1"/>
  <c r="S472" i="1" s="1"/>
  <c r="R472" i="1"/>
  <c r="R460" i="1"/>
  <c r="R448" i="1"/>
  <c r="R436" i="1"/>
  <c r="Q436" i="1"/>
  <c r="R424" i="1"/>
  <c r="Q424" i="1"/>
  <c r="R412" i="1"/>
  <c r="Q412" i="1"/>
  <c r="R400" i="1"/>
  <c r="Q400" i="1"/>
  <c r="R388" i="1"/>
  <c r="Q388" i="1"/>
  <c r="Q376" i="1"/>
  <c r="R376" i="1"/>
  <c r="Q364" i="1"/>
  <c r="R364" i="1"/>
  <c r="Q352" i="1"/>
  <c r="R352" i="1"/>
  <c r="Q340" i="1"/>
  <c r="R340" i="1"/>
  <c r="Q328" i="1"/>
  <c r="R328" i="1"/>
  <c r="Q316" i="1"/>
  <c r="R316" i="1"/>
  <c r="Q304" i="1"/>
  <c r="R304" i="1"/>
  <c r="Q292" i="1"/>
  <c r="R292" i="1"/>
  <c r="Q280" i="1"/>
  <c r="R280" i="1"/>
  <c r="Q268" i="1"/>
  <c r="R268" i="1"/>
  <c r="Q256" i="1"/>
  <c r="R256" i="1"/>
  <c r="Q244" i="1"/>
  <c r="R244" i="1"/>
  <c r="Q232" i="1"/>
  <c r="R232" i="1"/>
  <c r="Q220" i="1"/>
  <c r="R220" i="1"/>
  <c r="Q208" i="1"/>
  <c r="R208" i="1"/>
  <c r="Q196" i="1"/>
  <c r="R196" i="1"/>
  <c r="Q184" i="1"/>
  <c r="R184" i="1"/>
  <c r="Q172" i="1"/>
  <c r="R172" i="1"/>
  <c r="S172" i="1" s="1"/>
  <c r="Q160" i="1"/>
  <c r="R160" i="1"/>
  <c r="S160" i="1" s="1"/>
  <c r="Q148" i="1"/>
  <c r="R148" i="1"/>
  <c r="S148" i="1" s="1"/>
  <c r="Q136" i="1"/>
  <c r="R136" i="1"/>
  <c r="S136" i="1" s="1"/>
  <c r="Q124" i="1"/>
  <c r="R124" i="1"/>
  <c r="S124" i="1" s="1"/>
  <c r="Q112" i="1"/>
  <c r="R112" i="1"/>
  <c r="S112" i="1" s="1"/>
  <c r="Q100" i="1"/>
  <c r="R100" i="1"/>
  <c r="S100" i="1" s="1"/>
  <c r="Q88" i="1"/>
  <c r="R88" i="1"/>
  <c r="S88" i="1" s="1"/>
  <c r="Q76" i="1"/>
  <c r="R76" i="1"/>
  <c r="S76" i="1" s="1"/>
  <c r="Q64" i="1"/>
  <c r="R64" i="1"/>
  <c r="S64" i="1" s="1"/>
  <c r="Q52" i="1"/>
  <c r="R52" i="1"/>
  <c r="S52" i="1" s="1"/>
  <c r="Q40" i="1"/>
  <c r="R40" i="1"/>
  <c r="S40" i="1" s="1"/>
  <c r="Q28" i="1"/>
  <c r="R28" i="1"/>
  <c r="S28" i="1" s="1"/>
  <c r="Q16" i="1"/>
  <c r="R16" i="1"/>
  <c r="S16" i="1" s="1"/>
  <c r="Q4" i="1"/>
  <c r="R4" i="1"/>
  <c r="S4" i="1" s="1"/>
  <c r="Q1087" i="1"/>
  <c r="Q1063" i="1"/>
  <c r="Q1039" i="1"/>
  <c r="Q932" i="1"/>
  <c r="Q860" i="1"/>
  <c r="Q848" i="1"/>
  <c r="Q836" i="1"/>
  <c r="Q824" i="1"/>
  <c r="Q812" i="1"/>
  <c r="Q800" i="1"/>
  <c r="R786" i="1"/>
  <c r="R738" i="1"/>
  <c r="R679" i="1"/>
  <c r="Q660" i="1"/>
  <c r="S660" i="1" s="1"/>
  <c r="Q492" i="1"/>
  <c r="S492" i="1" s="1"/>
  <c r="R415" i="1"/>
  <c r="R366" i="1"/>
  <c r="R307" i="1"/>
  <c r="Q252" i="1"/>
  <c r="Q104" i="1"/>
  <c r="R18" i="1"/>
  <c r="S18" i="1" s="1"/>
  <c r="P1057" i="1"/>
  <c r="P913" i="1"/>
  <c r="P978" i="1"/>
  <c r="P912" i="1"/>
  <c r="P58" i="1"/>
  <c r="P682" i="1"/>
  <c r="P346" i="1"/>
  <c r="P454" i="1"/>
  <c r="P286" i="1"/>
  <c r="P634" i="1"/>
  <c r="P394" i="1"/>
  <c r="P166" i="1"/>
  <c r="P225" i="1"/>
  <c r="P57" i="1"/>
  <c r="P165" i="1"/>
  <c r="P1085" i="1"/>
  <c r="P881" i="1"/>
  <c r="P569" i="1"/>
  <c r="P401" i="1"/>
  <c r="P377" i="1"/>
  <c r="P281" i="1"/>
  <c r="P221" i="1"/>
  <c r="P47" i="1"/>
  <c r="P987" i="1"/>
  <c r="P939" i="1"/>
  <c r="P903" i="1"/>
  <c r="P837" i="1"/>
  <c r="P807" i="1"/>
  <c r="P597" i="1"/>
  <c r="P585" i="1"/>
  <c r="P471" i="1"/>
  <c r="P447" i="1"/>
  <c r="P345" i="1"/>
  <c r="P117" i="1"/>
  <c r="P285" i="1"/>
  <c r="P1058" i="1"/>
  <c r="P1037" i="1"/>
  <c r="P977" i="1"/>
  <c r="P833" i="1"/>
  <c r="P791" i="1"/>
  <c r="P1090" i="1"/>
  <c r="P1084" i="1"/>
  <c r="P1078" i="1"/>
  <c r="P1072" i="1"/>
  <c r="P1066" i="1"/>
  <c r="P1060" i="1"/>
  <c r="P1054" i="1"/>
  <c r="P1048" i="1"/>
  <c r="P1042" i="1"/>
  <c r="P1036" i="1"/>
  <c r="P1030" i="1"/>
  <c r="P1024" i="1"/>
  <c r="P1018" i="1"/>
  <c r="P1012" i="1"/>
  <c r="P1006" i="1"/>
  <c r="P1000" i="1"/>
  <c r="P994" i="1"/>
  <c r="P988" i="1"/>
  <c r="P982" i="1"/>
  <c r="P976" i="1"/>
  <c r="P970" i="1"/>
  <c r="P964" i="1"/>
  <c r="P958" i="1"/>
  <c r="P952" i="1"/>
  <c r="P946" i="1"/>
  <c r="P940" i="1"/>
  <c r="P880" i="1"/>
  <c r="P790" i="1"/>
  <c r="P514" i="1"/>
  <c r="P689" i="1"/>
  <c r="P365" i="1"/>
  <c r="P341" i="1"/>
  <c r="P317" i="1"/>
  <c r="P257" i="1"/>
  <c r="P233" i="1"/>
  <c r="P197" i="1"/>
  <c r="P173" i="1"/>
  <c r="P137" i="1"/>
  <c r="P113" i="1"/>
  <c r="P89" i="1"/>
  <c r="P77" i="1"/>
  <c r="P53" i="1"/>
  <c r="P29" i="1"/>
  <c r="P1089" i="1"/>
  <c r="P1083" i="1"/>
  <c r="P1077" i="1"/>
  <c r="P1071" i="1"/>
  <c r="P1065" i="1"/>
  <c r="P1059" i="1"/>
  <c r="P1053" i="1"/>
  <c r="P1047" i="1"/>
  <c r="P1041" i="1"/>
  <c r="P1035" i="1"/>
  <c r="P1029" i="1"/>
  <c r="P1023" i="1"/>
  <c r="P1017" i="1"/>
  <c r="P1011" i="1"/>
  <c r="P1005" i="1"/>
  <c r="P999" i="1"/>
  <c r="P993" i="1"/>
  <c r="P981" i="1"/>
  <c r="P975" i="1"/>
  <c r="P969" i="1"/>
  <c r="P963" i="1"/>
  <c r="P957" i="1"/>
  <c r="P951" i="1"/>
  <c r="P945" i="1"/>
  <c r="P933" i="1"/>
  <c r="P927" i="1"/>
  <c r="P921" i="1"/>
  <c r="P915" i="1"/>
  <c r="P909" i="1"/>
  <c r="P897" i="1"/>
  <c r="P891" i="1"/>
  <c r="P885" i="1"/>
  <c r="P879" i="1"/>
  <c r="P873" i="1"/>
  <c r="P867" i="1"/>
  <c r="P861" i="1"/>
  <c r="P855" i="1"/>
  <c r="P849" i="1"/>
  <c r="P843" i="1"/>
  <c r="P831" i="1"/>
  <c r="P825" i="1"/>
  <c r="P819" i="1"/>
  <c r="P813" i="1"/>
  <c r="P801" i="1"/>
  <c r="P795" i="1"/>
  <c r="P789" i="1"/>
  <c r="P783" i="1"/>
  <c r="P777" i="1"/>
  <c r="P771" i="1"/>
  <c r="P765" i="1"/>
  <c r="P759" i="1"/>
  <c r="P753" i="1"/>
  <c r="P747" i="1"/>
  <c r="P741" i="1"/>
  <c r="P735" i="1"/>
  <c r="P729" i="1"/>
  <c r="P723" i="1"/>
  <c r="P717" i="1"/>
  <c r="P711" i="1"/>
  <c r="P705" i="1"/>
  <c r="P699" i="1"/>
  <c r="P693" i="1"/>
  <c r="P687" i="1"/>
  <c r="P681" i="1"/>
  <c r="P675" i="1"/>
  <c r="P669" i="1"/>
  <c r="P663" i="1"/>
  <c r="P657" i="1"/>
  <c r="P651" i="1"/>
  <c r="P645" i="1"/>
  <c r="P639" i="1"/>
  <c r="P633" i="1"/>
  <c r="P627" i="1"/>
  <c r="P621" i="1"/>
  <c r="P615" i="1"/>
  <c r="P609" i="1"/>
  <c r="P603" i="1"/>
  <c r="P591" i="1"/>
  <c r="P579" i="1"/>
  <c r="P573" i="1"/>
  <c r="P567" i="1"/>
  <c r="P561" i="1"/>
  <c r="P555" i="1"/>
  <c r="P549" i="1"/>
  <c r="P543" i="1"/>
  <c r="P537" i="1"/>
  <c r="P531" i="1"/>
  <c r="P525" i="1"/>
  <c r="P519" i="1"/>
  <c r="P513" i="1"/>
  <c r="P507" i="1"/>
  <c r="P501" i="1"/>
  <c r="P495" i="1"/>
  <c r="P489" i="1"/>
  <c r="P483" i="1"/>
  <c r="P477" i="1"/>
  <c r="P465" i="1"/>
  <c r="P459" i="1"/>
  <c r="P453" i="1"/>
  <c r="P441" i="1"/>
  <c r="P435" i="1"/>
  <c r="P429" i="1"/>
  <c r="P423" i="1"/>
  <c r="P417" i="1"/>
  <c r="P411" i="1"/>
  <c r="P405" i="1"/>
  <c r="P399" i="1"/>
  <c r="P393" i="1"/>
  <c r="P387" i="1"/>
  <c r="P2" i="1"/>
  <c r="P1088" i="1"/>
  <c r="P1082" i="1"/>
  <c r="P1076" i="1"/>
  <c r="P1070" i="1"/>
  <c r="P1064" i="1"/>
  <c r="P1052" i="1"/>
  <c r="P1046" i="1"/>
  <c r="P1040" i="1"/>
  <c r="P1034" i="1"/>
  <c r="P1028" i="1"/>
  <c r="P1022" i="1"/>
  <c r="P1016" i="1"/>
  <c r="P1010" i="1"/>
  <c r="P1004" i="1"/>
  <c r="P998" i="1"/>
  <c r="P992" i="1"/>
  <c r="P986" i="1"/>
  <c r="P980" i="1"/>
  <c r="P974" i="1"/>
  <c r="P968" i="1"/>
  <c r="P962" i="1"/>
  <c r="P956" i="1"/>
  <c r="P950" i="1"/>
  <c r="P944" i="1"/>
  <c r="P938" i="1"/>
  <c r="P932" i="1"/>
  <c r="P926" i="1"/>
  <c r="P920" i="1"/>
  <c r="P914" i="1"/>
  <c r="P908" i="1"/>
  <c r="P902" i="1"/>
  <c r="P896" i="1"/>
  <c r="P890" i="1"/>
  <c r="P884" i="1"/>
  <c r="P878" i="1"/>
  <c r="P872" i="1"/>
  <c r="P866" i="1"/>
  <c r="P860" i="1"/>
  <c r="P854" i="1"/>
  <c r="P848" i="1"/>
  <c r="P842" i="1"/>
  <c r="P836" i="1"/>
  <c r="P830" i="1"/>
  <c r="P824" i="1"/>
  <c r="P818" i="1"/>
  <c r="P812" i="1"/>
  <c r="P806" i="1"/>
  <c r="P800" i="1"/>
  <c r="P794" i="1"/>
  <c r="P788" i="1"/>
  <c r="P782" i="1"/>
  <c r="P776" i="1"/>
  <c r="P770" i="1"/>
  <c r="P764" i="1"/>
  <c r="P758" i="1"/>
  <c r="P752" i="1"/>
  <c r="P746" i="1"/>
  <c r="P740" i="1"/>
  <c r="P734" i="1"/>
  <c r="P728" i="1"/>
  <c r="P722" i="1"/>
  <c r="P716" i="1"/>
  <c r="P710" i="1"/>
  <c r="P704" i="1"/>
  <c r="P698" i="1"/>
  <c r="P692" i="1"/>
  <c r="P686" i="1"/>
  <c r="P680" i="1"/>
  <c r="P674" i="1"/>
  <c r="P668" i="1"/>
  <c r="P662" i="1"/>
  <c r="P656" i="1"/>
  <c r="P650" i="1"/>
  <c r="P644" i="1"/>
  <c r="P638" i="1"/>
  <c r="P632" i="1"/>
  <c r="P626" i="1"/>
  <c r="P620" i="1"/>
  <c r="P614" i="1"/>
  <c r="P608" i="1"/>
  <c r="P602" i="1"/>
  <c r="P596" i="1"/>
  <c r="P590" i="1"/>
  <c r="P584" i="1"/>
  <c r="P578" i="1"/>
  <c r="P572" i="1"/>
  <c r="P566" i="1"/>
  <c r="P560" i="1"/>
  <c r="P554" i="1"/>
  <c r="P548" i="1"/>
  <c r="P542" i="1"/>
  <c r="P536" i="1"/>
  <c r="P530" i="1"/>
  <c r="P524" i="1"/>
  <c r="P518" i="1"/>
  <c r="P512" i="1"/>
  <c r="P506" i="1"/>
  <c r="P500" i="1"/>
  <c r="P494" i="1"/>
  <c r="P488" i="1"/>
  <c r="P482" i="1"/>
  <c r="P476" i="1"/>
  <c r="P470" i="1"/>
  <c r="P464" i="1"/>
  <c r="P458" i="1"/>
  <c r="P452" i="1"/>
  <c r="P446" i="1"/>
  <c r="P440" i="1"/>
  <c r="P434" i="1"/>
  <c r="P428" i="1"/>
  <c r="P422" i="1"/>
  <c r="P416" i="1"/>
  <c r="P410" i="1"/>
  <c r="P404" i="1"/>
  <c r="P398" i="1"/>
  <c r="P392" i="1"/>
  <c r="P386" i="1"/>
  <c r="P380" i="1"/>
  <c r="P374" i="1"/>
  <c r="P368" i="1"/>
  <c r="P362" i="1"/>
  <c r="P356" i="1"/>
  <c r="P350" i="1"/>
  <c r="P344" i="1"/>
  <c r="P338" i="1"/>
  <c r="P332" i="1"/>
  <c r="P326" i="1"/>
  <c r="P320" i="1"/>
  <c r="P314" i="1"/>
  <c r="P308" i="1"/>
  <c r="P302" i="1"/>
  <c r="P296" i="1"/>
  <c r="P290" i="1"/>
  <c r="P284" i="1"/>
  <c r="P278" i="1"/>
  <c r="P272" i="1"/>
  <c r="P266" i="1"/>
  <c r="P260" i="1"/>
  <c r="P254" i="1"/>
  <c r="P248" i="1"/>
  <c r="P242" i="1"/>
  <c r="P236" i="1"/>
  <c r="P230" i="1"/>
  <c r="P224" i="1"/>
  <c r="P218" i="1"/>
  <c r="P212" i="1"/>
  <c r="P206" i="1"/>
  <c r="P200" i="1"/>
  <c r="P194" i="1"/>
  <c r="P1093" i="1"/>
  <c r="P1087" i="1"/>
  <c r="P1081" i="1"/>
  <c r="P1075" i="1"/>
  <c r="P1069" i="1"/>
  <c r="P1063" i="1"/>
  <c r="P1051" i="1"/>
  <c r="P1045" i="1"/>
  <c r="P1039" i="1"/>
  <c r="P1033" i="1"/>
  <c r="P1027" i="1"/>
  <c r="P1021" i="1"/>
  <c r="P1015" i="1"/>
  <c r="P1009" i="1"/>
  <c r="P1003" i="1"/>
  <c r="P997" i="1"/>
  <c r="P991" i="1"/>
  <c r="P985" i="1"/>
  <c r="P979" i="1"/>
  <c r="P973" i="1"/>
  <c r="P967" i="1"/>
  <c r="P961" i="1"/>
  <c r="P955" i="1"/>
  <c r="P949" i="1"/>
  <c r="P943" i="1"/>
  <c r="P937" i="1"/>
  <c r="P931" i="1"/>
  <c r="P925" i="1"/>
  <c r="P919" i="1"/>
  <c r="P907" i="1"/>
  <c r="P901" i="1"/>
  <c r="P895" i="1"/>
  <c r="P889" i="1"/>
  <c r="P883" i="1"/>
  <c r="P877" i="1"/>
  <c r="P871" i="1"/>
  <c r="P865" i="1"/>
  <c r="P859" i="1"/>
  <c r="P853" i="1"/>
  <c r="P847" i="1"/>
  <c r="P841" i="1"/>
  <c r="P835" i="1"/>
  <c r="P829" i="1"/>
  <c r="P823" i="1"/>
  <c r="P817" i="1"/>
  <c r="P811" i="1"/>
  <c r="P805" i="1"/>
  <c r="P799" i="1"/>
  <c r="P793" i="1"/>
  <c r="P787" i="1"/>
  <c r="P781" i="1"/>
  <c r="P775" i="1"/>
  <c r="P769" i="1"/>
  <c r="P763" i="1"/>
  <c r="P757" i="1"/>
  <c r="P751" i="1"/>
  <c r="P745" i="1"/>
  <c r="P739" i="1"/>
  <c r="P733" i="1"/>
  <c r="P727" i="1"/>
  <c r="P721" i="1"/>
  <c r="P715" i="1"/>
  <c r="P709" i="1"/>
  <c r="P703" i="1"/>
  <c r="P381" i="1"/>
  <c r="P375" i="1"/>
  <c r="P369" i="1"/>
  <c r="P363" i="1"/>
  <c r="P357" i="1"/>
  <c r="P321" i="1"/>
  <c r="P309" i="1"/>
  <c r="P261" i="1"/>
  <c r="P201" i="1"/>
  <c r="P177" i="1"/>
  <c r="P141" i="1"/>
  <c r="P81" i="1"/>
  <c r="P33" i="1"/>
  <c r="P21" i="1"/>
  <c r="P1092" i="1"/>
  <c r="P1086" i="1"/>
  <c r="P1080" i="1"/>
  <c r="P1074" i="1"/>
  <c r="P1068" i="1"/>
  <c r="P1062" i="1"/>
  <c r="P1056" i="1"/>
  <c r="P1050" i="1"/>
  <c r="P1044" i="1"/>
  <c r="P1038" i="1"/>
  <c r="P1032" i="1"/>
  <c r="P1026" i="1"/>
  <c r="P1020" i="1"/>
  <c r="P1014" i="1"/>
  <c r="P1008" i="1"/>
  <c r="P1002" i="1"/>
  <c r="P996" i="1"/>
  <c r="P990" i="1"/>
  <c r="P984" i="1"/>
  <c r="P972" i="1"/>
  <c r="P966" i="1"/>
  <c r="P960" i="1"/>
  <c r="P954" i="1"/>
  <c r="P948" i="1"/>
  <c r="P942" i="1"/>
  <c r="P936" i="1"/>
  <c r="P930" i="1"/>
  <c r="P924" i="1"/>
  <c r="P918" i="1"/>
  <c r="P906" i="1"/>
  <c r="P900" i="1"/>
  <c r="P894" i="1"/>
  <c r="P888" i="1"/>
  <c r="P882" i="1"/>
  <c r="P876" i="1"/>
  <c r="P870" i="1"/>
  <c r="P864" i="1"/>
  <c r="P858" i="1"/>
  <c r="P852" i="1"/>
  <c r="P846" i="1"/>
  <c r="P840" i="1"/>
  <c r="P834" i="1"/>
  <c r="P828" i="1"/>
  <c r="P822" i="1"/>
  <c r="P816" i="1"/>
  <c r="P810" i="1"/>
  <c r="P804" i="1"/>
  <c r="P798" i="1"/>
  <c r="P786" i="1"/>
  <c r="P780" i="1"/>
  <c r="P774" i="1"/>
  <c r="P768" i="1"/>
  <c r="P762" i="1"/>
  <c r="P756" i="1"/>
  <c r="P750" i="1"/>
  <c r="P744" i="1"/>
  <c r="P738" i="1"/>
  <c r="P732" i="1"/>
  <c r="P726" i="1"/>
  <c r="P720" i="1"/>
  <c r="P714" i="1"/>
  <c r="P708" i="1"/>
  <c r="P702" i="1"/>
  <c r="P696" i="1"/>
  <c r="P690" i="1"/>
  <c r="P678" i="1"/>
  <c r="P672" i="1"/>
  <c r="P666" i="1"/>
  <c r="P660" i="1"/>
  <c r="P654" i="1"/>
  <c r="P648" i="1"/>
  <c r="P642" i="1"/>
  <c r="P636" i="1"/>
  <c r="P630" i="1"/>
  <c r="P624" i="1"/>
  <c r="P618" i="1"/>
  <c r="P612" i="1"/>
  <c r="P606" i="1"/>
  <c r="P600" i="1"/>
  <c r="P594" i="1"/>
  <c r="P456" i="1"/>
  <c r="P336" i="1"/>
  <c r="P1091" i="1"/>
  <c r="P1079" i="1"/>
  <c r="P1073" i="1"/>
  <c r="P1067" i="1"/>
  <c r="P1061" i="1"/>
  <c r="P1055" i="1"/>
  <c r="P1049" i="1"/>
  <c r="P1043" i="1"/>
  <c r="P1031" i="1"/>
  <c r="P1025" i="1"/>
  <c r="P1019" i="1"/>
  <c r="P1013" i="1"/>
  <c r="P1007" i="1"/>
  <c r="P1001" i="1"/>
  <c r="P995" i="1"/>
  <c r="P989" i="1"/>
  <c r="P983" i="1"/>
  <c r="P971" i="1"/>
  <c r="P965" i="1"/>
  <c r="P959" i="1"/>
  <c r="P953" i="1"/>
  <c r="P947" i="1"/>
  <c r="P941" i="1"/>
  <c r="P935" i="1"/>
  <c r="P929" i="1"/>
  <c r="P923" i="1"/>
  <c r="P917" i="1"/>
  <c r="P905" i="1"/>
  <c r="P899" i="1"/>
  <c r="P893" i="1"/>
  <c r="P887" i="1"/>
  <c r="P875" i="1"/>
  <c r="P869" i="1"/>
  <c r="P863" i="1"/>
  <c r="P857" i="1"/>
  <c r="P851" i="1"/>
  <c r="P845" i="1"/>
  <c r="P839" i="1"/>
  <c r="P827" i="1"/>
  <c r="P821" i="1"/>
  <c r="P815" i="1"/>
  <c r="P809" i="1"/>
  <c r="P803" i="1"/>
  <c r="P797" i="1"/>
  <c r="P785" i="1"/>
  <c r="P779" i="1"/>
  <c r="P773" i="1"/>
  <c r="P767" i="1"/>
  <c r="P761" i="1"/>
  <c r="P755" i="1"/>
  <c r="P749" i="1"/>
  <c r="P743" i="1"/>
  <c r="P737" i="1"/>
  <c r="P731" i="1"/>
  <c r="P725" i="1"/>
  <c r="P719" i="1"/>
  <c r="P629" i="1"/>
  <c r="P623" i="1"/>
  <c r="P575" i="1"/>
  <c r="P509" i="1"/>
  <c r="P461" i="1"/>
  <c r="P455" i="1"/>
  <c r="P934" i="1"/>
  <c r="P928" i="1"/>
  <c r="P922" i="1"/>
  <c r="P916" i="1"/>
  <c r="P910" i="1"/>
  <c r="P904" i="1"/>
  <c r="P898" i="1"/>
  <c r="P892" i="1"/>
  <c r="P886" i="1"/>
  <c r="P874" i="1"/>
  <c r="P868" i="1"/>
  <c r="P862" i="1"/>
  <c r="P856" i="1"/>
  <c r="P850" i="1"/>
  <c r="P844" i="1"/>
  <c r="P838" i="1"/>
  <c r="P832" i="1"/>
  <c r="P826" i="1"/>
  <c r="P820" i="1"/>
  <c r="P814" i="1"/>
  <c r="P808" i="1"/>
  <c r="P802" i="1"/>
  <c r="P796" i="1"/>
  <c r="P784" i="1"/>
  <c r="P778" i="1"/>
  <c r="P772" i="1"/>
  <c r="P766" i="1"/>
  <c r="P760" i="1"/>
  <c r="P754" i="1"/>
  <c r="P748" i="1"/>
  <c r="P742" i="1"/>
  <c r="P736" i="1"/>
  <c r="P730" i="1"/>
  <c r="P724" i="1"/>
  <c r="P718" i="1"/>
  <c r="P712" i="1"/>
  <c r="P706" i="1"/>
  <c r="P700" i="1"/>
  <c r="P694" i="1"/>
  <c r="P688" i="1"/>
  <c r="P676" i="1"/>
  <c r="P670" i="1"/>
  <c r="P664" i="1"/>
  <c r="P658" i="1"/>
  <c r="P652" i="1"/>
  <c r="P646" i="1"/>
  <c r="P640" i="1"/>
  <c r="P628" i="1"/>
  <c r="P622" i="1"/>
  <c r="P616" i="1"/>
  <c r="P610" i="1"/>
  <c r="P604" i="1"/>
  <c r="P598" i="1"/>
  <c r="P592" i="1"/>
  <c r="P586" i="1"/>
  <c r="P580" i="1"/>
  <c r="P574" i="1"/>
  <c r="P568" i="1"/>
  <c r="P562" i="1"/>
  <c r="P556" i="1"/>
  <c r="P550" i="1"/>
  <c r="P544" i="1"/>
  <c r="P538" i="1"/>
  <c r="P532" i="1"/>
  <c r="P526" i="1"/>
  <c r="P520" i="1"/>
  <c r="P508" i="1"/>
  <c r="P502" i="1"/>
  <c r="P496" i="1"/>
  <c r="P490" i="1"/>
  <c r="P430" i="1"/>
  <c r="P406" i="1"/>
  <c r="P370" i="1"/>
  <c r="P310" i="1"/>
  <c r="P262" i="1"/>
  <c r="P250" i="1"/>
  <c r="P202" i="1"/>
  <c r="P142" i="1"/>
  <c r="P118" i="1"/>
  <c r="P82" i="1"/>
  <c r="P22" i="1"/>
  <c r="P697" i="1"/>
  <c r="P691" i="1"/>
  <c r="P685" i="1"/>
  <c r="P679" i="1"/>
  <c r="P673" i="1"/>
  <c r="P667" i="1"/>
  <c r="P661" i="1"/>
  <c r="P655" i="1"/>
  <c r="P649" i="1"/>
  <c r="P643" i="1"/>
  <c r="P637" i="1"/>
  <c r="P631" i="1"/>
  <c r="P625" i="1"/>
  <c r="P619" i="1"/>
  <c r="P613" i="1"/>
  <c r="P607" i="1"/>
  <c r="P601" i="1"/>
  <c r="P595" i="1"/>
  <c r="P589" i="1"/>
  <c r="P583" i="1"/>
  <c r="P577" i="1"/>
  <c r="P571" i="1"/>
  <c r="P565" i="1"/>
  <c r="P559" i="1"/>
  <c r="P553" i="1"/>
  <c r="P547" i="1"/>
  <c r="P541" i="1"/>
  <c r="P535" i="1"/>
  <c r="P529" i="1"/>
  <c r="P523" i="1"/>
  <c r="P517" i="1"/>
  <c r="P511" i="1"/>
  <c r="P505" i="1"/>
  <c r="P499" i="1"/>
  <c r="P493" i="1"/>
  <c r="P487" i="1"/>
  <c r="P481" i="1"/>
  <c r="P475" i="1"/>
  <c r="P469" i="1"/>
  <c r="P463" i="1"/>
  <c r="P457" i="1"/>
  <c r="P451" i="1"/>
  <c r="P445" i="1"/>
  <c r="P439" i="1"/>
  <c r="P433" i="1"/>
  <c r="P427" i="1"/>
  <c r="P421" i="1"/>
  <c r="P415" i="1"/>
  <c r="P588" i="1"/>
  <c r="P582" i="1"/>
  <c r="P576" i="1"/>
  <c r="P570" i="1"/>
  <c r="P558" i="1"/>
  <c r="P552" i="1"/>
  <c r="P546" i="1"/>
  <c r="P540" i="1"/>
  <c r="P534" i="1"/>
  <c r="P528" i="1"/>
  <c r="P522" i="1"/>
  <c r="P510" i="1"/>
  <c r="P504" i="1"/>
  <c r="P498" i="1"/>
  <c r="P492" i="1"/>
  <c r="P486" i="1"/>
  <c r="P480" i="1"/>
  <c r="P474" i="1"/>
  <c r="P468" i="1"/>
  <c r="P462" i="1"/>
  <c r="P450" i="1"/>
  <c r="P444" i="1"/>
  <c r="P438" i="1"/>
  <c r="P432" i="1"/>
  <c r="P426" i="1"/>
  <c r="P420" i="1"/>
  <c r="P414" i="1"/>
  <c r="P408" i="1"/>
  <c r="P402" i="1"/>
  <c r="P390" i="1"/>
  <c r="P384" i="1"/>
  <c r="P378" i="1"/>
  <c r="P372" i="1"/>
  <c r="P366" i="1"/>
  <c r="P360" i="1"/>
  <c r="P354" i="1"/>
  <c r="P348" i="1"/>
  <c r="P342" i="1"/>
  <c r="P330" i="1"/>
  <c r="P324" i="1"/>
  <c r="P300" i="1"/>
  <c r="P264" i="1"/>
  <c r="P240" i="1"/>
  <c r="P216" i="1"/>
  <c r="P204" i="1"/>
  <c r="P180" i="1"/>
  <c r="P156" i="1"/>
  <c r="P120" i="1"/>
  <c r="P96" i="1"/>
  <c r="P72" i="1"/>
  <c r="P60" i="1"/>
  <c r="P36" i="1"/>
  <c r="P12" i="1"/>
  <c r="P713" i="1"/>
  <c r="P707" i="1"/>
  <c r="P701" i="1"/>
  <c r="P695" i="1"/>
  <c r="P677" i="1"/>
  <c r="P671" i="1"/>
  <c r="P665" i="1"/>
  <c r="P659" i="1"/>
  <c r="P653" i="1"/>
  <c r="P647" i="1"/>
  <c r="P641" i="1"/>
  <c r="P635" i="1"/>
  <c r="P617" i="1"/>
  <c r="P611" i="1"/>
  <c r="P605" i="1"/>
  <c r="P599" i="1"/>
  <c r="P593" i="1"/>
  <c r="P587" i="1"/>
  <c r="P581" i="1"/>
  <c r="P563" i="1"/>
  <c r="P557" i="1"/>
  <c r="P551" i="1"/>
  <c r="P545" i="1"/>
  <c r="P539" i="1"/>
  <c r="P533" i="1"/>
  <c r="P527" i="1"/>
  <c r="P521" i="1"/>
  <c r="P503" i="1"/>
  <c r="P497" i="1"/>
  <c r="P491" i="1"/>
  <c r="P485" i="1"/>
  <c r="P479" i="1"/>
  <c r="P473" i="1"/>
  <c r="P467" i="1"/>
  <c r="P449" i="1"/>
  <c r="P443" i="1"/>
  <c r="P437" i="1"/>
  <c r="P431" i="1"/>
  <c r="P425" i="1"/>
  <c r="P419" i="1"/>
  <c r="P413" i="1"/>
  <c r="P407" i="1"/>
  <c r="P389" i="1"/>
  <c r="P383" i="1"/>
  <c r="P359" i="1"/>
  <c r="P353" i="1"/>
  <c r="P329" i="1"/>
  <c r="P323" i="1"/>
  <c r="P305" i="1"/>
  <c r="P299" i="1"/>
  <c r="P293" i="1"/>
  <c r="P275" i="1"/>
  <c r="P269" i="1"/>
  <c r="P263" i="1"/>
  <c r="P245" i="1"/>
  <c r="P239" i="1"/>
  <c r="P215" i="1"/>
  <c r="P209" i="1"/>
  <c r="P185" i="1"/>
  <c r="P179" i="1"/>
  <c r="P161" i="1"/>
  <c r="P155" i="1"/>
  <c r="P149" i="1"/>
  <c r="P131" i="1"/>
  <c r="P125" i="1"/>
  <c r="P119" i="1"/>
  <c r="P101" i="1"/>
  <c r="P95" i="1"/>
  <c r="P71" i="1"/>
  <c r="P65" i="1"/>
  <c r="P41" i="1"/>
  <c r="P35" i="1"/>
  <c r="P17" i="1"/>
  <c r="P11" i="1"/>
  <c r="P5" i="1"/>
  <c r="P409" i="1"/>
  <c r="P403" i="1"/>
  <c r="P397" i="1"/>
  <c r="P391" i="1"/>
  <c r="P385" i="1"/>
  <c r="P379" i="1"/>
  <c r="P373" i="1"/>
  <c r="P367" i="1"/>
  <c r="P361" i="1"/>
  <c r="P355" i="1"/>
  <c r="P349" i="1"/>
  <c r="P343" i="1"/>
  <c r="P337" i="1"/>
  <c r="P331" i="1"/>
  <c r="P325" i="1"/>
  <c r="P319" i="1"/>
  <c r="P313" i="1"/>
  <c r="P307" i="1"/>
  <c r="P301" i="1"/>
  <c r="P295" i="1"/>
  <c r="P289" i="1"/>
  <c r="P283" i="1"/>
  <c r="P277" i="1"/>
  <c r="P271" i="1"/>
  <c r="P265" i="1"/>
  <c r="P259" i="1"/>
  <c r="P253" i="1"/>
  <c r="P247" i="1"/>
  <c r="P241" i="1"/>
  <c r="P235" i="1"/>
  <c r="P484" i="1"/>
  <c r="P478" i="1"/>
  <c r="P472" i="1"/>
  <c r="P466" i="1"/>
  <c r="P460" i="1"/>
  <c r="P448" i="1"/>
  <c r="P442" i="1"/>
  <c r="P436" i="1"/>
  <c r="P424" i="1"/>
  <c r="P418" i="1"/>
  <c r="P412" i="1"/>
  <c r="P400" i="1"/>
  <c r="P388" i="1"/>
  <c r="P382" i="1"/>
  <c r="P376" i="1"/>
  <c r="P364" i="1"/>
  <c r="P358" i="1"/>
  <c r="P352" i="1"/>
  <c r="P340" i="1"/>
  <c r="P334" i="1"/>
  <c r="P328" i="1"/>
  <c r="P322" i="1"/>
  <c r="P316" i="1"/>
  <c r="P304" i="1"/>
  <c r="P298" i="1"/>
  <c r="P292" i="1"/>
  <c r="P280" i="1"/>
  <c r="P274" i="1"/>
  <c r="P268" i="1"/>
  <c r="P256" i="1"/>
  <c r="P244" i="1"/>
  <c r="P238" i="1"/>
  <c r="P232" i="1"/>
  <c r="P220" i="1"/>
  <c r="P214" i="1"/>
  <c r="P208" i="1"/>
  <c r="P196" i="1"/>
  <c r="P190" i="1"/>
  <c r="P184" i="1"/>
  <c r="P178" i="1"/>
  <c r="P172" i="1"/>
  <c r="P160" i="1"/>
  <c r="P154" i="1"/>
  <c r="P148" i="1"/>
  <c r="P136" i="1"/>
  <c r="P130" i="1"/>
  <c r="P124" i="1"/>
  <c r="P112" i="1"/>
  <c r="P100" i="1"/>
  <c r="P94" i="1"/>
  <c r="P88" i="1"/>
  <c r="P76" i="1"/>
  <c r="P70" i="1"/>
  <c r="P64" i="1"/>
  <c r="P52" i="1"/>
  <c r="P46" i="1"/>
  <c r="P40" i="1"/>
  <c r="P34" i="1"/>
  <c r="P28" i="1"/>
  <c r="P16" i="1"/>
  <c r="P10" i="1"/>
  <c r="P4" i="1"/>
  <c r="P351" i="1"/>
  <c r="P339" i="1"/>
  <c r="P333" i="1"/>
  <c r="P327" i="1"/>
  <c r="P315" i="1"/>
  <c r="P303" i="1"/>
  <c r="P297" i="1"/>
  <c r="P291" i="1"/>
  <c r="P279" i="1"/>
  <c r="P273" i="1"/>
  <c r="P267" i="1"/>
  <c r="P255" i="1"/>
  <c r="P249" i="1"/>
  <c r="P243" i="1"/>
  <c r="P237" i="1"/>
  <c r="P231" i="1"/>
  <c r="P219" i="1"/>
  <c r="P213" i="1"/>
  <c r="P207" i="1"/>
  <c r="P195" i="1"/>
  <c r="P189" i="1"/>
  <c r="P183" i="1"/>
  <c r="P171" i="1"/>
  <c r="P159" i="1"/>
  <c r="P153" i="1"/>
  <c r="P147" i="1"/>
  <c r="P135" i="1"/>
  <c r="P129" i="1"/>
  <c r="P123" i="1"/>
  <c r="P111" i="1"/>
  <c r="P105" i="1"/>
  <c r="P99" i="1"/>
  <c r="P93" i="1"/>
  <c r="P87" i="1"/>
  <c r="P75" i="1"/>
  <c r="P69" i="1"/>
  <c r="P63" i="1"/>
  <c r="P51" i="1"/>
  <c r="P45" i="1"/>
  <c r="P39" i="1"/>
  <c r="P27" i="1"/>
  <c r="P15" i="1"/>
  <c r="P9" i="1"/>
  <c r="P3" i="1"/>
  <c r="P188" i="1"/>
  <c r="P182" i="1"/>
  <c r="P176" i="1"/>
  <c r="P170" i="1"/>
  <c r="P164" i="1"/>
  <c r="P158" i="1"/>
  <c r="P152" i="1"/>
  <c r="P146" i="1"/>
  <c r="P140" i="1"/>
  <c r="P134" i="1"/>
  <c r="P128" i="1"/>
  <c r="P122" i="1"/>
  <c r="P116" i="1"/>
  <c r="P110" i="1"/>
  <c r="P104" i="1"/>
  <c r="P98" i="1"/>
  <c r="P92" i="1"/>
  <c r="P86" i="1"/>
  <c r="P80" i="1"/>
  <c r="P74" i="1"/>
  <c r="P68" i="1"/>
  <c r="P62" i="1"/>
  <c r="P56" i="1"/>
  <c r="P50" i="1"/>
  <c r="P44" i="1"/>
  <c r="P38" i="1"/>
  <c r="P32" i="1"/>
  <c r="P26" i="1"/>
  <c r="P20" i="1"/>
  <c r="P14" i="1"/>
  <c r="P8" i="1"/>
  <c r="P229" i="1"/>
  <c r="P223" i="1"/>
  <c r="P217" i="1"/>
  <c r="P211" i="1"/>
  <c r="P205" i="1"/>
  <c r="P199" i="1"/>
  <c r="P193" i="1"/>
  <c r="P187" i="1"/>
  <c r="P181" i="1"/>
  <c r="P175" i="1"/>
  <c r="P169" i="1"/>
  <c r="P163" i="1"/>
  <c r="P157" i="1"/>
  <c r="P151" i="1"/>
  <c r="P145" i="1"/>
  <c r="P139" i="1"/>
  <c r="P133" i="1"/>
  <c r="P127" i="1"/>
  <c r="P121" i="1"/>
  <c r="P115" i="1"/>
  <c r="P109" i="1"/>
  <c r="P103" i="1"/>
  <c r="P97" i="1"/>
  <c r="P91" i="1"/>
  <c r="P85" i="1"/>
  <c r="P79" i="1"/>
  <c r="P73" i="1"/>
  <c r="P67" i="1"/>
  <c r="P61" i="1"/>
  <c r="P55" i="1"/>
  <c r="P49" i="1"/>
  <c r="P43" i="1"/>
  <c r="P37" i="1"/>
  <c r="P31" i="1"/>
  <c r="P25" i="1"/>
  <c r="P19" i="1"/>
  <c r="P13" i="1"/>
  <c r="P7" i="1"/>
  <c r="P318" i="1"/>
  <c r="P306" i="1"/>
  <c r="P294" i="1"/>
  <c r="P282" i="1"/>
  <c r="P270" i="1"/>
  <c r="P258" i="1"/>
  <c r="P246" i="1"/>
  <c r="P234" i="1"/>
  <c r="P222" i="1"/>
  <c r="P210" i="1"/>
  <c r="P198" i="1"/>
  <c r="P186" i="1"/>
  <c r="P174" i="1"/>
  <c r="P162" i="1"/>
  <c r="P150" i="1"/>
  <c r="P138" i="1"/>
  <c r="P126" i="1"/>
  <c r="P114" i="1"/>
  <c r="P102" i="1"/>
  <c r="P90" i="1"/>
  <c r="P78" i="1"/>
  <c r="P66" i="1"/>
  <c r="P54" i="1"/>
  <c r="P42" i="1"/>
  <c r="P30" i="1"/>
  <c r="P18" i="1"/>
  <c r="P6" i="1"/>
</calcChain>
</file>

<file path=xl/sharedStrings.xml><?xml version="1.0" encoding="utf-8"?>
<sst xmlns="http://schemas.openxmlformats.org/spreadsheetml/2006/main" count="181" uniqueCount="108">
  <si>
    <t>Nombre</t>
  </si>
  <si>
    <t>Fecha</t>
  </si>
  <si>
    <t>ProductoId</t>
  </si>
  <si>
    <t>VendedorId</t>
  </si>
  <si>
    <t>NombreProducto</t>
  </si>
  <si>
    <t>VentaId</t>
  </si>
  <si>
    <t>Cargo</t>
  </si>
  <si>
    <t>CargoId</t>
  </si>
  <si>
    <t>Apellido</t>
  </si>
  <si>
    <t>ComisionId</t>
  </si>
  <si>
    <t>Descripcion</t>
  </si>
  <si>
    <t>Escala 1</t>
  </si>
  <si>
    <t>Escala 2</t>
  </si>
  <si>
    <t>Escala 3</t>
  </si>
  <si>
    <t>Escala 4</t>
  </si>
  <si>
    <t>Escala 5</t>
  </si>
  <si>
    <t>CEO</t>
  </si>
  <si>
    <t>Director</t>
  </si>
  <si>
    <t>Gerente</t>
  </si>
  <si>
    <t>Jefe</t>
  </si>
  <si>
    <t>Vendedor Sr</t>
  </si>
  <si>
    <t>Vendedor Ssr</t>
  </si>
  <si>
    <t>Vendedor Jr</t>
  </si>
  <si>
    <t>Pasante</t>
  </si>
  <si>
    <t>Juan</t>
  </si>
  <si>
    <t>Perez</t>
  </si>
  <si>
    <t>Ana</t>
  </si>
  <si>
    <t>Pedro</t>
  </si>
  <si>
    <t>Isabel</t>
  </si>
  <si>
    <t>Laura</t>
  </si>
  <si>
    <t>Pilar</t>
  </si>
  <si>
    <t>Antonio</t>
  </si>
  <si>
    <t>Manuel</t>
  </si>
  <si>
    <t>Jose</t>
  </si>
  <si>
    <t>Francisco</t>
  </si>
  <si>
    <t>Javier</t>
  </si>
  <si>
    <t>Josefa</t>
  </si>
  <si>
    <t>Teresa</t>
  </si>
  <si>
    <t>David</t>
  </si>
  <si>
    <t>Lionel</t>
  </si>
  <si>
    <t>Messi</t>
  </si>
  <si>
    <t>Maria</t>
  </si>
  <si>
    <t>Carmen</t>
  </si>
  <si>
    <t>Garcia</t>
  </si>
  <si>
    <t>Rodriguez</t>
  </si>
  <si>
    <t>Gonzalez</t>
  </si>
  <si>
    <t>Fernandez</t>
  </si>
  <si>
    <t>Lopez</t>
  </si>
  <si>
    <t>Martinez</t>
  </si>
  <si>
    <t>Sanchez</t>
  </si>
  <si>
    <t>Gomez</t>
  </si>
  <si>
    <t>Martin</t>
  </si>
  <si>
    <t>Producto A</t>
  </si>
  <si>
    <t>Producto B</t>
  </si>
  <si>
    <t>Producto C</t>
  </si>
  <si>
    <t>Producto D</t>
  </si>
  <si>
    <t>Producto E</t>
  </si>
  <si>
    <t>Producto F</t>
  </si>
  <si>
    <t>Producto G</t>
  </si>
  <si>
    <t>Producto H</t>
  </si>
  <si>
    <t>Producto I</t>
  </si>
  <si>
    <t>Producto J</t>
  </si>
  <si>
    <t>Cantidad</t>
  </si>
  <si>
    <t>SalarioBase</t>
  </si>
  <si>
    <t>PrecioVentaUnitario</t>
  </si>
  <si>
    <t>CostoUnitario</t>
  </si>
  <si>
    <t>Objetivo 1</t>
  </si>
  <si>
    <t>DiaSemana</t>
  </si>
  <si>
    <t>Mes</t>
  </si>
  <si>
    <t>Nombre Completo</t>
  </si>
  <si>
    <t>NombreCompleto</t>
  </si>
  <si>
    <t>Nombre Producto</t>
  </si>
  <si>
    <t>Costo Unitario</t>
  </si>
  <si>
    <t>Precio Venta Unitario</t>
  </si>
  <si>
    <t>PrecioVenta UF</t>
  </si>
  <si>
    <t>Es Director, Gerente o CEO?</t>
  </si>
  <si>
    <t>Si</t>
  </si>
  <si>
    <t>PU *0.9</t>
  </si>
  <si>
    <t>No</t>
  </si>
  <si>
    <t>Es Domingo?</t>
  </si>
  <si>
    <t>PU * 1.2</t>
  </si>
  <si>
    <t>PU</t>
  </si>
  <si>
    <t>Costo Unit verano</t>
  </si>
  <si>
    <t>Es Producto A, b, C o D, y además fue en verano?</t>
  </si>
  <si>
    <t>AND(Productos, meses)</t>
  </si>
  <si>
    <t>CU *1.05</t>
  </si>
  <si>
    <t>CU</t>
  </si>
  <si>
    <t>Costo Unit invierno</t>
  </si>
  <si>
    <t>Es invierno?</t>
  </si>
  <si>
    <t xml:space="preserve">CU </t>
  </si>
  <si>
    <t>CU * 1.07</t>
  </si>
  <si>
    <t>Es J o I?</t>
  </si>
  <si>
    <t>CU * 1.1</t>
  </si>
  <si>
    <t>Es E F G o H?</t>
  </si>
  <si>
    <t>Costo U final</t>
  </si>
  <si>
    <t>Comisiones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</si>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</sst>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_-;\-[$€-2]\ * #,##0_-;_-[$€-2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115302</xdr:colOff>
      <xdr:row>2</xdr:row>
      <xdr:rowOff>63266</xdr:rowOff>
    </xdr:from>
    <xdr:to>
      <xdr:col>4</xdr:col>
      <xdr:colOff>56348</xdr:colOff>
      <xdr:row>5</xdr:row>
      <xdr:rowOff>87129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729B249-56B9-1A0D-3262-348CB3F876CB}"/>
            </a:ext>
          </a:extLst>
        </xdr:cNvPr>
        <xdr:cNvCxnSpPr/>
      </xdr:nvCxnSpPr>
      <xdr:spPr>
        <a:xfrm flipH="1">
          <a:off x="1338513" y="509437"/>
          <a:ext cx="1164256" cy="5652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171651</xdr:colOff>
      <xdr:row>2</xdr:row>
      <xdr:rowOff>87129</xdr:rowOff>
    </xdr:from>
    <xdr:to>
      <xdr:col>6</xdr:col>
      <xdr:colOff>209349</xdr:colOff>
      <xdr:row>5</xdr:row>
      <xdr:rowOff>127234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46B36A6-DDC2-3EA1-6D77-ECA95ECE66DF}"/>
            </a:ext>
          </a:extLst>
        </xdr:cNvPr>
        <xdr:cNvCxnSpPr/>
      </xdr:nvCxnSpPr>
      <xdr:spPr>
        <a:xfrm>
          <a:off x="2618072" y="533300"/>
          <a:ext cx="1260909" cy="581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175460</xdr:colOff>
      <xdr:row>7</xdr:row>
      <xdr:rowOff>89034</xdr:rowOff>
    </xdr:from>
    <xdr:to>
      <xdr:col>6</xdr:col>
      <xdr:colOff>120315</xdr:colOff>
      <xdr:row>10</xdr:row>
      <xdr:rowOff>110991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8F91414-CC85-441B-B83D-53A604BA022C}"/>
            </a:ext>
          </a:extLst>
        </xdr:cNvPr>
        <xdr:cNvCxnSpPr/>
      </xdr:nvCxnSpPr>
      <xdr:spPr>
        <a:xfrm flipH="1">
          <a:off x="2621881" y="1437573"/>
          <a:ext cx="1168066" cy="5633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171651</xdr:colOff>
      <xdr:row>2</xdr:row>
      <xdr:rowOff>87129</xdr:rowOff>
    </xdr:from>
    <xdr:to>
      <xdr:col>6</xdr:col>
      <xdr:colOff>216969</xdr:colOff>
      <xdr:row>5</xdr:row>
      <xdr:rowOff>129139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C82C749-FDBD-4A93-81E5-F937B0573B04}"/>
            </a:ext>
          </a:extLst>
        </xdr:cNvPr>
        <xdr:cNvCxnSpPr/>
      </xdr:nvCxnSpPr>
      <xdr:spPr>
        <a:xfrm>
          <a:off x="2618072" y="533300"/>
          <a:ext cx="1268529" cy="583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411079</xdr:colOff>
      <xdr:row>7</xdr:row>
      <xdr:rowOff>125330</xdr:rowOff>
    </xdr:from>
    <xdr:to>
      <xdr:col>8</xdr:col>
      <xdr:colOff>458303</xdr:colOff>
      <xdr:row>10</xdr:row>
      <xdr:rowOff>169244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47AD262-A535-4EE2-A483-30ACD92E593F}"/>
            </a:ext>
          </a:extLst>
        </xdr:cNvPr>
        <xdr:cNvCxnSpPr/>
      </xdr:nvCxnSpPr>
      <xdr:spPr>
        <a:xfrm>
          <a:off x="4080711" y="1473869"/>
          <a:ext cx="1270434" cy="585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115302</xdr:colOff>
      <xdr:row>17</xdr:row>
      <xdr:rowOff>63266</xdr:rowOff>
    </xdr:from>
    <xdr:to>
      <xdr:col>4</xdr:col>
      <xdr:colOff>56348</xdr:colOff>
      <xdr:row>20</xdr:row>
      <xdr:rowOff>87129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04DBF5F-4744-4AF6-B590-E90025ED4618}"/>
            </a:ext>
          </a:extLst>
        </xdr:cNvPr>
        <xdr:cNvCxnSpPr/>
      </xdr:nvCxnSpPr>
      <xdr:spPr>
        <a:xfrm flipH="1">
          <a:off x="1338513" y="505627"/>
          <a:ext cx="1168066" cy="570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171651</xdr:colOff>
      <xdr:row>17</xdr:row>
      <xdr:rowOff>87129</xdr:rowOff>
    </xdr:from>
    <xdr:to>
      <xdr:col>6</xdr:col>
      <xdr:colOff>209349</xdr:colOff>
      <xdr:row>20</xdr:row>
      <xdr:rowOff>127234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451C91C-C101-4522-A6D6-207EB9CBDF8C}"/>
            </a:ext>
          </a:extLst>
        </xdr:cNvPr>
        <xdr:cNvCxnSpPr/>
      </xdr:nvCxnSpPr>
      <xdr:spPr>
        <a:xfrm>
          <a:off x="2614262" y="535205"/>
          <a:ext cx="1268529" cy="583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171651</xdr:colOff>
      <xdr:row>17</xdr:row>
      <xdr:rowOff>87129</xdr:rowOff>
    </xdr:from>
    <xdr:to>
      <xdr:col>6</xdr:col>
      <xdr:colOff>216969</xdr:colOff>
      <xdr:row>20</xdr:row>
      <xdr:rowOff>129139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793502CA-079D-4DC7-AA43-DB41D2FCED7C}"/>
            </a:ext>
          </a:extLst>
        </xdr:cNvPr>
        <xdr:cNvCxnSpPr/>
      </xdr:nvCxnSpPr>
      <xdr:spPr>
        <a:xfrm>
          <a:off x="2614262" y="535205"/>
          <a:ext cx="1268529" cy="585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115302</xdr:colOff>
      <xdr:row>26</xdr:row>
      <xdr:rowOff>63266</xdr:rowOff>
    </xdr:from>
    <xdr:to>
      <xdr:col>4</xdr:col>
      <xdr:colOff>56348</xdr:colOff>
      <xdr:row>29</xdr:row>
      <xdr:rowOff>87129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968889F0-5A54-4552-BDF5-3C998519F3BF}"/>
            </a:ext>
          </a:extLst>
        </xdr:cNvPr>
        <xdr:cNvCxnSpPr/>
      </xdr:nvCxnSpPr>
      <xdr:spPr>
        <a:xfrm flipH="1">
          <a:off x="1338513" y="3212732"/>
          <a:ext cx="1168066" cy="570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171651</xdr:colOff>
      <xdr:row>26</xdr:row>
      <xdr:rowOff>87129</xdr:rowOff>
    </xdr:from>
    <xdr:to>
      <xdr:col>6</xdr:col>
      <xdr:colOff>209349</xdr:colOff>
      <xdr:row>29</xdr:row>
      <xdr:rowOff>127234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BFA18C2-C293-412B-863D-27BB6CEC701D}"/>
            </a:ext>
          </a:extLst>
        </xdr:cNvPr>
        <xdr:cNvCxnSpPr/>
      </xdr:nvCxnSpPr>
      <xdr:spPr>
        <a:xfrm>
          <a:off x="2614262" y="3242310"/>
          <a:ext cx="1268529" cy="583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171651</xdr:colOff>
      <xdr:row>26</xdr:row>
      <xdr:rowOff>87129</xdr:rowOff>
    </xdr:from>
    <xdr:to>
      <xdr:col>6</xdr:col>
      <xdr:colOff>216969</xdr:colOff>
      <xdr:row>29</xdr:row>
      <xdr:rowOff>129139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2AA862E-C1FE-4A3A-9C75-4FB4406D36C7}"/>
            </a:ext>
          </a:extLst>
        </xdr:cNvPr>
        <xdr:cNvCxnSpPr/>
      </xdr:nvCxnSpPr>
      <xdr:spPr>
        <a:xfrm>
          <a:off x="2614262" y="3242310"/>
          <a:ext cx="1268529" cy="585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335882</xdr:colOff>
      <xdr:row>31</xdr:row>
      <xdr:rowOff>12432</xdr:rowOff>
    </xdr:from>
    <xdr:to>
      <xdr:col>6</xdr:col>
      <xdr:colOff>203634</xdr:colOff>
      <xdr:row>32</xdr:row>
      <xdr:rowOff>170447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9037A0E-6C29-40CA-A930-3CBCF5CDFEF8}"/>
            </a:ext>
          </a:extLst>
        </xdr:cNvPr>
        <xdr:cNvCxnSpPr/>
      </xdr:nvCxnSpPr>
      <xdr:spPr>
        <a:xfrm flipH="1">
          <a:off x="3393908" y="5692340"/>
          <a:ext cx="479358" cy="3384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31</xdr:row>
      <xdr:rowOff>2606</xdr:rowOff>
    </xdr:from>
    <xdr:to>
      <xdr:col>7</xdr:col>
      <xdr:colOff>360947</xdr:colOff>
      <xdr:row>33</xdr:row>
      <xdr:rowOff>40106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2364C2E-C95A-4EE2-8A40-5D1942F494D5}"/>
            </a:ext>
          </a:extLst>
        </xdr:cNvPr>
        <xdr:cNvCxnSpPr/>
      </xdr:nvCxnSpPr>
      <xdr:spPr>
        <a:xfrm>
          <a:off x="3955382" y="5682514"/>
          <a:ext cx="686802" cy="3984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235618</xdr:colOff>
      <xdr:row>34</xdr:row>
      <xdr:rowOff>95250</xdr:rowOff>
    </xdr:from>
    <xdr:to>
      <xdr:col>5</xdr:col>
      <xdr:colOff>169245</xdr:colOff>
      <xdr:row>37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9CE7AB0-89AA-40D6-9D02-DBE75748687F}"/>
            </a:ext>
          </a:extLst>
        </xdr:cNvPr>
        <xdr:cNvCxnSpPr/>
      </xdr:nvCxnSpPr>
      <xdr:spPr>
        <a:xfrm flipH="1">
          <a:off x="2682039" y="6316579"/>
          <a:ext cx="545232" cy="4461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241836</xdr:colOff>
      <xdr:row>34</xdr:row>
      <xdr:rowOff>122922</xdr:rowOff>
    </xdr:from>
    <xdr:to>
      <xdr:col>6</xdr:col>
      <xdr:colOff>324652</xdr:colOff>
      <xdr:row>36</xdr:row>
      <xdr:rowOff>160422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7FA079A5-4667-443F-BA39-FD42CFB46A9A}"/>
            </a:ext>
          </a:extLst>
        </xdr:cNvPr>
        <xdr:cNvCxnSpPr/>
      </xdr:nvCxnSpPr>
      <xdr:spPr>
        <a:xfrm>
          <a:off x="3299862" y="6344251"/>
          <a:ext cx="694422" cy="3984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FAD5-CB31-422B-92C2-CA0B2B8E80FE}">
  <dimension ref="A1:W1093"/>
  <sheetViews>
    <sheetView tabSelected="1" topLeftCell="D1" zoomScale="145" zoomScaleNormal="145" workbookViewId="0">
      <selection activeCell="T6" sqref="T6"/>
    </sheetView>
  </sheetViews>
  <sheetFormatPr defaultRowHeight="14.4" x14ac:dyDescent="0.3"/>
  <cols>
    <col min="2" max="2" width="10.77734375" bestFit="1" customWidth="1"/>
    <col min="3" max="3" width="13.6640625" customWidth="1"/>
    <col min="4" max="4" width="12.6640625" customWidth="1"/>
    <col min="5" max="5" width="11.21875" customWidth="1"/>
    <col min="6" max="6" width="10.44140625" hidden="1" customWidth="1"/>
    <col min="7" max="7" width="10.44140625" customWidth="1"/>
    <col min="8" max="8" width="10" hidden="1" customWidth="1"/>
    <col min="9" max="9" width="10.44140625" hidden="1" customWidth="1"/>
    <col min="10" max="10" width="12.109375" hidden="1" customWidth="1"/>
    <col min="11" max="11" width="16.33203125" hidden="1" customWidth="1"/>
    <col min="12" max="14" width="10.44140625" hidden="1" customWidth="1"/>
    <col min="15" max="15" width="11.6640625" customWidth="1"/>
    <col min="16" max="19" width="15.21875" hidden="1" customWidth="1"/>
    <col min="20" max="20" width="15.21875" customWidth="1"/>
    <col min="21" max="21" width="9" customWidth="1"/>
  </cols>
  <sheetData>
    <row r="1" spans="1:23" ht="28.8" x14ac:dyDescent="0.3">
      <c r="A1" s="9" t="s">
        <v>5</v>
      </c>
      <c r="B1" s="9" t="s">
        <v>1</v>
      </c>
      <c r="C1" s="9" t="s">
        <v>2</v>
      </c>
      <c r="D1" s="9" t="s">
        <v>3</v>
      </c>
      <c r="E1" s="9" t="s">
        <v>62</v>
      </c>
      <c r="F1" s="10" t="s">
        <v>67</v>
      </c>
      <c r="G1" s="11" t="s">
        <v>68</v>
      </c>
      <c r="H1" s="11" t="s">
        <v>71</v>
      </c>
      <c r="I1" s="11" t="s">
        <v>72</v>
      </c>
      <c r="J1" s="11" t="s">
        <v>73</v>
      </c>
      <c r="K1" s="11" t="s">
        <v>69</v>
      </c>
      <c r="L1" s="11" t="s">
        <v>63</v>
      </c>
      <c r="M1" s="11" t="s">
        <v>7</v>
      </c>
      <c r="N1" s="11" t="s">
        <v>6</v>
      </c>
      <c r="O1" s="11" t="s">
        <v>9</v>
      </c>
      <c r="P1" s="11" t="s">
        <v>74</v>
      </c>
      <c r="Q1" s="11" t="s">
        <v>82</v>
      </c>
      <c r="R1" s="11" t="s">
        <v>87</v>
      </c>
      <c r="S1" s="11" t="s">
        <v>94</v>
      </c>
      <c r="T1" s="11" t="s">
        <v>95</v>
      </c>
      <c r="V1" s="7" t="s">
        <v>66</v>
      </c>
      <c r="W1" s="8"/>
    </row>
    <row r="2" spans="1:23" x14ac:dyDescent="0.3">
      <c r="A2" s="2">
        <v>1</v>
      </c>
      <c r="B2" s="3">
        <v>44927</v>
      </c>
      <c r="C2" s="2">
        <v>9</v>
      </c>
      <c r="D2" s="2">
        <v>32</v>
      </c>
      <c r="E2" s="2">
        <v>19</v>
      </c>
      <c r="F2" t="str">
        <f>TEXT(B2,"dddd")</f>
        <v>domingo</v>
      </c>
      <c r="G2" t="str">
        <f>TEXT(B2,"mmmm")</f>
        <v>enero</v>
      </c>
      <c r="H2" t="str">
        <f>VLOOKUP(C2,Productos!A:D,2,FALSE)</f>
        <v>Producto I</v>
      </c>
      <c r="I2">
        <f>VLOOKUP(C2,Productos!A:D,3,FALSE)</f>
        <v>26</v>
      </c>
      <c r="J2">
        <f>VLOOKUP(C2,Productos!A:D,4,FALSE)</f>
        <v>52</v>
      </c>
      <c r="K2" t="str">
        <f>VLOOKUP(D2,Vendedores!A:F,6,FALSE)</f>
        <v>Gomez, Javier</v>
      </c>
      <c r="L2">
        <f>VLOOKUP(D2,Vendedores!A:F,5,FALSE)</f>
        <v>1612</v>
      </c>
      <c r="M2">
        <f>VLOOKUP(D2,Vendedores!A:F,2,FALSE)</f>
        <v>8</v>
      </c>
      <c r="N2" t="str">
        <f>VLOOKUP(D2,Vendedores!A:H,7,FALSE)</f>
        <v>Pasante</v>
      </c>
      <c r="O2">
        <f>VLOOKUP(D2,Vendedores!A:H,8,FALSE)</f>
        <v>1</v>
      </c>
      <c r="P2">
        <f>IF(
    OR(N2="Director",N2="Gerente",N2="CEO"),
    J2*0.9,
    IF(F2="domingo",J2*1.2,J2)
)</f>
        <v>62.4</v>
      </c>
      <c r="Q2">
        <f>IF(
    AND(
        OR(C2=1,C2=2,C2=3,C2=4),
        OR(G2="junio",G2="julio",G2="agosto")
    ),
    I2*1.05,
    I2
)</f>
        <v>26</v>
      </c>
      <c r="R2">
        <f>IF(
    OR(G2="diciembre",G2="enero",G2="febrero"),
    IF(
        OR(C2=5,C2=6,C2=7,C2=8),
        I2*1.07,
        IF(
            OR(C2=10,C2=9),
            I2*1.1,
            I2
        )
    ),
    I2
)</f>
        <v>28.6</v>
      </c>
      <c r="S2">
        <f>IF(
    OR(G2="enero",G2="febrero",G2="diciembre"),
    R2,
    IF(OR(G2="junio",G2="julio",G2="agosto"),Q2,I2))</f>
        <v>28.6</v>
      </c>
      <c r="T2" s="12">
        <f>VLOOKUP(
    O2,
    Comisiones!A:N,
    HLOOKUP(G2,Comisiones!$1:$2,2,FALSE),
    FALSE
)</f>
        <v>0.1</v>
      </c>
      <c r="V2" s="2">
        <v>1</v>
      </c>
      <c r="W2" s="2">
        <f>SUM(E2:E1093)</f>
        <v>16342</v>
      </c>
    </row>
    <row r="3" spans="1:23" x14ac:dyDescent="0.3">
      <c r="A3" s="2">
        <v>2</v>
      </c>
      <c r="B3" s="3">
        <v>44927</v>
      </c>
      <c r="C3" s="2">
        <v>10</v>
      </c>
      <c r="D3" s="2">
        <v>26</v>
      </c>
      <c r="E3" s="2">
        <v>18</v>
      </c>
      <c r="F3" t="str">
        <f t="shared" ref="F3:F66" si="0">TEXT(B3,"dddd")</f>
        <v>domingo</v>
      </c>
      <c r="G3" t="str">
        <f t="shared" ref="G3:G66" si="1">TEXT(B3,"mmmm")</f>
        <v>enero</v>
      </c>
      <c r="H3" t="str">
        <f>VLOOKUP(C3,Productos!A:D,2,FALSE)</f>
        <v>Producto J</v>
      </c>
      <c r="I3">
        <f>VLOOKUP(C3,Productos!A:D,3,FALSE)</f>
        <v>29</v>
      </c>
      <c r="J3">
        <f>VLOOKUP(C3,Productos!A:D,4,FALSE)</f>
        <v>58</v>
      </c>
      <c r="K3" t="str">
        <f>VLOOKUP(D3,Vendedores!A:F,6,FALSE)</f>
        <v>Gomez, Pilar</v>
      </c>
      <c r="L3">
        <f>VLOOKUP(D3,Vendedores!A:F,5,FALSE)</f>
        <v>2557</v>
      </c>
      <c r="M3">
        <f>VLOOKUP(D3,Vendedores!A:F,2,FALSE)</f>
        <v>7</v>
      </c>
      <c r="N3" t="str">
        <f>VLOOKUP(D3,Vendedores!A:H,7,FALSE)</f>
        <v>Vendedor Jr</v>
      </c>
      <c r="O3">
        <f>VLOOKUP(D3,Vendedores!A:H,8,FALSE)</f>
        <v>2</v>
      </c>
      <c r="P3">
        <f t="shared" ref="P3:P66" si="2">IF(
    OR(N3="Director",N3="Gerente",N3="CEO"),
    J3*0.9,
    IF(F3="domingo",J3*1.2,J3)
)</f>
        <v>69.599999999999994</v>
      </c>
      <c r="Q3">
        <f t="shared" ref="Q3:Q66" si="3">IF(
    AND(
        OR(C3=1,C3=2,C3=3,C3=4),
        OR(G3="junio",G3="julio",G3="agosto")
    ),
    I3*1.05,
    I3
)</f>
        <v>29</v>
      </c>
      <c r="R3">
        <f t="shared" ref="R3:R66" si="4">IF(
    OR(G3="diciembre",G3="enero",G3="febrero"),
    IF(
        OR(C3=5,C3=6,C3=7,C3=8),
        I3*1.07,
        IF(
            OR(C3=10,C3=9),
            I3*1.1,
            I3
        )
    ),
    I3
)</f>
        <v>31.900000000000002</v>
      </c>
      <c r="S3">
        <f t="shared" ref="S3:S66" si="5">IF(
    OR(G3="enero",G3="febrero",G3="diciembre"),
    R3,
    IF(OR(G3="junio",G3="julio",G3="agosto"),Q3,I3))</f>
        <v>31.900000000000002</v>
      </c>
      <c r="T3" s="12">
        <f>VLOOKUP(
    O3,
    Comisiones!A:N,
    HLOOKUP(G3,Comisiones!$1:$2,2,FALSE),
    FALSE
)</f>
        <v>0.11</v>
      </c>
      <c r="V3" s="2">
        <v>2</v>
      </c>
      <c r="W3" s="2">
        <f>SUMIF(C:C,1,E:E)</f>
        <v>1477</v>
      </c>
    </row>
    <row r="4" spans="1:23" x14ac:dyDescent="0.3">
      <c r="A4" s="2">
        <v>3</v>
      </c>
      <c r="B4" s="3">
        <v>44928</v>
      </c>
      <c r="C4" s="2">
        <v>3</v>
      </c>
      <c r="D4" s="2">
        <v>33</v>
      </c>
      <c r="E4" s="2">
        <v>7</v>
      </c>
      <c r="F4" t="str">
        <f t="shared" si="0"/>
        <v>lunes</v>
      </c>
      <c r="G4" t="str">
        <f t="shared" si="1"/>
        <v>enero</v>
      </c>
      <c r="H4" t="str">
        <f>VLOOKUP(C4,Productos!A:D,2,FALSE)</f>
        <v>Producto C</v>
      </c>
      <c r="I4">
        <f>VLOOKUP(C4,Productos!A:D,3,FALSE)</f>
        <v>23</v>
      </c>
      <c r="J4">
        <f>VLOOKUP(C4,Productos!A:D,4,FALSE)</f>
        <v>46</v>
      </c>
      <c r="K4" t="str">
        <f>VLOOKUP(D4,Vendedores!A:F,6,FALSE)</f>
        <v>Martin, Josefa</v>
      </c>
      <c r="L4">
        <f>VLOOKUP(D4,Vendedores!A:F,5,FALSE)</f>
        <v>4217</v>
      </c>
      <c r="M4">
        <f>VLOOKUP(D4,Vendedores!A:F,2,FALSE)</f>
        <v>5</v>
      </c>
      <c r="N4" t="str">
        <f>VLOOKUP(D4,Vendedores!A:H,7,FALSE)</f>
        <v>Vendedor Sr</v>
      </c>
      <c r="O4">
        <f>VLOOKUP(D4,Vendedores!A:H,8,FALSE)</f>
        <v>2</v>
      </c>
      <c r="P4">
        <f t="shared" si="2"/>
        <v>46</v>
      </c>
      <c r="Q4">
        <f t="shared" si="3"/>
        <v>23</v>
      </c>
      <c r="R4">
        <f t="shared" si="4"/>
        <v>23</v>
      </c>
      <c r="S4">
        <f t="shared" si="5"/>
        <v>23</v>
      </c>
      <c r="T4" s="12">
        <f>VLOOKUP(
    O4,
    Comisiones!A:N,
    HLOOKUP(G4,Comisiones!$1:$2,2,FALSE),
    FALSE
)</f>
        <v>0.11</v>
      </c>
      <c r="V4" s="2">
        <v>3</v>
      </c>
      <c r="W4" s="2">
        <f>COUNTIF(D:D,1)</f>
        <v>28</v>
      </c>
    </row>
    <row r="5" spans="1:23" x14ac:dyDescent="0.3">
      <c r="A5" s="2">
        <v>4</v>
      </c>
      <c r="B5" s="3">
        <v>44928</v>
      </c>
      <c r="C5" s="2">
        <v>10</v>
      </c>
      <c r="D5" s="2">
        <v>35</v>
      </c>
      <c r="E5" s="2">
        <v>10</v>
      </c>
      <c r="F5" t="str">
        <f t="shared" si="0"/>
        <v>lunes</v>
      </c>
      <c r="G5" t="str">
        <f t="shared" si="1"/>
        <v>enero</v>
      </c>
      <c r="H5" t="str">
        <f>VLOOKUP(C5,Productos!A:D,2,FALSE)</f>
        <v>Producto J</v>
      </c>
      <c r="I5">
        <f>VLOOKUP(C5,Productos!A:D,3,FALSE)</f>
        <v>29</v>
      </c>
      <c r="J5">
        <f>VLOOKUP(C5,Productos!A:D,4,FALSE)</f>
        <v>58</v>
      </c>
      <c r="K5" t="str">
        <f>VLOOKUP(D5,Vendedores!A:F,6,FALSE)</f>
        <v>Garcia, David</v>
      </c>
      <c r="L5">
        <f>VLOOKUP(D5,Vendedores!A:F,5,FALSE)</f>
        <v>2383</v>
      </c>
      <c r="M5">
        <f>VLOOKUP(D5,Vendedores!A:F,2,FALSE)</f>
        <v>7</v>
      </c>
      <c r="N5" t="str">
        <f>VLOOKUP(D5,Vendedores!A:H,7,FALSE)</f>
        <v>Vendedor Jr</v>
      </c>
      <c r="O5">
        <f>VLOOKUP(D5,Vendedores!A:H,8,FALSE)</f>
        <v>2</v>
      </c>
      <c r="P5">
        <f t="shared" si="2"/>
        <v>58</v>
      </c>
      <c r="Q5">
        <f t="shared" si="3"/>
        <v>29</v>
      </c>
      <c r="R5">
        <f t="shared" si="4"/>
        <v>31.900000000000002</v>
      </c>
      <c r="S5">
        <f t="shared" si="5"/>
        <v>31.900000000000002</v>
      </c>
      <c r="T5" s="12">
        <f>VLOOKUP(
    O5,
    Comisiones!A:N,
    HLOOKUP(G5,Comisiones!$1:$2,2,FALSE),
    FALSE
)</f>
        <v>0.11</v>
      </c>
      <c r="V5" s="2">
        <v>4</v>
      </c>
      <c r="W5" s="2">
        <f>ROUND(AVERAGE(E:E),2)</f>
        <v>14.97</v>
      </c>
    </row>
    <row r="6" spans="1:23" x14ac:dyDescent="0.3">
      <c r="A6" s="2">
        <v>5</v>
      </c>
      <c r="B6" s="3">
        <v>44929</v>
      </c>
      <c r="C6" s="2">
        <v>9</v>
      </c>
      <c r="D6" s="2">
        <v>14</v>
      </c>
      <c r="E6" s="2">
        <v>18</v>
      </c>
      <c r="F6" t="str">
        <f t="shared" si="0"/>
        <v>martes</v>
      </c>
      <c r="G6" t="str">
        <f t="shared" si="1"/>
        <v>enero</v>
      </c>
      <c r="H6" t="str">
        <f>VLOOKUP(C6,Productos!A:D,2,FALSE)</f>
        <v>Producto I</v>
      </c>
      <c r="I6">
        <f>VLOOKUP(C6,Productos!A:D,3,FALSE)</f>
        <v>26</v>
      </c>
      <c r="J6">
        <f>VLOOKUP(C6,Productos!A:D,4,FALSE)</f>
        <v>52</v>
      </c>
      <c r="K6" t="str">
        <f>VLOOKUP(D6,Vendedores!A:F,6,FALSE)</f>
        <v>Fernandez, Teresa</v>
      </c>
      <c r="L6">
        <f>VLOOKUP(D6,Vendedores!A:F,5,FALSE)</f>
        <v>7062</v>
      </c>
      <c r="M6">
        <f>VLOOKUP(D6,Vendedores!A:F,2,FALSE)</f>
        <v>2</v>
      </c>
      <c r="N6" t="str">
        <f>VLOOKUP(D6,Vendedores!A:H,7,FALSE)</f>
        <v>Director</v>
      </c>
      <c r="O6">
        <f>VLOOKUP(D6,Vendedores!A:H,8,FALSE)</f>
        <v>4</v>
      </c>
      <c r="P6">
        <f t="shared" si="2"/>
        <v>46.800000000000004</v>
      </c>
      <c r="Q6">
        <f t="shared" si="3"/>
        <v>26</v>
      </c>
      <c r="R6">
        <f t="shared" si="4"/>
        <v>28.6</v>
      </c>
      <c r="S6">
        <f t="shared" si="5"/>
        <v>28.6</v>
      </c>
      <c r="T6" s="12">
        <f>VLOOKUP(
    O6,
    Comisiones!A:N,
    HLOOKUP(G6,Comisiones!$1:$2,2,FALSE),
    FALSE
)</f>
        <v>0.13</v>
      </c>
      <c r="V6" s="2">
        <v>5</v>
      </c>
      <c r="W6" s="2">
        <f>AVERAGEIF(C:C,2,E:E)</f>
        <v>15.07</v>
      </c>
    </row>
    <row r="7" spans="1:23" x14ac:dyDescent="0.3">
      <c r="A7" s="2">
        <v>6</v>
      </c>
      <c r="B7" s="3">
        <v>44929</v>
      </c>
      <c r="C7" s="2">
        <v>10</v>
      </c>
      <c r="D7" s="2">
        <v>26</v>
      </c>
      <c r="E7" s="2">
        <v>10</v>
      </c>
      <c r="F7" t="str">
        <f t="shared" si="0"/>
        <v>martes</v>
      </c>
      <c r="G7" t="str">
        <f t="shared" si="1"/>
        <v>enero</v>
      </c>
      <c r="H7" t="str">
        <f>VLOOKUP(C7,Productos!A:D,2,FALSE)</f>
        <v>Producto J</v>
      </c>
      <c r="I7">
        <f>VLOOKUP(C7,Productos!A:D,3,FALSE)</f>
        <v>29</v>
      </c>
      <c r="J7">
        <f>VLOOKUP(C7,Productos!A:D,4,FALSE)</f>
        <v>58</v>
      </c>
      <c r="K7" t="str">
        <f>VLOOKUP(D7,Vendedores!A:F,6,FALSE)</f>
        <v>Gomez, Pilar</v>
      </c>
      <c r="L7">
        <f>VLOOKUP(D7,Vendedores!A:F,5,FALSE)</f>
        <v>2557</v>
      </c>
      <c r="M7">
        <f>VLOOKUP(D7,Vendedores!A:F,2,FALSE)</f>
        <v>7</v>
      </c>
      <c r="N7" t="str">
        <f>VLOOKUP(D7,Vendedores!A:H,7,FALSE)</f>
        <v>Vendedor Jr</v>
      </c>
      <c r="O7">
        <f>VLOOKUP(D7,Vendedores!A:H,8,FALSE)</f>
        <v>2</v>
      </c>
      <c r="P7">
        <f t="shared" si="2"/>
        <v>58</v>
      </c>
      <c r="Q7">
        <f t="shared" si="3"/>
        <v>29</v>
      </c>
      <c r="R7">
        <f t="shared" si="4"/>
        <v>31.900000000000002</v>
      </c>
      <c r="S7">
        <f t="shared" si="5"/>
        <v>31.900000000000002</v>
      </c>
      <c r="T7" s="12">
        <f>VLOOKUP(
    O7,
    Comisiones!A:N,
    HLOOKUP(G7,Comisiones!$1:$2,2,FALSE),
    FALSE
)</f>
        <v>0.11</v>
      </c>
      <c r="V7" s="2">
        <v>6</v>
      </c>
      <c r="W7" s="2">
        <f>_xlfn.MAXIFS(E:E,D:D,5)</f>
        <v>23</v>
      </c>
    </row>
    <row r="8" spans="1:23" x14ac:dyDescent="0.3">
      <c r="A8" s="2">
        <v>7</v>
      </c>
      <c r="B8" s="3">
        <v>44930</v>
      </c>
      <c r="C8" s="2">
        <v>9</v>
      </c>
      <c r="D8" s="2">
        <v>25</v>
      </c>
      <c r="E8" s="2">
        <v>13</v>
      </c>
      <c r="F8" t="str">
        <f t="shared" si="0"/>
        <v>miércoles</v>
      </c>
      <c r="G8" t="str">
        <f t="shared" si="1"/>
        <v>enero</v>
      </c>
      <c r="H8" t="str">
        <f>VLOOKUP(C8,Productos!A:D,2,FALSE)</f>
        <v>Producto I</v>
      </c>
      <c r="I8">
        <f>VLOOKUP(C8,Productos!A:D,3,FALSE)</f>
        <v>26</v>
      </c>
      <c r="J8">
        <f>VLOOKUP(C8,Productos!A:D,4,FALSE)</f>
        <v>52</v>
      </c>
      <c r="K8" t="str">
        <f>VLOOKUP(D8,Vendedores!A:F,6,FALSE)</f>
        <v>Perez, Laura</v>
      </c>
      <c r="L8">
        <f>VLOOKUP(D8,Vendedores!A:F,5,FALSE)</f>
        <v>3586</v>
      </c>
      <c r="M8">
        <f>VLOOKUP(D8,Vendedores!A:F,2,FALSE)</f>
        <v>6</v>
      </c>
      <c r="N8" t="str">
        <f>VLOOKUP(D8,Vendedores!A:H,7,FALSE)</f>
        <v>Vendedor Ssr</v>
      </c>
      <c r="O8">
        <f>VLOOKUP(D8,Vendedores!A:H,8,FALSE)</f>
        <v>2</v>
      </c>
      <c r="P8">
        <f t="shared" si="2"/>
        <v>52</v>
      </c>
      <c r="Q8">
        <f t="shared" si="3"/>
        <v>26</v>
      </c>
      <c r="R8">
        <f t="shared" si="4"/>
        <v>28.6</v>
      </c>
      <c r="S8">
        <f t="shared" si="5"/>
        <v>28.6</v>
      </c>
      <c r="T8" s="12">
        <f>VLOOKUP(
    O8,
    Comisiones!A:N,
    HLOOKUP(G8,Comisiones!$1:$2,2,FALSE),
    FALSE
)</f>
        <v>0.11</v>
      </c>
      <c r="V8" s="2">
        <v>7</v>
      </c>
      <c r="W8" s="2">
        <f>_xlfn.MINIFS(E:E,D:D,5)</f>
        <v>5</v>
      </c>
    </row>
    <row r="9" spans="1:23" x14ac:dyDescent="0.3">
      <c r="A9" s="2">
        <v>8</v>
      </c>
      <c r="B9" s="3">
        <v>44930</v>
      </c>
      <c r="C9" s="2">
        <v>2</v>
      </c>
      <c r="D9" s="2">
        <v>10</v>
      </c>
      <c r="E9" s="2">
        <v>8</v>
      </c>
      <c r="F9" t="str">
        <f t="shared" si="0"/>
        <v>miércoles</v>
      </c>
      <c r="G9" t="str">
        <f t="shared" si="1"/>
        <v>enero</v>
      </c>
      <c r="H9" t="str">
        <f>VLOOKUP(C9,Productos!A:D,2,FALSE)</f>
        <v>Producto B</v>
      </c>
      <c r="I9">
        <f>VLOOKUP(C9,Productos!A:D,3,FALSE)</f>
        <v>14</v>
      </c>
      <c r="J9">
        <f>VLOOKUP(C9,Productos!A:D,4,FALSE)</f>
        <v>28</v>
      </c>
      <c r="K9" t="str">
        <f>VLOOKUP(D9,Vendedores!A:F,6,FALSE)</f>
        <v>Martin, Francisco</v>
      </c>
      <c r="L9">
        <f>VLOOKUP(D9,Vendedores!A:F,5,FALSE)</f>
        <v>4384</v>
      </c>
      <c r="M9">
        <f>VLOOKUP(D9,Vendedores!A:F,2,FALSE)</f>
        <v>5</v>
      </c>
      <c r="N9" t="str">
        <f>VLOOKUP(D9,Vendedores!A:H,7,FALSE)</f>
        <v>Vendedor Sr</v>
      </c>
      <c r="O9">
        <f>VLOOKUP(D9,Vendedores!A:H,8,FALSE)</f>
        <v>2</v>
      </c>
      <c r="P9">
        <f t="shared" si="2"/>
        <v>28</v>
      </c>
      <c r="Q9">
        <f t="shared" si="3"/>
        <v>14</v>
      </c>
      <c r="R9">
        <f t="shared" si="4"/>
        <v>14</v>
      </c>
      <c r="S9">
        <f t="shared" si="5"/>
        <v>14</v>
      </c>
      <c r="T9" s="12">
        <f>VLOOKUP(
    O9,
    Comisiones!A:N,
    HLOOKUP(G9,Comisiones!$1:$2,2,FALSE),
    FALSE
)</f>
        <v>0.11</v>
      </c>
      <c r="V9" s="2">
        <v>8</v>
      </c>
      <c r="W9" s="2">
        <f>SUMIFS(E:E,C:C,3,D:D,5)</f>
        <v>15</v>
      </c>
    </row>
    <row r="10" spans="1:23" x14ac:dyDescent="0.3">
      <c r="A10" s="2">
        <v>9</v>
      </c>
      <c r="B10" s="3">
        <v>44930</v>
      </c>
      <c r="C10" s="2">
        <v>7</v>
      </c>
      <c r="D10" s="2">
        <v>39</v>
      </c>
      <c r="E10" s="2">
        <v>17</v>
      </c>
      <c r="F10" t="str">
        <f t="shared" si="0"/>
        <v>miércoles</v>
      </c>
      <c r="G10" t="str">
        <f t="shared" si="1"/>
        <v>enero</v>
      </c>
      <c r="H10" t="str">
        <f>VLOOKUP(C10,Productos!A:D,2,FALSE)</f>
        <v>Producto G</v>
      </c>
      <c r="I10">
        <f>VLOOKUP(C10,Productos!A:D,3,FALSE)</f>
        <v>17</v>
      </c>
      <c r="J10">
        <f>VLOOKUP(C10,Productos!A:D,4,FALSE)</f>
        <v>34</v>
      </c>
      <c r="K10" t="str">
        <f>VLOOKUP(D10,Vendedores!A:F,6,FALSE)</f>
        <v>Gomez, Maria</v>
      </c>
      <c r="L10">
        <f>VLOOKUP(D10,Vendedores!A:F,5,FALSE)</f>
        <v>2483</v>
      </c>
      <c r="M10">
        <f>VLOOKUP(D10,Vendedores!A:F,2,FALSE)</f>
        <v>7</v>
      </c>
      <c r="N10" t="str">
        <f>VLOOKUP(D10,Vendedores!A:H,7,FALSE)</f>
        <v>Vendedor Jr</v>
      </c>
      <c r="O10">
        <f>VLOOKUP(D10,Vendedores!A:H,8,FALSE)</f>
        <v>2</v>
      </c>
      <c r="P10">
        <f t="shared" si="2"/>
        <v>34</v>
      </c>
      <c r="Q10">
        <f t="shared" si="3"/>
        <v>17</v>
      </c>
      <c r="R10">
        <f t="shared" si="4"/>
        <v>18.190000000000001</v>
      </c>
      <c r="S10">
        <f t="shared" si="5"/>
        <v>18.190000000000001</v>
      </c>
      <c r="T10" s="12">
        <f>VLOOKUP(
    O10,
    Comisiones!A:N,
    HLOOKUP(G10,Comisiones!$1:$2,2,FALSE),
    FALSE
)</f>
        <v>0.11</v>
      </c>
      <c r="V10" s="2">
        <v>9</v>
      </c>
      <c r="W10" s="2">
        <f>COUNTIFS(C:C,1,E:E,"&gt;5")</f>
        <v>98</v>
      </c>
    </row>
    <row r="11" spans="1:23" x14ac:dyDescent="0.3">
      <c r="A11" s="2">
        <v>10</v>
      </c>
      <c r="B11" s="3">
        <v>44931</v>
      </c>
      <c r="C11" s="2">
        <v>7</v>
      </c>
      <c r="D11" s="2">
        <v>8</v>
      </c>
      <c r="E11" s="2">
        <v>4</v>
      </c>
      <c r="F11" t="str">
        <f t="shared" si="0"/>
        <v>jueves</v>
      </c>
      <c r="G11" t="str">
        <f t="shared" si="1"/>
        <v>enero</v>
      </c>
      <c r="H11" t="str">
        <f>VLOOKUP(C11,Productos!A:D,2,FALSE)</f>
        <v>Producto G</v>
      </c>
      <c r="I11">
        <f>VLOOKUP(C11,Productos!A:D,3,FALSE)</f>
        <v>17</v>
      </c>
      <c r="J11">
        <f>VLOOKUP(C11,Productos!A:D,4,FALSE)</f>
        <v>34</v>
      </c>
      <c r="K11" t="str">
        <f>VLOOKUP(D11,Vendedores!A:F,6,FALSE)</f>
        <v>Perez, Manuel</v>
      </c>
      <c r="L11">
        <f>VLOOKUP(D11,Vendedores!A:F,5,FALSE)</f>
        <v>6768</v>
      </c>
      <c r="M11">
        <f>VLOOKUP(D11,Vendedores!A:F,2,FALSE)</f>
        <v>3</v>
      </c>
      <c r="N11" t="str">
        <f>VLOOKUP(D11,Vendedores!A:H,7,FALSE)</f>
        <v>Gerente</v>
      </c>
      <c r="O11">
        <f>VLOOKUP(D11,Vendedores!A:H,8,FALSE)</f>
        <v>3</v>
      </c>
      <c r="P11">
        <f t="shared" si="2"/>
        <v>30.6</v>
      </c>
      <c r="Q11">
        <f t="shared" si="3"/>
        <v>17</v>
      </c>
      <c r="R11">
        <f t="shared" si="4"/>
        <v>18.190000000000001</v>
      </c>
      <c r="S11">
        <f t="shared" si="5"/>
        <v>18.190000000000001</v>
      </c>
      <c r="T11" s="12">
        <f>VLOOKUP(
    O11,
    Comisiones!A:N,
    HLOOKUP(G11,Comisiones!$1:$2,2,FALSE),
    FALSE
)</f>
        <v>0.12</v>
      </c>
      <c r="V11" s="2">
        <v>10</v>
      </c>
      <c r="W11" s="2">
        <f>COUNTIFS(C:C,2,E:E,6,D:D,3)</f>
        <v>0</v>
      </c>
    </row>
    <row r="12" spans="1:23" x14ac:dyDescent="0.3">
      <c r="A12" s="2">
        <v>11</v>
      </c>
      <c r="B12" s="3">
        <v>44931</v>
      </c>
      <c r="C12" s="2">
        <v>8</v>
      </c>
      <c r="D12" s="2">
        <v>15</v>
      </c>
      <c r="E12" s="2">
        <v>17</v>
      </c>
      <c r="F12" t="str">
        <f t="shared" si="0"/>
        <v>jueves</v>
      </c>
      <c r="G12" t="str">
        <f t="shared" si="1"/>
        <v>enero</v>
      </c>
      <c r="H12" t="str">
        <f>VLOOKUP(C12,Productos!A:D,2,FALSE)</f>
        <v>Producto H</v>
      </c>
      <c r="I12">
        <f>VLOOKUP(C12,Productos!A:D,3,FALSE)</f>
        <v>14</v>
      </c>
      <c r="J12">
        <f>VLOOKUP(C12,Productos!A:D,4,FALSE)</f>
        <v>28</v>
      </c>
      <c r="K12" t="str">
        <f>VLOOKUP(D12,Vendedores!A:F,6,FALSE)</f>
        <v>Gomez, David</v>
      </c>
      <c r="L12">
        <f>VLOOKUP(D12,Vendedores!A:F,5,FALSE)</f>
        <v>1821</v>
      </c>
      <c r="M12">
        <f>VLOOKUP(D12,Vendedores!A:F,2,FALSE)</f>
        <v>8</v>
      </c>
      <c r="N12" t="str">
        <f>VLOOKUP(D12,Vendedores!A:H,7,FALSE)</f>
        <v>Pasante</v>
      </c>
      <c r="O12">
        <f>VLOOKUP(D12,Vendedores!A:H,8,FALSE)</f>
        <v>1</v>
      </c>
      <c r="P12">
        <f t="shared" si="2"/>
        <v>28</v>
      </c>
      <c r="Q12">
        <f t="shared" si="3"/>
        <v>14</v>
      </c>
      <c r="R12">
        <f t="shared" si="4"/>
        <v>14.98</v>
      </c>
      <c r="S12">
        <f t="shared" si="5"/>
        <v>14.98</v>
      </c>
      <c r="T12" s="12">
        <f>VLOOKUP(
    O12,
    Comisiones!A:N,
    HLOOKUP(G12,Comisiones!$1:$2,2,FALSE),
    FALSE
)</f>
        <v>0.1</v>
      </c>
      <c r="V12" s="2">
        <v>11</v>
      </c>
      <c r="W12" s="2">
        <f>COUNTIFS(Vendedores!E:E,"&gt;=4000",Vendedores!E:E,"&lt;=5000")</f>
        <v>7</v>
      </c>
    </row>
    <row r="13" spans="1:23" x14ac:dyDescent="0.3">
      <c r="A13" s="2">
        <v>12</v>
      </c>
      <c r="B13" s="3">
        <v>44931</v>
      </c>
      <c r="C13" s="2">
        <v>5</v>
      </c>
      <c r="D13" s="2">
        <v>24</v>
      </c>
      <c r="E13" s="2">
        <v>10</v>
      </c>
      <c r="F13" t="str">
        <f t="shared" si="0"/>
        <v>jueves</v>
      </c>
      <c r="G13" t="str">
        <f t="shared" si="1"/>
        <v>enero</v>
      </c>
      <c r="H13" t="str">
        <f>VLOOKUP(C13,Productos!A:D,2,FALSE)</f>
        <v>Producto E</v>
      </c>
      <c r="I13">
        <f>VLOOKUP(C13,Productos!A:D,3,FALSE)</f>
        <v>24</v>
      </c>
      <c r="J13">
        <f>VLOOKUP(C13,Productos!A:D,4,FALSE)</f>
        <v>48</v>
      </c>
      <c r="K13" t="str">
        <f>VLOOKUP(D13,Vendedores!A:F,6,FALSE)</f>
        <v>Sanchez, Isabel</v>
      </c>
      <c r="L13">
        <f>VLOOKUP(D13,Vendedores!A:F,5,FALSE)</f>
        <v>4875</v>
      </c>
      <c r="M13">
        <f>VLOOKUP(D13,Vendedores!A:F,2,FALSE)</f>
        <v>5</v>
      </c>
      <c r="N13" t="str">
        <f>VLOOKUP(D13,Vendedores!A:H,7,FALSE)</f>
        <v>Vendedor Sr</v>
      </c>
      <c r="O13">
        <f>VLOOKUP(D13,Vendedores!A:H,8,FALSE)</f>
        <v>2</v>
      </c>
      <c r="P13">
        <f t="shared" si="2"/>
        <v>48</v>
      </c>
      <c r="Q13">
        <f t="shared" si="3"/>
        <v>24</v>
      </c>
      <c r="R13">
        <f t="shared" si="4"/>
        <v>25.68</v>
      </c>
      <c r="S13">
        <f t="shared" si="5"/>
        <v>25.68</v>
      </c>
      <c r="T13" s="12">
        <f>VLOOKUP(
    O13,
    Comisiones!A:N,
    HLOOKUP(G13,Comisiones!$1:$2,2,FALSE),
    FALSE
)</f>
        <v>0.11</v>
      </c>
      <c r="V13" s="2">
        <v>12</v>
      </c>
      <c r="W13" s="2">
        <f>COUNTIFS(Vendedores!B:B,5,Vendedores!E:E,"&gt;2000")+COUNTIFS(Vendedores!B:B,6,Vendedores!E:E,"&gt;2000")+COUNTIFS(Vendedores!B:B,7,Vendedores!E:E,"&gt;2000")</f>
        <v>22</v>
      </c>
    </row>
    <row r="14" spans="1:23" x14ac:dyDescent="0.3">
      <c r="A14" s="2">
        <v>13</v>
      </c>
      <c r="B14" s="3">
        <v>44932</v>
      </c>
      <c r="C14" s="2">
        <v>2</v>
      </c>
      <c r="D14" s="2">
        <v>19</v>
      </c>
      <c r="E14" s="2">
        <v>11</v>
      </c>
      <c r="F14" t="str">
        <f t="shared" si="0"/>
        <v>viernes</v>
      </c>
      <c r="G14" t="str">
        <f t="shared" si="1"/>
        <v>enero</v>
      </c>
      <c r="H14" t="str">
        <f>VLOOKUP(C14,Productos!A:D,2,FALSE)</f>
        <v>Producto B</v>
      </c>
      <c r="I14">
        <f>VLOOKUP(C14,Productos!A:D,3,FALSE)</f>
        <v>14</v>
      </c>
      <c r="J14">
        <f>VLOOKUP(C14,Productos!A:D,4,FALSE)</f>
        <v>28</v>
      </c>
      <c r="K14" t="str">
        <f>VLOOKUP(D14,Vendedores!A:F,6,FALSE)</f>
        <v>Rodriguez, Maria</v>
      </c>
      <c r="L14">
        <f>VLOOKUP(D14,Vendedores!A:F,5,FALSE)</f>
        <v>4862</v>
      </c>
      <c r="M14">
        <f>VLOOKUP(D14,Vendedores!A:F,2,FALSE)</f>
        <v>5</v>
      </c>
      <c r="N14" t="str">
        <f>VLOOKUP(D14,Vendedores!A:H,7,FALSE)</f>
        <v>Vendedor Sr</v>
      </c>
      <c r="O14">
        <f>VLOOKUP(D14,Vendedores!A:H,8,FALSE)</f>
        <v>2</v>
      </c>
      <c r="P14">
        <f t="shared" si="2"/>
        <v>28</v>
      </c>
      <c r="Q14">
        <f t="shared" si="3"/>
        <v>14</v>
      </c>
      <c r="R14">
        <f t="shared" si="4"/>
        <v>14</v>
      </c>
      <c r="S14">
        <f t="shared" si="5"/>
        <v>14</v>
      </c>
      <c r="T14" s="12">
        <f>VLOOKUP(
    O14,
    Comisiones!A:N,
    HLOOKUP(G14,Comisiones!$1:$2,2,FALSE),
    FALSE
)</f>
        <v>0.11</v>
      </c>
    </row>
    <row r="15" spans="1:23" x14ac:dyDescent="0.3">
      <c r="A15" s="2">
        <v>14</v>
      </c>
      <c r="B15" s="3">
        <v>44932</v>
      </c>
      <c r="C15" s="2">
        <v>8</v>
      </c>
      <c r="D15" s="2">
        <v>14</v>
      </c>
      <c r="E15" s="2">
        <v>15</v>
      </c>
      <c r="F15" t="str">
        <f t="shared" si="0"/>
        <v>viernes</v>
      </c>
      <c r="G15" t="str">
        <f t="shared" si="1"/>
        <v>enero</v>
      </c>
      <c r="H15" t="str">
        <f>VLOOKUP(C15,Productos!A:D,2,FALSE)</f>
        <v>Producto H</v>
      </c>
      <c r="I15">
        <f>VLOOKUP(C15,Productos!A:D,3,FALSE)</f>
        <v>14</v>
      </c>
      <c r="J15">
        <f>VLOOKUP(C15,Productos!A:D,4,FALSE)</f>
        <v>28</v>
      </c>
      <c r="K15" t="str">
        <f>VLOOKUP(D15,Vendedores!A:F,6,FALSE)</f>
        <v>Fernandez, Teresa</v>
      </c>
      <c r="L15">
        <f>VLOOKUP(D15,Vendedores!A:F,5,FALSE)</f>
        <v>7062</v>
      </c>
      <c r="M15">
        <f>VLOOKUP(D15,Vendedores!A:F,2,FALSE)</f>
        <v>2</v>
      </c>
      <c r="N15" t="str">
        <f>VLOOKUP(D15,Vendedores!A:H,7,FALSE)</f>
        <v>Director</v>
      </c>
      <c r="O15">
        <f>VLOOKUP(D15,Vendedores!A:H,8,FALSE)</f>
        <v>4</v>
      </c>
      <c r="P15">
        <f t="shared" si="2"/>
        <v>25.2</v>
      </c>
      <c r="Q15">
        <f t="shared" si="3"/>
        <v>14</v>
      </c>
      <c r="R15">
        <f t="shared" si="4"/>
        <v>14.98</v>
      </c>
      <c r="S15">
        <f t="shared" si="5"/>
        <v>14.98</v>
      </c>
      <c r="T15" s="12">
        <f>VLOOKUP(
    O15,
    Comisiones!A:N,
    HLOOKUP(G15,Comisiones!$1:$2,2,FALSE),
    FALSE
)</f>
        <v>0.13</v>
      </c>
    </row>
    <row r="16" spans="1:23" x14ac:dyDescent="0.3">
      <c r="A16" s="2">
        <v>15</v>
      </c>
      <c r="B16" s="3">
        <v>44932</v>
      </c>
      <c r="C16" s="2">
        <v>10</v>
      </c>
      <c r="D16" s="2">
        <v>11</v>
      </c>
      <c r="E16" s="2">
        <v>20</v>
      </c>
      <c r="F16" t="str">
        <f t="shared" si="0"/>
        <v>viernes</v>
      </c>
      <c r="G16" t="str">
        <f t="shared" si="1"/>
        <v>enero</v>
      </c>
      <c r="H16" t="str">
        <f>VLOOKUP(C16,Productos!A:D,2,FALSE)</f>
        <v>Producto J</v>
      </c>
      <c r="I16">
        <f>VLOOKUP(C16,Productos!A:D,3,FALSE)</f>
        <v>29</v>
      </c>
      <c r="J16">
        <f>VLOOKUP(C16,Productos!A:D,4,FALSE)</f>
        <v>58</v>
      </c>
      <c r="K16" t="str">
        <f>VLOOKUP(D16,Vendedores!A:F,6,FALSE)</f>
        <v>Garcia, Isabel</v>
      </c>
      <c r="L16">
        <f>VLOOKUP(D16,Vendedores!A:F,5,FALSE)</f>
        <v>3985</v>
      </c>
      <c r="M16">
        <f>VLOOKUP(D16,Vendedores!A:F,2,FALSE)</f>
        <v>6</v>
      </c>
      <c r="N16" t="str">
        <f>VLOOKUP(D16,Vendedores!A:H,7,FALSE)</f>
        <v>Vendedor Ssr</v>
      </c>
      <c r="O16">
        <f>VLOOKUP(D16,Vendedores!A:H,8,FALSE)</f>
        <v>2</v>
      </c>
      <c r="P16">
        <f t="shared" si="2"/>
        <v>58</v>
      </c>
      <c r="Q16">
        <f t="shared" si="3"/>
        <v>29</v>
      </c>
      <c r="R16">
        <f t="shared" si="4"/>
        <v>31.900000000000002</v>
      </c>
      <c r="S16">
        <f t="shared" si="5"/>
        <v>31.900000000000002</v>
      </c>
      <c r="T16" s="12">
        <f>VLOOKUP(
    O16,
    Comisiones!A:N,
    HLOOKUP(G16,Comisiones!$1:$2,2,FALSE),
    FALSE
)</f>
        <v>0.11</v>
      </c>
    </row>
    <row r="17" spans="1:20" x14ac:dyDescent="0.3">
      <c r="A17" s="2">
        <v>16</v>
      </c>
      <c r="B17" s="3">
        <v>44933</v>
      </c>
      <c r="C17" s="2">
        <v>7</v>
      </c>
      <c r="D17" s="2">
        <v>18</v>
      </c>
      <c r="E17" s="2">
        <v>16</v>
      </c>
      <c r="F17" t="str">
        <f t="shared" si="0"/>
        <v>sábado</v>
      </c>
      <c r="G17" t="str">
        <f t="shared" si="1"/>
        <v>enero</v>
      </c>
      <c r="H17" t="str">
        <f>VLOOKUP(C17,Productos!A:D,2,FALSE)</f>
        <v>Producto G</v>
      </c>
      <c r="I17">
        <f>VLOOKUP(C17,Productos!A:D,3,FALSE)</f>
        <v>17</v>
      </c>
      <c r="J17">
        <f>VLOOKUP(C17,Productos!A:D,4,FALSE)</f>
        <v>34</v>
      </c>
      <c r="K17" t="str">
        <f>VLOOKUP(D17,Vendedores!A:F,6,FALSE)</f>
        <v>Garcia, Jose</v>
      </c>
      <c r="L17">
        <f>VLOOKUP(D17,Vendedores!A:F,5,FALSE)</f>
        <v>5194</v>
      </c>
      <c r="M17">
        <f>VLOOKUP(D17,Vendedores!A:F,2,FALSE)</f>
        <v>4</v>
      </c>
      <c r="N17" t="str">
        <f>VLOOKUP(D17,Vendedores!A:H,7,FALSE)</f>
        <v>Jefe</v>
      </c>
      <c r="O17">
        <f>VLOOKUP(D17,Vendedores!A:H,8,FALSE)</f>
        <v>3</v>
      </c>
      <c r="P17">
        <f t="shared" si="2"/>
        <v>34</v>
      </c>
      <c r="Q17">
        <f t="shared" si="3"/>
        <v>17</v>
      </c>
      <c r="R17">
        <f t="shared" si="4"/>
        <v>18.190000000000001</v>
      </c>
      <c r="S17">
        <f t="shared" si="5"/>
        <v>18.190000000000001</v>
      </c>
      <c r="T17" s="12">
        <f>VLOOKUP(
    O17,
    Comisiones!A:N,
    HLOOKUP(G17,Comisiones!$1:$2,2,FALSE),
    FALSE
)</f>
        <v>0.12</v>
      </c>
    </row>
    <row r="18" spans="1:20" x14ac:dyDescent="0.3">
      <c r="A18" s="2">
        <v>17</v>
      </c>
      <c r="B18" s="3">
        <v>44933</v>
      </c>
      <c r="C18" s="2">
        <v>4</v>
      </c>
      <c r="D18" s="2">
        <v>14</v>
      </c>
      <c r="E18" s="2">
        <v>17</v>
      </c>
      <c r="F18" t="str">
        <f t="shared" si="0"/>
        <v>sábado</v>
      </c>
      <c r="G18" t="str">
        <f t="shared" si="1"/>
        <v>enero</v>
      </c>
      <c r="H18" t="str">
        <f>VLOOKUP(C18,Productos!A:D,2,FALSE)</f>
        <v>Producto D</v>
      </c>
      <c r="I18">
        <f>VLOOKUP(C18,Productos!A:D,3,FALSE)</f>
        <v>14</v>
      </c>
      <c r="J18">
        <f>VLOOKUP(C18,Productos!A:D,4,FALSE)</f>
        <v>28</v>
      </c>
      <c r="K18" t="str">
        <f>VLOOKUP(D18,Vendedores!A:F,6,FALSE)</f>
        <v>Fernandez, Teresa</v>
      </c>
      <c r="L18">
        <f>VLOOKUP(D18,Vendedores!A:F,5,FALSE)</f>
        <v>7062</v>
      </c>
      <c r="M18">
        <f>VLOOKUP(D18,Vendedores!A:F,2,FALSE)</f>
        <v>2</v>
      </c>
      <c r="N18" t="str">
        <f>VLOOKUP(D18,Vendedores!A:H,7,FALSE)</f>
        <v>Director</v>
      </c>
      <c r="O18">
        <f>VLOOKUP(D18,Vendedores!A:H,8,FALSE)</f>
        <v>4</v>
      </c>
      <c r="P18">
        <f t="shared" si="2"/>
        <v>25.2</v>
      </c>
      <c r="Q18">
        <f t="shared" si="3"/>
        <v>14</v>
      </c>
      <c r="R18">
        <f t="shared" si="4"/>
        <v>14</v>
      </c>
      <c r="S18">
        <f t="shared" si="5"/>
        <v>14</v>
      </c>
      <c r="T18" s="12">
        <f>VLOOKUP(
    O18,
    Comisiones!A:N,
    HLOOKUP(G18,Comisiones!$1:$2,2,FALSE),
    FALSE
)</f>
        <v>0.13</v>
      </c>
    </row>
    <row r="19" spans="1:20" x14ac:dyDescent="0.3">
      <c r="A19" s="2">
        <v>18</v>
      </c>
      <c r="B19" s="3">
        <v>44933</v>
      </c>
      <c r="C19" s="2">
        <v>8</v>
      </c>
      <c r="D19" s="2">
        <v>12</v>
      </c>
      <c r="E19" s="2">
        <v>13</v>
      </c>
      <c r="F19" t="str">
        <f t="shared" si="0"/>
        <v>sábado</v>
      </c>
      <c r="G19" t="str">
        <f t="shared" si="1"/>
        <v>enero</v>
      </c>
      <c r="H19" t="str">
        <f>VLOOKUP(C19,Productos!A:D,2,FALSE)</f>
        <v>Producto H</v>
      </c>
      <c r="I19">
        <f>VLOOKUP(C19,Productos!A:D,3,FALSE)</f>
        <v>14</v>
      </c>
      <c r="J19">
        <f>VLOOKUP(C19,Productos!A:D,4,FALSE)</f>
        <v>28</v>
      </c>
      <c r="K19" t="str">
        <f>VLOOKUP(D19,Vendedores!A:F,6,FALSE)</f>
        <v>Rodriguez, Javier</v>
      </c>
      <c r="L19">
        <f>VLOOKUP(D19,Vendedores!A:F,5,FALSE)</f>
        <v>2027</v>
      </c>
      <c r="M19">
        <f>VLOOKUP(D19,Vendedores!A:F,2,FALSE)</f>
        <v>7</v>
      </c>
      <c r="N19" t="str">
        <f>VLOOKUP(D19,Vendedores!A:H,7,FALSE)</f>
        <v>Vendedor Jr</v>
      </c>
      <c r="O19">
        <f>VLOOKUP(D19,Vendedores!A:H,8,FALSE)</f>
        <v>2</v>
      </c>
      <c r="P19">
        <f t="shared" si="2"/>
        <v>28</v>
      </c>
      <c r="Q19">
        <f t="shared" si="3"/>
        <v>14</v>
      </c>
      <c r="R19">
        <f t="shared" si="4"/>
        <v>14.98</v>
      </c>
      <c r="S19">
        <f t="shared" si="5"/>
        <v>14.98</v>
      </c>
      <c r="T19" s="12">
        <f>VLOOKUP(
    O19,
    Comisiones!A:N,
    HLOOKUP(G19,Comisiones!$1:$2,2,FALSE),
    FALSE
)</f>
        <v>0.11</v>
      </c>
    </row>
    <row r="20" spans="1:20" x14ac:dyDescent="0.3">
      <c r="A20" s="2">
        <v>19</v>
      </c>
      <c r="B20" s="3">
        <v>44934</v>
      </c>
      <c r="C20" s="2">
        <v>1</v>
      </c>
      <c r="D20" s="2">
        <v>29</v>
      </c>
      <c r="E20" s="2">
        <v>19</v>
      </c>
      <c r="F20" t="str">
        <f t="shared" si="0"/>
        <v>domingo</v>
      </c>
      <c r="G20" t="str">
        <f t="shared" si="1"/>
        <v>enero</v>
      </c>
      <c r="H20" t="str">
        <f>VLOOKUP(C20,Productos!A:D,2,FALSE)</f>
        <v>Producto A</v>
      </c>
      <c r="I20">
        <f>VLOOKUP(C20,Productos!A:D,3,FALSE)</f>
        <v>10</v>
      </c>
      <c r="J20">
        <f>VLOOKUP(C20,Productos!A:D,4,FALSE)</f>
        <v>20</v>
      </c>
      <c r="K20" t="str">
        <f>VLOOKUP(D20,Vendedores!A:F,6,FALSE)</f>
        <v>Rodriguez, Jose</v>
      </c>
      <c r="L20">
        <f>VLOOKUP(D20,Vendedores!A:F,5,FALSE)</f>
        <v>4645</v>
      </c>
      <c r="M20">
        <f>VLOOKUP(D20,Vendedores!A:F,2,FALSE)</f>
        <v>5</v>
      </c>
      <c r="N20" t="str">
        <f>VLOOKUP(D20,Vendedores!A:H,7,FALSE)</f>
        <v>Vendedor Sr</v>
      </c>
      <c r="O20">
        <f>VLOOKUP(D20,Vendedores!A:H,8,FALSE)</f>
        <v>2</v>
      </c>
      <c r="P20">
        <f t="shared" si="2"/>
        <v>24</v>
      </c>
      <c r="Q20">
        <f t="shared" si="3"/>
        <v>10</v>
      </c>
      <c r="R20">
        <f t="shared" si="4"/>
        <v>10</v>
      </c>
      <c r="S20">
        <f t="shared" si="5"/>
        <v>10</v>
      </c>
      <c r="T20" s="12">
        <f>VLOOKUP(
    O20,
    Comisiones!A:N,
    HLOOKUP(G20,Comisiones!$1:$2,2,FALSE),
    FALSE
)</f>
        <v>0.11</v>
      </c>
    </row>
    <row r="21" spans="1:20" x14ac:dyDescent="0.3">
      <c r="A21" s="2">
        <v>20</v>
      </c>
      <c r="B21" s="3">
        <v>44934</v>
      </c>
      <c r="C21" s="2">
        <v>1</v>
      </c>
      <c r="D21" s="2">
        <v>30</v>
      </c>
      <c r="E21" s="2">
        <v>16</v>
      </c>
      <c r="F21" t="str">
        <f t="shared" si="0"/>
        <v>domingo</v>
      </c>
      <c r="G21" t="str">
        <f t="shared" si="1"/>
        <v>enero</v>
      </c>
      <c r="H21" t="str">
        <f>VLOOKUP(C21,Productos!A:D,2,FALSE)</f>
        <v>Producto A</v>
      </c>
      <c r="I21">
        <f>VLOOKUP(C21,Productos!A:D,3,FALSE)</f>
        <v>10</v>
      </c>
      <c r="J21">
        <f>VLOOKUP(C21,Productos!A:D,4,FALSE)</f>
        <v>20</v>
      </c>
      <c r="K21" t="str">
        <f>VLOOKUP(D21,Vendedores!A:F,6,FALSE)</f>
        <v>Gonzalez, Francisco</v>
      </c>
      <c r="L21">
        <f>VLOOKUP(D21,Vendedores!A:F,5,FALSE)</f>
        <v>3909</v>
      </c>
      <c r="M21">
        <f>VLOOKUP(D21,Vendedores!A:F,2,FALSE)</f>
        <v>6</v>
      </c>
      <c r="N21" t="str">
        <f>VLOOKUP(D21,Vendedores!A:H,7,FALSE)</f>
        <v>Vendedor Ssr</v>
      </c>
      <c r="O21">
        <f>VLOOKUP(D21,Vendedores!A:H,8,FALSE)</f>
        <v>2</v>
      </c>
      <c r="P21">
        <f t="shared" si="2"/>
        <v>24</v>
      </c>
      <c r="Q21">
        <f t="shared" si="3"/>
        <v>10</v>
      </c>
      <c r="R21">
        <f t="shared" si="4"/>
        <v>10</v>
      </c>
      <c r="S21">
        <f t="shared" si="5"/>
        <v>10</v>
      </c>
      <c r="T21" s="12">
        <f>VLOOKUP(
    O21,
    Comisiones!A:N,
    HLOOKUP(G21,Comisiones!$1:$2,2,FALSE),
    FALSE
)</f>
        <v>0.11</v>
      </c>
    </row>
    <row r="22" spans="1:20" x14ac:dyDescent="0.3">
      <c r="A22" s="2">
        <v>21</v>
      </c>
      <c r="B22" s="3">
        <v>44934</v>
      </c>
      <c r="C22" s="2">
        <v>9</v>
      </c>
      <c r="D22" s="2">
        <v>7</v>
      </c>
      <c r="E22" s="2">
        <v>26</v>
      </c>
      <c r="F22" t="str">
        <f t="shared" si="0"/>
        <v>domingo</v>
      </c>
      <c r="G22" t="str">
        <f t="shared" si="1"/>
        <v>enero</v>
      </c>
      <c r="H22" t="str">
        <f>VLOOKUP(C22,Productos!A:D,2,FALSE)</f>
        <v>Producto I</v>
      </c>
      <c r="I22">
        <f>VLOOKUP(C22,Productos!A:D,3,FALSE)</f>
        <v>26</v>
      </c>
      <c r="J22">
        <f>VLOOKUP(C22,Productos!A:D,4,FALSE)</f>
        <v>52</v>
      </c>
      <c r="K22" t="str">
        <f>VLOOKUP(D22,Vendedores!A:F,6,FALSE)</f>
        <v>Sanchez, Antonio</v>
      </c>
      <c r="L22">
        <f>VLOOKUP(D22,Vendedores!A:F,5,FALSE)</f>
        <v>1810</v>
      </c>
      <c r="M22">
        <f>VLOOKUP(D22,Vendedores!A:F,2,FALSE)</f>
        <v>8</v>
      </c>
      <c r="N22" t="str">
        <f>VLOOKUP(D22,Vendedores!A:H,7,FALSE)</f>
        <v>Pasante</v>
      </c>
      <c r="O22">
        <f>VLOOKUP(D22,Vendedores!A:H,8,FALSE)</f>
        <v>1</v>
      </c>
      <c r="P22">
        <f t="shared" si="2"/>
        <v>62.4</v>
      </c>
      <c r="Q22">
        <f t="shared" si="3"/>
        <v>26</v>
      </c>
      <c r="R22">
        <f t="shared" si="4"/>
        <v>28.6</v>
      </c>
      <c r="S22">
        <f t="shared" si="5"/>
        <v>28.6</v>
      </c>
      <c r="T22" s="12">
        <f>VLOOKUP(
    O22,
    Comisiones!A:N,
    HLOOKUP(G22,Comisiones!$1:$2,2,FALSE),
    FALSE
)</f>
        <v>0.1</v>
      </c>
    </row>
    <row r="23" spans="1:20" x14ac:dyDescent="0.3">
      <c r="A23" s="2">
        <v>22</v>
      </c>
      <c r="B23" s="3">
        <v>44935</v>
      </c>
      <c r="C23" s="2">
        <v>3</v>
      </c>
      <c r="D23" s="2">
        <v>38</v>
      </c>
      <c r="E23" s="2">
        <v>17</v>
      </c>
      <c r="F23" t="str">
        <f t="shared" si="0"/>
        <v>lunes</v>
      </c>
      <c r="G23" t="str">
        <f t="shared" si="1"/>
        <v>enero</v>
      </c>
      <c r="H23" t="str">
        <f>VLOOKUP(C23,Productos!A:D,2,FALSE)</f>
        <v>Producto C</v>
      </c>
      <c r="I23">
        <f>VLOOKUP(C23,Productos!A:D,3,FALSE)</f>
        <v>23</v>
      </c>
      <c r="J23">
        <f>VLOOKUP(C23,Productos!A:D,4,FALSE)</f>
        <v>46</v>
      </c>
      <c r="K23" t="str">
        <f>VLOOKUP(D23,Vendedores!A:F,6,FALSE)</f>
        <v>Fernandez, Jose</v>
      </c>
      <c r="L23">
        <f>VLOOKUP(D23,Vendedores!A:F,5,FALSE)</f>
        <v>3055</v>
      </c>
      <c r="M23">
        <f>VLOOKUP(D23,Vendedores!A:F,2,FALSE)</f>
        <v>6</v>
      </c>
      <c r="N23" t="str">
        <f>VLOOKUP(D23,Vendedores!A:H,7,FALSE)</f>
        <v>Vendedor Ssr</v>
      </c>
      <c r="O23">
        <f>VLOOKUP(D23,Vendedores!A:H,8,FALSE)</f>
        <v>2</v>
      </c>
      <c r="P23">
        <f t="shared" si="2"/>
        <v>46</v>
      </c>
      <c r="Q23">
        <f t="shared" si="3"/>
        <v>23</v>
      </c>
      <c r="R23">
        <f t="shared" si="4"/>
        <v>23</v>
      </c>
      <c r="S23">
        <f t="shared" si="5"/>
        <v>23</v>
      </c>
      <c r="T23" s="12">
        <f>VLOOKUP(
    O23,
    Comisiones!A:N,
    HLOOKUP(G23,Comisiones!$1:$2,2,FALSE),
    FALSE
)</f>
        <v>0.11</v>
      </c>
    </row>
    <row r="24" spans="1:20" x14ac:dyDescent="0.3">
      <c r="A24" s="2">
        <v>23</v>
      </c>
      <c r="B24" s="3">
        <v>44935</v>
      </c>
      <c r="C24" s="2">
        <v>8</v>
      </c>
      <c r="D24" s="2">
        <v>31</v>
      </c>
      <c r="E24" s="2">
        <v>20</v>
      </c>
      <c r="F24" t="str">
        <f t="shared" si="0"/>
        <v>lunes</v>
      </c>
      <c r="G24" t="str">
        <f t="shared" si="1"/>
        <v>enero</v>
      </c>
      <c r="H24" t="str">
        <f>VLOOKUP(C24,Productos!A:D,2,FALSE)</f>
        <v>Producto H</v>
      </c>
      <c r="I24">
        <f>VLOOKUP(C24,Productos!A:D,3,FALSE)</f>
        <v>14</v>
      </c>
      <c r="J24">
        <f>VLOOKUP(C24,Productos!A:D,4,FALSE)</f>
        <v>28</v>
      </c>
      <c r="K24" t="str">
        <f>VLOOKUP(D24,Vendedores!A:F,6,FALSE)</f>
        <v>Fernandez, Isabel</v>
      </c>
      <c r="L24">
        <f>VLOOKUP(D24,Vendedores!A:F,5,FALSE)</f>
        <v>2227</v>
      </c>
      <c r="M24">
        <f>VLOOKUP(D24,Vendedores!A:F,2,FALSE)</f>
        <v>7</v>
      </c>
      <c r="N24" t="str">
        <f>VLOOKUP(D24,Vendedores!A:H,7,FALSE)</f>
        <v>Vendedor Jr</v>
      </c>
      <c r="O24">
        <f>VLOOKUP(D24,Vendedores!A:H,8,FALSE)</f>
        <v>2</v>
      </c>
      <c r="P24">
        <f t="shared" si="2"/>
        <v>28</v>
      </c>
      <c r="Q24">
        <f t="shared" si="3"/>
        <v>14</v>
      </c>
      <c r="R24">
        <f t="shared" si="4"/>
        <v>14.98</v>
      </c>
      <c r="S24">
        <f t="shared" si="5"/>
        <v>14.98</v>
      </c>
      <c r="T24" s="12">
        <f>VLOOKUP(
    O24,
    Comisiones!A:N,
    HLOOKUP(G24,Comisiones!$1:$2,2,FALSE),
    FALSE
)</f>
        <v>0.11</v>
      </c>
    </row>
    <row r="25" spans="1:20" x14ac:dyDescent="0.3">
      <c r="A25" s="2">
        <v>24</v>
      </c>
      <c r="B25" s="3">
        <v>44935</v>
      </c>
      <c r="C25" s="2">
        <v>5</v>
      </c>
      <c r="D25" s="2">
        <v>9</v>
      </c>
      <c r="E25" s="2">
        <v>15</v>
      </c>
      <c r="F25" t="str">
        <f t="shared" si="0"/>
        <v>lunes</v>
      </c>
      <c r="G25" t="str">
        <f t="shared" si="1"/>
        <v>enero</v>
      </c>
      <c r="H25" t="str">
        <f>VLOOKUP(C25,Productos!A:D,2,FALSE)</f>
        <v>Producto E</v>
      </c>
      <c r="I25">
        <f>VLOOKUP(C25,Productos!A:D,3,FALSE)</f>
        <v>24</v>
      </c>
      <c r="J25">
        <f>VLOOKUP(C25,Productos!A:D,4,FALSE)</f>
        <v>48</v>
      </c>
      <c r="K25" t="str">
        <f>VLOOKUP(D25,Vendedores!A:F,6,FALSE)</f>
        <v>Gomez, Jose</v>
      </c>
      <c r="L25">
        <f>VLOOKUP(D25,Vendedores!A:F,5,FALSE)</f>
        <v>5400</v>
      </c>
      <c r="M25">
        <f>VLOOKUP(D25,Vendedores!A:F,2,FALSE)</f>
        <v>4</v>
      </c>
      <c r="N25" t="str">
        <f>VLOOKUP(D25,Vendedores!A:H,7,FALSE)</f>
        <v>Jefe</v>
      </c>
      <c r="O25">
        <f>VLOOKUP(D25,Vendedores!A:H,8,FALSE)</f>
        <v>3</v>
      </c>
      <c r="P25">
        <f t="shared" si="2"/>
        <v>48</v>
      </c>
      <c r="Q25">
        <f t="shared" si="3"/>
        <v>24</v>
      </c>
      <c r="R25">
        <f t="shared" si="4"/>
        <v>25.68</v>
      </c>
      <c r="S25">
        <f t="shared" si="5"/>
        <v>25.68</v>
      </c>
      <c r="T25" s="12">
        <f>VLOOKUP(
    O25,
    Comisiones!A:N,
    HLOOKUP(G25,Comisiones!$1:$2,2,FALSE),
    FALSE
)</f>
        <v>0.12</v>
      </c>
    </row>
    <row r="26" spans="1:20" x14ac:dyDescent="0.3">
      <c r="A26" s="2">
        <v>25</v>
      </c>
      <c r="B26" s="3">
        <v>44936</v>
      </c>
      <c r="C26" s="2">
        <v>5</v>
      </c>
      <c r="D26" s="2">
        <v>33</v>
      </c>
      <c r="E26" s="2">
        <v>18</v>
      </c>
      <c r="F26" t="str">
        <f t="shared" si="0"/>
        <v>martes</v>
      </c>
      <c r="G26" t="str">
        <f t="shared" si="1"/>
        <v>enero</v>
      </c>
      <c r="H26" t="str">
        <f>VLOOKUP(C26,Productos!A:D,2,FALSE)</f>
        <v>Producto E</v>
      </c>
      <c r="I26">
        <f>VLOOKUP(C26,Productos!A:D,3,FALSE)</f>
        <v>24</v>
      </c>
      <c r="J26">
        <f>VLOOKUP(C26,Productos!A:D,4,FALSE)</f>
        <v>48</v>
      </c>
      <c r="K26" t="str">
        <f>VLOOKUP(D26,Vendedores!A:F,6,FALSE)</f>
        <v>Martin, Josefa</v>
      </c>
      <c r="L26">
        <f>VLOOKUP(D26,Vendedores!A:F,5,FALSE)</f>
        <v>4217</v>
      </c>
      <c r="M26">
        <f>VLOOKUP(D26,Vendedores!A:F,2,FALSE)</f>
        <v>5</v>
      </c>
      <c r="N26" t="str">
        <f>VLOOKUP(D26,Vendedores!A:H,7,FALSE)</f>
        <v>Vendedor Sr</v>
      </c>
      <c r="O26">
        <f>VLOOKUP(D26,Vendedores!A:H,8,FALSE)</f>
        <v>2</v>
      </c>
      <c r="P26">
        <f t="shared" si="2"/>
        <v>48</v>
      </c>
      <c r="Q26">
        <f t="shared" si="3"/>
        <v>24</v>
      </c>
      <c r="R26">
        <f t="shared" si="4"/>
        <v>25.68</v>
      </c>
      <c r="S26">
        <f t="shared" si="5"/>
        <v>25.68</v>
      </c>
      <c r="T26" s="12">
        <f>VLOOKUP(
    O26,
    Comisiones!A:N,
    HLOOKUP(G26,Comisiones!$1:$2,2,FALSE),
    FALSE
)</f>
        <v>0.11</v>
      </c>
    </row>
    <row r="27" spans="1:20" x14ac:dyDescent="0.3">
      <c r="A27" s="2">
        <v>26</v>
      </c>
      <c r="B27" s="3">
        <v>44936</v>
      </c>
      <c r="C27" s="2">
        <v>6</v>
      </c>
      <c r="D27" s="2">
        <v>24</v>
      </c>
      <c r="E27" s="2">
        <v>17</v>
      </c>
      <c r="F27" t="str">
        <f t="shared" si="0"/>
        <v>martes</v>
      </c>
      <c r="G27" t="str">
        <f t="shared" si="1"/>
        <v>enero</v>
      </c>
      <c r="H27" t="str">
        <f>VLOOKUP(C27,Productos!A:D,2,FALSE)</f>
        <v>Producto F</v>
      </c>
      <c r="I27">
        <f>VLOOKUP(C27,Productos!A:D,3,FALSE)</f>
        <v>16</v>
      </c>
      <c r="J27">
        <f>VLOOKUP(C27,Productos!A:D,4,FALSE)</f>
        <v>32</v>
      </c>
      <c r="K27" t="str">
        <f>VLOOKUP(D27,Vendedores!A:F,6,FALSE)</f>
        <v>Sanchez, Isabel</v>
      </c>
      <c r="L27">
        <f>VLOOKUP(D27,Vendedores!A:F,5,FALSE)</f>
        <v>4875</v>
      </c>
      <c r="M27">
        <f>VLOOKUP(D27,Vendedores!A:F,2,FALSE)</f>
        <v>5</v>
      </c>
      <c r="N27" t="str">
        <f>VLOOKUP(D27,Vendedores!A:H,7,FALSE)</f>
        <v>Vendedor Sr</v>
      </c>
      <c r="O27">
        <f>VLOOKUP(D27,Vendedores!A:H,8,FALSE)</f>
        <v>2</v>
      </c>
      <c r="P27">
        <f t="shared" si="2"/>
        <v>32</v>
      </c>
      <c r="Q27">
        <f t="shared" si="3"/>
        <v>16</v>
      </c>
      <c r="R27">
        <f t="shared" si="4"/>
        <v>17.12</v>
      </c>
      <c r="S27">
        <f t="shared" si="5"/>
        <v>17.12</v>
      </c>
      <c r="T27" s="12">
        <f>VLOOKUP(
    O27,
    Comisiones!A:N,
    HLOOKUP(G27,Comisiones!$1:$2,2,FALSE),
    FALSE
)</f>
        <v>0.11</v>
      </c>
    </row>
    <row r="28" spans="1:20" x14ac:dyDescent="0.3">
      <c r="A28" s="2">
        <v>27</v>
      </c>
      <c r="B28" s="3">
        <v>44936</v>
      </c>
      <c r="C28" s="2">
        <v>10</v>
      </c>
      <c r="D28" s="2">
        <v>10</v>
      </c>
      <c r="E28" s="2">
        <v>22</v>
      </c>
      <c r="F28" t="str">
        <f t="shared" si="0"/>
        <v>martes</v>
      </c>
      <c r="G28" t="str">
        <f t="shared" si="1"/>
        <v>enero</v>
      </c>
      <c r="H28" t="str">
        <f>VLOOKUP(C28,Productos!A:D,2,FALSE)</f>
        <v>Producto J</v>
      </c>
      <c r="I28">
        <f>VLOOKUP(C28,Productos!A:D,3,FALSE)</f>
        <v>29</v>
      </c>
      <c r="J28">
        <f>VLOOKUP(C28,Productos!A:D,4,FALSE)</f>
        <v>58</v>
      </c>
      <c r="K28" t="str">
        <f>VLOOKUP(D28,Vendedores!A:F,6,FALSE)</f>
        <v>Martin, Francisco</v>
      </c>
      <c r="L28">
        <f>VLOOKUP(D28,Vendedores!A:F,5,FALSE)</f>
        <v>4384</v>
      </c>
      <c r="M28">
        <f>VLOOKUP(D28,Vendedores!A:F,2,FALSE)</f>
        <v>5</v>
      </c>
      <c r="N28" t="str">
        <f>VLOOKUP(D28,Vendedores!A:H,7,FALSE)</f>
        <v>Vendedor Sr</v>
      </c>
      <c r="O28">
        <f>VLOOKUP(D28,Vendedores!A:H,8,FALSE)</f>
        <v>2</v>
      </c>
      <c r="P28">
        <f t="shared" si="2"/>
        <v>58</v>
      </c>
      <c r="Q28">
        <f t="shared" si="3"/>
        <v>29</v>
      </c>
      <c r="R28">
        <f t="shared" si="4"/>
        <v>31.900000000000002</v>
      </c>
      <c r="S28">
        <f t="shared" si="5"/>
        <v>31.900000000000002</v>
      </c>
      <c r="T28" s="12">
        <f>VLOOKUP(
    O28,
    Comisiones!A:N,
    HLOOKUP(G28,Comisiones!$1:$2,2,FALSE),
    FALSE
)</f>
        <v>0.11</v>
      </c>
    </row>
    <row r="29" spans="1:20" x14ac:dyDescent="0.3">
      <c r="A29" s="2">
        <v>28</v>
      </c>
      <c r="B29" s="3">
        <v>44937</v>
      </c>
      <c r="C29" s="2">
        <v>8</v>
      </c>
      <c r="D29" s="2">
        <v>4</v>
      </c>
      <c r="E29" s="2">
        <v>13</v>
      </c>
      <c r="F29" t="str">
        <f t="shared" si="0"/>
        <v>miércoles</v>
      </c>
      <c r="G29" t="str">
        <f t="shared" si="1"/>
        <v>enero</v>
      </c>
      <c r="H29" t="str">
        <f>VLOOKUP(C29,Productos!A:D,2,FALSE)</f>
        <v>Producto H</v>
      </c>
      <c r="I29">
        <f>VLOOKUP(C29,Productos!A:D,3,FALSE)</f>
        <v>14</v>
      </c>
      <c r="J29">
        <f>VLOOKUP(C29,Productos!A:D,4,FALSE)</f>
        <v>28</v>
      </c>
      <c r="K29" t="str">
        <f>VLOOKUP(D29,Vendedores!A:F,6,FALSE)</f>
        <v>Fernandez, Isabel</v>
      </c>
      <c r="L29">
        <f>VLOOKUP(D29,Vendedores!A:F,5,FALSE)</f>
        <v>4345</v>
      </c>
      <c r="M29">
        <f>VLOOKUP(D29,Vendedores!A:F,2,FALSE)</f>
        <v>5</v>
      </c>
      <c r="N29" t="str">
        <f>VLOOKUP(D29,Vendedores!A:H,7,FALSE)</f>
        <v>Vendedor Sr</v>
      </c>
      <c r="O29">
        <f>VLOOKUP(D29,Vendedores!A:H,8,FALSE)</f>
        <v>2</v>
      </c>
      <c r="P29">
        <f t="shared" si="2"/>
        <v>28</v>
      </c>
      <c r="Q29">
        <f t="shared" si="3"/>
        <v>14</v>
      </c>
      <c r="R29">
        <f t="shared" si="4"/>
        <v>14.98</v>
      </c>
      <c r="S29">
        <f t="shared" si="5"/>
        <v>14.98</v>
      </c>
      <c r="T29" s="12">
        <f>VLOOKUP(
    O29,
    Comisiones!A:N,
    HLOOKUP(G29,Comisiones!$1:$2,2,FALSE),
    FALSE
)</f>
        <v>0.11</v>
      </c>
    </row>
    <row r="30" spans="1:20" x14ac:dyDescent="0.3">
      <c r="A30" s="2">
        <v>29</v>
      </c>
      <c r="B30" s="3">
        <v>44937</v>
      </c>
      <c r="C30" s="2">
        <v>5</v>
      </c>
      <c r="D30" s="2">
        <v>20</v>
      </c>
      <c r="E30" s="2">
        <v>14</v>
      </c>
      <c r="F30" t="str">
        <f t="shared" si="0"/>
        <v>miércoles</v>
      </c>
      <c r="G30" t="str">
        <f t="shared" si="1"/>
        <v>enero</v>
      </c>
      <c r="H30" t="str">
        <f>VLOOKUP(C30,Productos!A:D,2,FALSE)</f>
        <v>Producto E</v>
      </c>
      <c r="I30">
        <f>VLOOKUP(C30,Productos!A:D,3,FALSE)</f>
        <v>24</v>
      </c>
      <c r="J30">
        <f>VLOOKUP(C30,Productos!A:D,4,FALSE)</f>
        <v>48</v>
      </c>
      <c r="K30" t="str">
        <f>VLOOKUP(D30,Vendedores!A:F,6,FALSE)</f>
        <v>Gonzalez, Carmen</v>
      </c>
      <c r="L30">
        <f>VLOOKUP(D30,Vendedores!A:F,5,FALSE)</f>
        <v>3522</v>
      </c>
      <c r="M30">
        <f>VLOOKUP(D30,Vendedores!A:F,2,FALSE)</f>
        <v>6</v>
      </c>
      <c r="N30" t="str">
        <f>VLOOKUP(D30,Vendedores!A:H,7,FALSE)</f>
        <v>Vendedor Ssr</v>
      </c>
      <c r="O30">
        <f>VLOOKUP(D30,Vendedores!A:H,8,FALSE)</f>
        <v>2</v>
      </c>
      <c r="P30">
        <f t="shared" si="2"/>
        <v>48</v>
      </c>
      <c r="Q30">
        <f t="shared" si="3"/>
        <v>24</v>
      </c>
      <c r="R30">
        <f t="shared" si="4"/>
        <v>25.68</v>
      </c>
      <c r="S30">
        <f t="shared" si="5"/>
        <v>25.68</v>
      </c>
      <c r="T30" s="12">
        <f>VLOOKUP(
    O30,
    Comisiones!A:N,
    HLOOKUP(G30,Comisiones!$1:$2,2,FALSE),
    FALSE
)</f>
        <v>0.11</v>
      </c>
    </row>
    <row r="31" spans="1:20" x14ac:dyDescent="0.3">
      <c r="A31" s="2">
        <v>30</v>
      </c>
      <c r="B31" s="3">
        <v>44937</v>
      </c>
      <c r="C31" s="2">
        <v>1</v>
      </c>
      <c r="D31" s="2">
        <v>32</v>
      </c>
      <c r="E31" s="2">
        <v>15</v>
      </c>
      <c r="F31" t="str">
        <f t="shared" si="0"/>
        <v>miércoles</v>
      </c>
      <c r="G31" t="str">
        <f t="shared" si="1"/>
        <v>enero</v>
      </c>
      <c r="H31" t="str">
        <f>VLOOKUP(C31,Productos!A:D,2,FALSE)</f>
        <v>Producto A</v>
      </c>
      <c r="I31">
        <f>VLOOKUP(C31,Productos!A:D,3,FALSE)</f>
        <v>10</v>
      </c>
      <c r="J31">
        <f>VLOOKUP(C31,Productos!A:D,4,FALSE)</f>
        <v>20</v>
      </c>
      <c r="K31" t="str">
        <f>VLOOKUP(D31,Vendedores!A:F,6,FALSE)</f>
        <v>Gomez, Javier</v>
      </c>
      <c r="L31">
        <f>VLOOKUP(D31,Vendedores!A:F,5,FALSE)</f>
        <v>1612</v>
      </c>
      <c r="M31">
        <f>VLOOKUP(D31,Vendedores!A:F,2,FALSE)</f>
        <v>8</v>
      </c>
      <c r="N31" t="str">
        <f>VLOOKUP(D31,Vendedores!A:H,7,FALSE)</f>
        <v>Pasante</v>
      </c>
      <c r="O31">
        <f>VLOOKUP(D31,Vendedores!A:H,8,FALSE)</f>
        <v>1</v>
      </c>
      <c r="P31">
        <f t="shared" si="2"/>
        <v>20</v>
      </c>
      <c r="Q31">
        <f t="shared" si="3"/>
        <v>10</v>
      </c>
      <c r="R31">
        <f t="shared" si="4"/>
        <v>10</v>
      </c>
      <c r="S31">
        <f t="shared" si="5"/>
        <v>10</v>
      </c>
      <c r="T31" s="12">
        <f>VLOOKUP(
    O31,
    Comisiones!A:N,
    HLOOKUP(G31,Comisiones!$1:$2,2,FALSE),
    FALSE
)</f>
        <v>0.1</v>
      </c>
    </row>
    <row r="32" spans="1:20" x14ac:dyDescent="0.3">
      <c r="A32" s="2">
        <v>31</v>
      </c>
      <c r="B32" s="3">
        <v>44938</v>
      </c>
      <c r="C32" s="2">
        <v>9</v>
      </c>
      <c r="D32" s="2">
        <v>7</v>
      </c>
      <c r="E32" s="2">
        <v>14</v>
      </c>
      <c r="F32" t="str">
        <f t="shared" si="0"/>
        <v>jueves</v>
      </c>
      <c r="G32" t="str">
        <f t="shared" si="1"/>
        <v>enero</v>
      </c>
      <c r="H32" t="str">
        <f>VLOOKUP(C32,Productos!A:D,2,FALSE)</f>
        <v>Producto I</v>
      </c>
      <c r="I32">
        <f>VLOOKUP(C32,Productos!A:D,3,FALSE)</f>
        <v>26</v>
      </c>
      <c r="J32">
        <f>VLOOKUP(C32,Productos!A:D,4,FALSE)</f>
        <v>52</v>
      </c>
      <c r="K32" t="str">
        <f>VLOOKUP(D32,Vendedores!A:F,6,FALSE)</f>
        <v>Sanchez, Antonio</v>
      </c>
      <c r="L32">
        <f>VLOOKUP(D32,Vendedores!A:F,5,FALSE)</f>
        <v>1810</v>
      </c>
      <c r="M32">
        <f>VLOOKUP(D32,Vendedores!A:F,2,FALSE)</f>
        <v>8</v>
      </c>
      <c r="N32" t="str">
        <f>VLOOKUP(D32,Vendedores!A:H,7,FALSE)</f>
        <v>Pasante</v>
      </c>
      <c r="O32">
        <f>VLOOKUP(D32,Vendedores!A:H,8,FALSE)</f>
        <v>1</v>
      </c>
      <c r="P32">
        <f t="shared" si="2"/>
        <v>52</v>
      </c>
      <c r="Q32">
        <f t="shared" si="3"/>
        <v>26</v>
      </c>
      <c r="R32">
        <f t="shared" si="4"/>
        <v>28.6</v>
      </c>
      <c r="S32">
        <f t="shared" si="5"/>
        <v>28.6</v>
      </c>
      <c r="T32" s="12">
        <f>VLOOKUP(
    O32,
    Comisiones!A:N,
    HLOOKUP(G32,Comisiones!$1:$2,2,FALSE),
    FALSE
)</f>
        <v>0.1</v>
      </c>
    </row>
    <row r="33" spans="1:20" x14ac:dyDescent="0.3">
      <c r="A33" s="2">
        <v>32</v>
      </c>
      <c r="B33" s="3">
        <v>44938</v>
      </c>
      <c r="C33" s="2">
        <v>9</v>
      </c>
      <c r="D33" s="2">
        <v>38</v>
      </c>
      <c r="E33" s="2">
        <v>6</v>
      </c>
      <c r="F33" t="str">
        <f t="shared" si="0"/>
        <v>jueves</v>
      </c>
      <c r="G33" t="str">
        <f t="shared" si="1"/>
        <v>enero</v>
      </c>
      <c r="H33" t="str">
        <f>VLOOKUP(C33,Productos!A:D,2,FALSE)</f>
        <v>Producto I</v>
      </c>
      <c r="I33">
        <f>VLOOKUP(C33,Productos!A:D,3,FALSE)</f>
        <v>26</v>
      </c>
      <c r="J33">
        <f>VLOOKUP(C33,Productos!A:D,4,FALSE)</f>
        <v>52</v>
      </c>
      <c r="K33" t="str">
        <f>VLOOKUP(D33,Vendedores!A:F,6,FALSE)</f>
        <v>Fernandez, Jose</v>
      </c>
      <c r="L33">
        <f>VLOOKUP(D33,Vendedores!A:F,5,FALSE)</f>
        <v>3055</v>
      </c>
      <c r="M33">
        <f>VLOOKUP(D33,Vendedores!A:F,2,FALSE)</f>
        <v>6</v>
      </c>
      <c r="N33" t="str">
        <f>VLOOKUP(D33,Vendedores!A:H,7,FALSE)</f>
        <v>Vendedor Ssr</v>
      </c>
      <c r="O33">
        <f>VLOOKUP(D33,Vendedores!A:H,8,FALSE)</f>
        <v>2</v>
      </c>
      <c r="P33">
        <f t="shared" si="2"/>
        <v>52</v>
      </c>
      <c r="Q33">
        <f t="shared" si="3"/>
        <v>26</v>
      </c>
      <c r="R33">
        <f t="shared" si="4"/>
        <v>28.6</v>
      </c>
      <c r="S33">
        <f t="shared" si="5"/>
        <v>28.6</v>
      </c>
      <c r="T33" s="12">
        <f>VLOOKUP(
    O33,
    Comisiones!A:N,
    HLOOKUP(G33,Comisiones!$1:$2,2,FALSE),
    FALSE
)</f>
        <v>0.11</v>
      </c>
    </row>
    <row r="34" spans="1:20" x14ac:dyDescent="0.3">
      <c r="A34" s="2">
        <v>33</v>
      </c>
      <c r="B34" s="3">
        <v>44938</v>
      </c>
      <c r="C34" s="2">
        <v>5</v>
      </c>
      <c r="D34" s="2">
        <v>23</v>
      </c>
      <c r="E34" s="2">
        <v>16</v>
      </c>
      <c r="F34" t="str">
        <f t="shared" si="0"/>
        <v>jueves</v>
      </c>
      <c r="G34" t="str">
        <f t="shared" si="1"/>
        <v>enero</v>
      </c>
      <c r="H34" t="str">
        <f>VLOOKUP(C34,Productos!A:D,2,FALSE)</f>
        <v>Producto E</v>
      </c>
      <c r="I34">
        <f>VLOOKUP(C34,Productos!A:D,3,FALSE)</f>
        <v>24</v>
      </c>
      <c r="J34">
        <f>VLOOKUP(C34,Productos!A:D,4,FALSE)</f>
        <v>48</v>
      </c>
      <c r="K34" t="str">
        <f>VLOOKUP(D34,Vendedores!A:F,6,FALSE)</f>
        <v>Martinez, Pedro</v>
      </c>
      <c r="L34">
        <f>VLOOKUP(D34,Vendedores!A:F,5,FALSE)</f>
        <v>5555</v>
      </c>
      <c r="M34">
        <f>VLOOKUP(D34,Vendedores!A:F,2,FALSE)</f>
        <v>4</v>
      </c>
      <c r="N34" t="str">
        <f>VLOOKUP(D34,Vendedores!A:H,7,FALSE)</f>
        <v>Jefe</v>
      </c>
      <c r="O34">
        <f>VLOOKUP(D34,Vendedores!A:H,8,FALSE)</f>
        <v>3</v>
      </c>
      <c r="P34">
        <f t="shared" si="2"/>
        <v>48</v>
      </c>
      <c r="Q34">
        <f t="shared" si="3"/>
        <v>24</v>
      </c>
      <c r="R34">
        <f t="shared" si="4"/>
        <v>25.68</v>
      </c>
      <c r="S34">
        <f t="shared" si="5"/>
        <v>25.68</v>
      </c>
      <c r="T34" s="12">
        <f>VLOOKUP(
    O34,
    Comisiones!A:N,
    HLOOKUP(G34,Comisiones!$1:$2,2,FALSE),
    FALSE
)</f>
        <v>0.12</v>
      </c>
    </row>
    <row r="35" spans="1:20" x14ac:dyDescent="0.3">
      <c r="A35" s="2">
        <v>34</v>
      </c>
      <c r="B35" s="3">
        <v>44939</v>
      </c>
      <c r="C35" s="2">
        <v>7</v>
      </c>
      <c r="D35" s="2">
        <v>5</v>
      </c>
      <c r="E35" s="2">
        <v>19</v>
      </c>
      <c r="F35" t="str">
        <f t="shared" si="0"/>
        <v>viernes</v>
      </c>
      <c r="G35" t="str">
        <f t="shared" si="1"/>
        <v>enero</v>
      </c>
      <c r="H35" t="str">
        <f>VLOOKUP(C35,Productos!A:D,2,FALSE)</f>
        <v>Producto G</v>
      </c>
      <c r="I35">
        <f>VLOOKUP(C35,Productos!A:D,3,FALSE)</f>
        <v>17</v>
      </c>
      <c r="J35">
        <f>VLOOKUP(C35,Productos!A:D,4,FALSE)</f>
        <v>34</v>
      </c>
      <c r="K35" t="str">
        <f>VLOOKUP(D35,Vendedores!A:F,6,FALSE)</f>
        <v>Lopez, Laura</v>
      </c>
      <c r="L35">
        <f>VLOOKUP(D35,Vendedores!A:F,5,FALSE)</f>
        <v>3037</v>
      </c>
      <c r="M35">
        <f>VLOOKUP(D35,Vendedores!A:F,2,FALSE)</f>
        <v>6</v>
      </c>
      <c r="N35" t="str">
        <f>VLOOKUP(D35,Vendedores!A:H,7,FALSE)</f>
        <v>Vendedor Ssr</v>
      </c>
      <c r="O35">
        <f>VLOOKUP(D35,Vendedores!A:H,8,FALSE)</f>
        <v>2</v>
      </c>
      <c r="P35">
        <f t="shared" si="2"/>
        <v>34</v>
      </c>
      <c r="Q35">
        <f t="shared" si="3"/>
        <v>17</v>
      </c>
      <c r="R35">
        <f t="shared" si="4"/>
        <v>18.190000000000001</v>
      </c>
      <c r="S35">
        <f t="shared" si="5"/>
        <v>18.190000000000001</v>
      </c>
      <c r="T35" s="12">
        <f>VLOOKUP(
    O35,
    Comisiones!A:N,
    HLOOKUP(G35,Comisiones!$1:$2,2,FALSE),
    FALSE
)</f>
        <v>0.11</v>
      </c>
    </row>
    <row r="36" spans="1:20" x14ac:dyDescent="0.3">
      <c r="A36" s="2">
        <v>35</v>
      </c>
      <c r="B36" s="3">
        <v>44939</v>
      </c>
      <c r="C36" s="2">
        <v>10</v>
      </c>
      <c r="D36" s="2">
        <v>3</v>
      </c>
      <c r="E36" s="2">
        <v>12</v>
      </c>
      <c r="F36" t="str">
        <f t="shared" si="0"/>
        <v>viernes</v>
      </c>
      <c r="G36" t="str">
        <f t="shared" si="1"/>
        <v>enero</v>
      </c>
      <c r="H36" t="str">
        <f>VLOOKUP(C36,Productos!A:D,2,FALSE)</f>
        <v>Producto J</v>
      </c>
      <c r="I36">
        <f>VLOOKUP(C36,Productos!A:D,3,FALSE)</f>
        <v>29</v>
      </c>
      <c r="J36">
        <f>VLOOKUP(C36,Productos!A:D,4,FALSE)</f>
        <v>58</v>
      </c>
      <c r="K36" t="str">
        <f>VLOOKUP(D36,Vendedores!A:F,6,FALSE)</f>
        <v>Gonzalez, Pedro</v>
      </c>
      <c r="L36">
        <f>VLOOKUP(D36,Vendedores!A:F,5,FALSE)</f>
        <v>5010</v>
      </c>
      <c r="M36">
        <f>VLOOKUP(D36,Vendedores!A:F,2,FALSE)</f>
        <v>4</v>
      </c>
      <c r="N36" t="str">
        <f>VLOOKUP(D36,Vendedores!A:H,7,FALSE)</f>
        <v>Jefe</v>
      </c>
      <c r="O36">
        <f>VLOOKUP(D36,Vendedores!A:H,8,FALSE)</f>
        <v>3</v>
      </c>
      <c r="P36">
        <f t="shared" si="2"/>
        <v>58</v>
      </c>
      <c r="Q36">
        <f t="shared" si="3"/>
        <v>29</v>
      </c>
      <c r="R36">
        <f t="shared" si="4"/>
        <v>31.900000000000002</v>
      </c>
      <c r="S36">
        <f t="shared" si="5"/>
        <v>31.900000000000002</v>
      </c>
      <c r="T36" s="12">
        <f>VLOOKUP(
    O36,
    Comisiones!A:N,
    HLOOKUP(G36,Comisiones!$1:$2,2,FALSE),
    FALSE
)</f>
        <v>0.12</v>
      </c>
    </row>
    <row r="37" spans="1:20" x14ac:dyDescent="0.3">
      <c r="A37" s="2">
        <v>36</v>
      </c>
      <c r="B37" s="3">
        <v>44939</v>
      </c>
      <c r="C37" s="2">
        <v>4</v>
      </c>
      <c r="D37" s="2">
        <v>33</v>
      </c>
      <c r="E37" s="2">
        <v>29</v>
      </c>
      <c r="F37" t="str">
        <f t="shared" si="0"/>
        <v>viernes</v>
      </c>
      <c r="G37" t="str">
        <f t="shared" si="1"/>
        <v>enero</v>
      </c>
      <c r="H37" t="str">
        <f>VLOOKUP(C37,Productos!A:D,2,FALSE)</f>
        <v>Producto D</v>
      </c>
      <c r="I37">
        <f>VLOOKUP(C37,Productos!A:D,3,FALSE)</f>
        <v>14</v>
      </c>
      <c r="J37">
        <f>VLOOKUP(C37,Productos!A:D,4,FALSE)</f>
        <v>28</v>
      </c>
      <c r="K37" t="str">
        <f>VLOOKUP(D37,Vendedores!A:F,6,FALSE)</f>
        <v>Martin, Josefa</v>
      </c>
      <c r="L37">
        <f>VLOOKUP(D37,Vendedores!A:F,5,FALSE)</f>
        <v>4217</v>
      </c>
      <c r="M37">
        <f>VLOOKUP(D37,Vendedores!A:F,2,FALSE)</f>
        <v>5</v>
      </c>
      <c r="N37" t="str">
        <f>VLOOKUP(D37,Vendedores!A:H,7,FALSE)</f>
        <v>Vendedor Sr</v>
      </c>
      <c r="O37">
        <f>VLOOKUP(D37,Vendedores!A:H,8,FALSE)</f>
        <v>2</v>
      </c>
      <c r="P37">
        <f t="shared" si="2"/>
        <v>28</v>
      </c>
      <c r="Q37">
        <f t="shared" si="3"/>
        <v>14</v>
      </c>
      <c r="R37">
        <f t="shared" si="4"/>
        <v>14</v>
      </c>
      <c r="S37">
        <f t="shared" si="5"/>
        <v>14</v>
      </c>
      <c r="T37" s="12">
        <f>VLOOKUP(
    O37,
    Comisiones!A:N,
    HLOOKUP(G37,Comisiones!$1:$2,2,FALSE),
    FALSE
)</f>
        <v>0.11</v>
      </c>
    </row>
    <row r="38" spans="1:20" x14ac:dyDescent="0.3">
      <c r="A38" s="2">
        <v>37</v>
      </c>
      <c r="B38" s="3">
        <v>44940</v>
      </c>
      <c r="C38" s="2">
        <v>6</v>
      </c>
      <c r="D38" s="2">
        <v>29</v>
      </c>
      <c r="E38" s="2">
        <v>16</v>
      </c>
      <c r="F38" t="str">
        <f t="shared" si="0"/>
        <v>sábado</v>
      </c>
      <c r="G38" t="str">
        <f t="shared" si="1"/>
        <v>enero</v>
      </c>
      <c r="H38" t="str">
        <f>VLOOKUP(C38,Productos!A:D,2,FALSE)</f>
        <v>Producto F</v>
      </c>
      <c r="I38">
        <f>VLOOKUP(C38,Productos!A:D,3,FALSE)</f>
        <v>16</v>
      </c>
      <c r="J38">
        <f>VLOOKUP(C38,Productos!A:D,4,FALSE)</f>
        <v>32</v>
      </c>
      <c r="K38" t="str">
        <f>VLOOKUP(D38,Vendedores!A:F,6,FALSE)</f>
        <v>Rodriguez, Jose</v>
      </c>
      <c r="L38">
        <f>VLOOKUP(D38,Vendedores!A:F,5,FALSE)</f>
        <v>4645</v>
      </c>
      <c r="M38">
        <f>VLOOKUP(D38,Vendedores!A:F,2,FALSE)</f>
        <v>5</v>
      </c>
      <c r="N38" t="str">
        <f>VLOOKUP(D38,Vendedores!A:H,7,FALSE)</f>
        <v>Vendedor Sr</v>
      </c>
      <c r="O38">
        <f>VLOOKUP(D38,Vendedores!A:H,8,FALSE)</f>
        <v>2</v>
      </c>
      <c r="P38">
        <f t="shared" si="2"/>
        <v>32</v>
      </c>
      <c r="Q38">
        <f t="shared" si="3"/>
        <v>16</v>
      </c>
      <c r="R38">
        <f t="shared" si="4"/>
        <v>17.12</v>
      </c>
      <c r="S38">
        <f t="shared" si="5"/>
        <v>17.12</v>
      </c>
      <c r="T38" s="12">
        <f>VLOOKUP(
    O38,
    Comisiones!A:N,
    HLOOKUP(G38,Comisiones!$1:$2,2,FALSE),
    FALSE
)</f>
        <v>0.11</v>
      </c>
    </row>
    <row r="39" spans="1:20" x14ac:dyDescent="0.3">
      <c r="A39" s="2">
        <v>38</v>
      </c>
      <c r="B39" s="3">
        <v>44940</v>
      </c>
      <c r="C39" s="2">
        <v>8</v>
      </c>
      <c r="D39" s="2">
        <v>13</v>
      </c>
      <c r="E39" s="2">
        <v>14</v>
      </c>
      <c r="F39" t="str">
        <f t="shared" si="0"/>
        <v>sábado</v>
      </c>
      <c r="G39" t="str">
        <f t="shared" si="1"/>
        <v>enero</v>
      </c>
      <c r="H39" t="str">
        <f>VLOOKUP(C39,Productos!A:D,2,FALSE)</f>
        <v>Producto H</v>
      </c>
      <c r="I39">
        <f>VLOOKUP(C39,Productos!A:D,3,FALSE)</f>
        <v>14</v>
      </c>
      <c r="J39">
        <f>VLOOKUP(C39,Productos!A:D,4,FALSE)</f>
        <v>28</v>
      </c>
      <c r="K39" t="str">
        <f>VLOOKUP(D39,Vendedores!A:F,6,FALSE)</f>
        <v>Gonzalez, Josefa</v>
      </c>
      <c r="L39">
        <f>VLOOKUP(D39,Vendedores!A:F,5,FALSE)</f>
        <v>1830</v>
      </c>
      <c r="M39">
        <f>VLOOKUP(D39,Vendedores!A:F,2,FALSE)</f>
        <v>8</v>
      </c>
      <c r="N39" t="str">
        <f>VLOOKUP(D39,Vendedores!A:H,7,FALSE)</f>
        <v>Pasante</v>
      </c>
      <c r="O39">
        <f>VLOOKUP(D39,Vendedores!A:H,8,FALSE)</f>
        <v>1</v>
      </c>
      <c r="P39">
        <f t="shared" si="2"/>
        <v>28</v>
      </c>
      <c r="Q39">
        <f t="shared" si="3"/>
        <v>14</v>
      </c>
      <c r="R39">
        <f t="shared" si="4"/>
        <v>14.98</v>
      </c>
      <c r="S39">
        <f t="shared" si="5"/>
        <v>14.98</v>
      </c>
      <c r="T39" s="12">
        <f>VLOOKUP(
    O39,
    Comisiones!A:N,
    HLOOKUP(G39,Comisiones!$1:$2,2,FALSE),
    FALSE
)</f>
        <v>0.1</v>
      </c>
    </row>
    <row r="40" spans="1:20" x14ac:dyDescent="0.3">
      <c r="A40" s="2">
        <v>39</v>
      </c>
      <c r="B40" s="3">
        <v>44940</v>
      </c>
      <c r="C40" s="2">
        <v>7</v>
      </c>
      <c r="D40" s="2">
        <v>3</v>
      </c>
      <c r="E40" s="2">
        <v>14</v>
      </c>
      <c r="F40" t="str">
        <f t="shared" si="0"/>
        <v>sábado</v>
      </c>
      <c r="G40" t="str">
        <f t="shared" si="1"/>
        <v>enero</v>
      </c>
      <c r="H40" t="str">
        <f>VLOOKUP(C40,Productos!A:D,2,FALSE)</f>
        <v>Producto G</v>
      </c>
      <c r="I40">
        <f>VLOOKUP(C40,Productos!A:D,3,FALSE)</f>
        <v>17</v>
      </c>
      <c r="J40">
        <f>VLOOKUP(C40,Productos!A:D,4,FALSE)</f>
        <v>34</v>
      </c>
      <c r="K40" t="str">
        <f>VLOOKUP(D40,Vendedores!A:F,6,FALSE)</f>
        <v>Gonzalez, Pedro</v>
      </c>
      <c r="L40">
        <f>VLOOKUP(D40,Vendedores!A:F,5,FALSE)</f>
        <v>5010</v>
      </c>
      <c r="M40">
        <f>VLOOKUP(D40,Vendedores!A:F,2,FALSE)</f>
        <v>4</v>
      </c>
      <c r="N40" t="str">
        <f>VLOOKUP(D40,Vendedores!A:H,7,FALSE)</f>
        <v>Jefe</v>
      </c>
      <c r="O40">
        <f>VLOOKUP(D40,Vendedores!A:H,8,FALSE)</f>
        <v>3</v>
      </c>
      <c r="P40">
        <f t="shared" si="2"/>
        <v>34</v>
      </c>
      <c r="Q40">
        <f t="shared" si="3"/>
        <v>17</v>
      </c>
      <c r="R40">
        <f t="shared" si="4"/>
        <v>18.190000000000001</v>
      </c>
      <c r="S40">
        <f t="shared" si="5"/>
        <v>18.190000000000001</v>
      </c>
      <c r="T40" s="12">
        <f>VLOOKUP(
    O40,
    Comisiones!A:N,
    HLOOKUP(G40,Comisiones!$1:$2,2,FALSE),
    FALSE
)</f>
        <v>0.12</v>
      </c>
    </row>
    <row r="41" spans="1:20" x14ac:dyDescent="0.3">
      <c r="A41" s="2">
        <v>40</v>
      </c>
      <c r="B41" s="3">
        <v>44941</v>
      </c>
      <c r="C41" s="2">
        <v>6</v>
      </c>
      <c r="D41" s="2">
        <v>39</v>
      </c>
      <c r="E41" s="2">
        <v>25</v>
      </c>
      <c r="F41" t="str">
        <f t="shared" si="0"/>
        <v>domingo</v>
      </c>
      <c r="G41" t="str">
        <f t="shared" si="1"/>
        <v>enero</v>
      </c>
      <c r="H41" t="str">
        <f>VLOOKUP(C41,Productos!A:D,2,FALSE)</f>
        <v>Producto F</v>
      </c>
      <c r="I41">
        <f>VLOOKUP(C41,Productos!A:D,3,FALSE)</f>
        <v>16</v>
      </c>
      <c r="J41">
        <f>VLOOKUP(C41,Productos!A:D,4,FALSE)</f>
        <v>32</v>
      </c>
      <c r="K41" t="str">
        <f>VLOOKUP(D41,Vendedores!A:F,6,FALSE)</f>
        <v>Gomez, Maria</v>
      </c>
      <c r="L41">
        <f>VLOOKUP(D41,Vendedores!A:F,5,FALSE)</f>
        <v>2483</v>
      </c>
      <c r="M41">
        <f>VLOOKUP(D41,Vendedores!A:F,2,FALSE)</f>
        <v>7</v>
      </c>
      <c r="N41" t="str">
        <f>VLOOKUP(D41,Vendedores!A:H,7,FALSE)</f>
        <v>Vendedor Jr</v>
      </c>
      <c r="O41">
        <f>VLOOKUP(D41,Vendedores!A:H,8,FALSE)</f>
        <v>2</v>
      </c>
      <c r="P41">
        <f t="shared" si="2"/>
        <v>38.4</v>
      </c>
      <c r="Q41">
        <f t="shared" si="3"/>
        <v>16</v>
      </c>
      <c r="R41">
        <f t="shared" si="4"/>
        <v>17.12</v>
      </c>
      <c r="S41">
        <f t="shared" si="5"/>
        <v>17.12</v>
      </c>
      <c r="T41" s="12">
        <f>VLOOKUP(
    O41,
    Comisiones!A:N,
    HLOOKUP(G41,Comisiones!$1:$2,2,FALSE),
    FALSE
)</f>
        <v>0.11</v>
      </c>
    </row>
    <row r="42" spans="1:20" x14ac:dyDescent="0.3">
      <c r="A42" s="2">
        <v>41</v>
      </c>
      <c r="B42" s="3">
        <v>44941</v>
      </c>
      <c r="C42" s="2">
        <v>4</v>
      </c>
      <c r="D42" s="2">
        <v>21</v>
      </c>
      <c r="E42" s="2">
        <v>20</v>
      </c>
      <c r="F42" t="str">
        <f t="shared" si="0"/>
        <v>domingo</v>
      </c>
      <c r="G42" t="str">
        <f t="shared" si="1"/>
        <v>enero</v>
      </c>
      <c r="H42" t="str">
        <f>VLOOKUP(C42,Productos!A:D,2,FALSE)</f>
        <v>Producto D</v>
      </c>
      <c r="I42">
        <f>VLOOKUP(C42,Productos!A:D,3,FALSE)</f>
        <v>14</v>
      </c>
      <c r="J42">
        <f>VLOOKUP(C42,Productos!A:D,4,FALSE)</f>
        <v>28</v>
      </c>
      <c r="K42" t="str">
        <f>VLOOKUP(D42,Vendedores!A:F,6,FALSE)</f>
        <v>Fernandez, Juan</v>
      </c>
      <c r="L42">
        <f>VLOOKUP(D42,Vendedores!A:F,5,FALSE)</f>
        <v>2616</v>
      </c>
      <c r="M42">
        <f>VLOOKUP(D42,Vendedores!A:F,2,FALSE)</f>
        <v>7</v>
      </c>
      <c r="N42" t="str">
        <f>VLOOKUP(D42,Vendedores!A:H,7,FALSE)</f>
        <v>Vendedor Jr</v>
      </c>
      <c r="O42">
        <f>VLOOKUP(D42,Vendedores!A:H,8,FALSE)</f>
        <v>2</v>
      </c>
      <c r="P42">
        <f t="shared" si="2"/>
        <v>33.6</v>
      </c>
      <c r="Q42">
        <f t="shared" si="3"/>
        <v>14</v>
      </c>
      <c r="R42">
        <f t="shared" si="4"/>
        <v>14</v>
      </c>
      <c r="S42">
        <f t="shared" si="5"/>
        <v>14</v>
      </c>
      <c r="T42" s="12">
        <f>VLOOKUP(
    O42,
    Comisiones!A:N,
    HLOOKUP(G42,Comisiones!$1:$2,2,FALSE),
    FALSE
)</f>
        <v>0.11</v>
      </c>
    </row>
    <row r="43" spans="1:20" x14ac:dyDescent="0.3">
      <c r="A43" s="2">
        <v>42</v>
      </c>
      <c r="B43" s="3">
        <v>44941</v>
      </c>
      <c r="C43" s="2">
        <v>7</v>
      </c>
      <c r="D43" s="2">
        <v>33</v>
      </c>
      <c r="E43" s="2">
        <v>15</v>
      </c>
      <c r="F43" t="str">
        <f t="shared" si="0"/>
        <v>domingo</v>
      </c>
      <c r="G43" t="str">
        <f t="shared" si="1"/>
        <v>enero</v>
      </c>
      <c r="H43" t="str">
        <f>VLOOKUP(C43,Productos!A:D,2,FALSE)</f>
        <v>Producto G</v>
      </c>
      <c r="I43">
        <f>VLOOKUP(C43,Productos!A:D,3,FALSE)</f>
        <v>17</v>
      </c>
      <c r="J43">
        <f>VLOOKUP(C43,Productos!A:D,4,FALSE)</f>
        <v>34</v>
      </c>
      <c r="K43" t="str">
        <f>VLOOKUP(D43,Vendedores!A:F,6,FALSE)</f>
        <v>Martin, Josefa</v>
      </c>
      <c r="L43">
        <f>VLOOKUP(D43,Vendedores!A:F,5,FALSE)</f>
        <v>4217</v>
      </c>
      <c r="M43">
        <f>VLOOKUP(D43,Vendedores!A:F,2,FALSE)</f>
        <v>5</v>
      </c>
      <c r="N43" t="str">
        <f>VLOOKUP(D43,Vendedores!A:H,7,FALSE)</f>
        <v>Vendedor Sr</v>
      </c>
      <c r="O43">
        <f>VLOOKUP(D43,Vendedores!A:H,8,FALSE)</f>
        <v>2</v>
      </c>
      <c r="P43">
        <f t="shared" si="2"/>
        <v>40.799999999999997</v>
      </c>
      <c r="Q43">
        <f t="shared" si="3"/>
        <v>17</v>
      </c>
      <c r="R43">
        <f t="shared" si="4"/>
        <v>18.190000000000001</v>
      </c>
      <c r="S43">
        <f t="shared" si="5"/>
        <v>18.190000000000001</v>
      </c>
      <c r="T43" s="12">
        <f>VLOOKUP(
    O43,
    Comisiones!A:N,
    HLOOKUP(G43,Comisiones!$1:$2,2,FALSE),
    FALSE
)</f>
        <v>0.11</v>
      </c>
    </row>
    <row r="44" spans="1:20" x14ac:dyDescent="0.3">
      <c r="A44" s="2">
        <v>43</v>
      </c>
      <c r="B44" s="3">
        <v>44942</v>
      </c>
      <c r="C44" s="2">
        <v>9</v>
      </c>
      <c r="D44" s="2">
        <v>26</v>
      </c>
      <c r="E44" s="2">
        <v>10</v>
      </c>
      <c r="F44" t="str">
        <f t="shared" si="0"/>
        <v>lunes</v>
      </c>
      <c r="G44" t="str">
        <f t="shared" si="1"/>
        <v>enero</v>
      </c>
      <c r="H44" t="str">
        <f>VLOOKUP(C44,Productos!A:D,2,FALSE)</f>
        <v>Producto I</v>
      </c>
      <c r="I44">
        <f>VLOOKUP(C44,Productos!A:D,3,FALSE)</f>
        <v>26</v>
      </c>
      <c r="J44">
        <f>VLOOKUP(C44,Productos!A:D,4,FALSE)</f>
        <v>52</v>
      </c>
      <c r="K44" t="str">
        <f>VLOOKUP(D44,Vendedores!A:F,6,FALSE)</f>
        <v>Gomez, Pilar</v>
      </c>
      <c r="L44">
        <f>VLOOKUP(D44,Vendedores!A:F,5,FALSE)</f>
        <v>2557</v>
      </c>
      <c r="M44">
        <f>VLOOKUP(D44,Vendedores!A:F,2,FALSE)</f>
        <v>7</v>
      </c>
      <c r="N44" t="str">
        <f>VLOOKUP(D44,Vendedores!A:H,7,FALSE)</f>
        <v>Vendedor Jr</v>
      </c>
      <c r="O44">
        <f>VLOOKUP(D44,Vendedores!A:H,8,FALSE)</f>
        <v>2</v>
      </c>
      <c r="P44">
        <f t="shared" si="2"/>
        <v>52</v>
      </c>
      <c r="Q44">
        <f t="shared" si="3"/>
        <v>26</v>
      </c>
      <c r="R44">
        <f t="shared" si="4"/>
        <v>28.6</v>
      </c>
      <c r="S44">
        <f t="shared" si="5"/>
        <v>28.6</v>
      </c>
      <c r="T44" s="12">
        <f>VLOOKUP(
    O44,
    Comisiones!A:N,
    HLOOKUP(G44,Comisiones!$1:$2,2,FALSE),
    FALSE
)</f>
        <v>0.11</v>
      </c>
    </row>
    <row r="45" spans="1:20" x14ac:dyDescent="0.3">
      <c r="A45" s="2">
        <v>44</v>
      </c>
      <c r="B45" s="3">
        <v>44942</v>
      </c>
      <c r="C45" s="2">
        <v>6</v>
      </c>
      <c r="D45" s="2">
        <v>18</v>
      </c>
      <c r="E45" s="2">
        <v>13</v>
      </c>
      <c r="F45" t="str">
        <f t="shared" si="0"/>
        <v>lunes</v>
      </c>
      <c r="G45" t="str">
        <f t="shared" si="1"/>
        <v>enero</v>
      </c>
      <c r="H45" t="str">
        <f>VLOOKUP(C45,Productos!A:D,2,FALSE)</f>
        <v>Producto F</v>
      </c>
      <c r="I45">
        <f>VLOOKUP(C45,Productos!A:D,3,FALSE)</f>
        <v>16</v>
      </c>
      <c r="J45">
        <f>VLOOKUP(C45,Productos!A:D,4,FALSE)</f>
        <v>32</v>
      </c>
      <c r="K45" t="str">
        <f>VLOOKUP(D45,Vendedores!A:F,6,FALSE)</f>
        <v>Garcia, Jose</v>
      </c>
      <c r="L45">
        <f>VLOOKUP(D45,Vendedores!A:F,5,FALSE)</f>
        <v>5194</v>
      </c>
      <c r="M45">
        <f>VLOOKUP(D45,Vendedores!A:F,2,FALSE)</f>
        <v>4</v>
      </c>
      <c r="N45" t="str">
        <f>VLOOKUP(D45,Vendedores!A:H,7,FALSE)</f>
        <v>Jefe</v>
      </c>
      <c r="O45">
        <f>VLOOKUP(D45,Vendedores!A:H,8,FALSE)</f>
        <v>3</v>
      </c>
      <c r="P45">
        <f t="shared" si="2"/>
        <v>32</v>
      </c>
      <c r="Q45">
        <f t="shared" si="3"/>
        <v>16</v>
      </c>
      <c r="R45">
        <f t="shared" si="4"/>
        <v>17.12</v>
      </c>
      <c r="S45">
        <f t="shared" si="5"/>
        <v>17.12</v>
      </c>
      <c r="T45" s="12">
        <f>VLOOKUP(
    O45,
    Comisiones!A:N,
    HLOOKUP(G45,Comisiones!$1:$2,2,FALSE),
    FALSE
)</f>
        <v>0.12</v>
      </c>
    </row>
    <row r="46" spans="1:20" x14ac:dyDescent="0.3">
      <c r="A46" s="2">
        <v>45</v>
      </c>
      <c r="B46" s="3">
        <v>44942</v>
      </c>
      <c r="C46" s="2">
        <v>1</v>
      </c>
      <c r="D46" s="2">
        <v>22</v>
      </c>
      <c r="E46" s="2">
        <v>17</v>
      </c>
      <c r="F46" t="str">
        <f t="shared" si="0"/>
        <v>lunes</v>
      </c>
      <c r="G46" t="str">
        <f t="shared" si="1"/>
        <v>enero</v>
      </c>
      <c r="H46" t="str">
        <f>VLOOKUP(C46,Productos!A:D,2,FALSE)</f>
        <v>Producto A</v>
      </c>
      <c r="I46">
        <f>VLOOKUP(C46,Productos!A:D,3,FALSE)</f>
        <v>10</v>
      </c>
      <c r="J46">
        <f>VLOOKUP(C46,Productos!A:D,4,FALSE)</f>
        <v>20</v>
      </c>
      <c r="K46" t="str">
        <f>VLOOKUP(D46,Vendedores!A:F,6,FALSE)</f>
        <v>Lopez, Ana</v>
      </c>
      <c r="L46">
        <f>VLOOKUP(D46,Vendedores!A:F,5,FALSE)</f>
        <v>1601</v>
      </c>
      <c r="M46">
        <f>VLOOKUP(D46,Vendedores!A:F,2,FALSE)</f>
        <v>8</v>
      </c>
      <c r="N46" t="str">
        <f>VLOOKUP(D46,Vendedores!A:H,7,FALSE)</f>
        <v>Pasante</v>
      </c>
      <c r="O46">
        <f>VLOOKUP(D46,Vendedores!A:H,8,FALSE)</f>
        <v>1</v>
      </c>
      <c r="P46">
        <f t="shared" si="2"/>
        <v>20</v>
      </c>
      <c r="Q46">
        <f t="shared" si="3"/>
        <v>10</v>
      </c>
      <c r="R46">
        <f t="shared" si="4"/>
        <v>10</v>
      </c>
      <c r="S46">
        <f t="shared" si="5"/>
        <v>10</v>
      </c>
      <c r="T46" s="12">
        <f>VLOOKUP(
    O46,
    Comisiones!A:N,
    HLOOKUP(G46,Comisiones!$1:$2,2,FALSE),
    FALSE
)</f>
        <v>0.1</v>
      </c>
    </row>
    <row r="47" spans="1:20" x14ac:dyDescent="0.3">
      <c r="A47" s="2">
        <v>46</v>
      </c>
      <c r="B47" s="3">
        <v>44943</v>
      </c>
      <c r="C47" s="2">
        <v>1</v>
      </c>
      <c r="D47" s="2">
        <v>6</v>
      </c>
      <c r="E47" s="2">
        <v>10</v>
      </c>
      <c r="F47" t="str">
        <f t="shared" si="0"/>
        <v>martes</v>
      </c>
      <c r="G47" t="str">
        <f t="shared" si="1"/>
        <v>enero</v>
      </c>
      <c r="H47" t="str">
        <f>VLOOKUP(C47,Productos!A:D,2,FALSE)</f>
        <v>Producto A</v>
      </c>
      <c r="I47">
        <f>VLOOKUP(C47,Productos!A:D,3,FALSE)</f>
        <v>10</v>
      </c>
      <c r="J47">
        <f>VLOOKUP(C47,Productos!A:D,4,FALSE)</f>
        <v>20</v>
      </c>
      <c r="K47" t="str">
        <f>VLOOKUP(D47,Vendedores!A:F,6,FALSE)</f>
        <v>Martinez, Pilar</v>
      </c>
      <c r="L47">
        <f>VLOOKUP(D47,Vendedores!A:F,5,FALSE)</f>
        <v>2700</v>
      </c>
      <c r="M47">
        <f>VLOOKUP(D47,Vendedores!A:F,2,FALSE)</f>
        <v>2</v>
      </c>
      <c r="N47" t="str">
        <f>VLOOKUP(D47,Vendedores!A:H,7,FALSE)</f>
        <v>Director</v>
      </c>
      <c r="O47">
        <f>VLOOKUP(D47,Vendedores!A:H,8,FALSE)</f>
        <v>4</v>
      </c>
      <c r="P47">
        <f t="shared" si="2"/>
        <v>18</v>
      </c>
      <c r="Q47">
        <f t="shared" si="3"/>
        <v>10</v>
      </c>
      <c r="R47">
        <f t="shared" si="4"/>
        <v>10</v>
      </c>
      <c r="S47">
        <f t="shared" si="5"/>
        <v>10</v>
      </c>
      <c r="T47" s="12">
        <f>VLOOKUP(
    O47,
    Comisiones!A:N,
    HLOOKUP(G47,Comisiones!$1:$2,2,FALSE),
    FALSE
)</f>
        <v>0.13</v>
      </c>
    </row>
    <row r="48" spans="1:20" x14ac:dyDescent="0.3">
      <c r="A48" s="2">
        <v>47</v>
      </c>
      <c r="B48" s="3">
        <v>44943</v>
      </c>
      <c r="C48" s="2">
        <v>1</v>
      </c>
      <c r="D48" s="2">
        <v>15</v>
      </c>
      <c r="E48" s="2">
        <v>11</v>
      </c>
      <c r="F48" t="str">
        <f t="shared" si="0"/>
        <v>martes</v>
      </c>
      <c r="G48" t="str">
        <f t="shared" si="1"/>
        <v>enero</v>
      </c>
      <c r="H48" t="str">
        <f>VLOOKUP(C48,Productos!A:D,2,FALSE)</f>
        <v>Producto A</v>
      </c>
      <c r="I48">
        <f>VLOOKUP(C48,Productos!A:D,3,FALSE)</f>
        <v>10</v>
      </c>
      <c r="J48">
        <f>VLOOKUP(C48,Productos!A:D,4,FALSE)</f>
        <v>20</v>
      </c>
      <c r="K48" t="str">
        <f>VLOOKUP(D48,Vendedores!A:F,6,FALSE)</f>
        <v>Gomez, David</v>
      </c>
      <c r="L48">
        <f>VLOOKUP(D48,Vendedores!A:F,5,FALSE)</f>
        <v>1821</v>
      </c>
      <c r="M48">
        <f>VLOOKUP(D48,Vendedores!A:F,2,FALSE)</f>
        <v>8</v>
      </c>
      <c r="N48" t="str">
        <f>VLOOKUP(D48,Vendedores!A:H,7,FALSE)</f>
        <v>Pasante</v>
      </c>
      <c r="O48">
        <f>VLOOKUP(D48,Vendedores!A:H,8,FALSE)</f>
        <v>1</v>
      </c>
      <c r="P48">
        <f t="shared" si="2"/>
        <v>20</v>
      </c>
      <c r="Q48">
        <f t="shared" si="3"/>
        <v>10</v>
      </c>
      <c r="R48">
        <f t="shared" si="4"/>
        <v>10</v>
      </c>
      <c r="S48">
        <f t="shared" si="5"/>
        <v>10</v>
      </c>
      <c r="T48" s="12">
        <f>VLOOKUP(
    O48,
    Comisiones!A:N,
    HLOOKUP(G48,Comisiones!$1:$2,2,FALSE),
    FALSE
)</f>
        <v>0.1</v>
      </c>
    </row>
    <row r="49" spans="1:20" x14ac:dyDescent="0.3">
      <c r="A49" s="2">
        <v>48</v>
      </c>
      <c r="B49" s="3">
        <v>44943</v>
      </c>
      <c r="C49" s="2">
        <v>5</v>
      </c>
      <c r="D49" s="2">
        <v>19</v>
      </c>
      <c r="E49" s="2">
        <v>13</v>
      </c>
      <c r="F49" t="str">
        <f t="shared" si="0"/>
        <v>martes</v>
      </c>
      <c r="G49" t="str">
        <f t="shared" si="1"/>
        <v>enero</v>
      </c>
      <c r="H49" t="str">
        <f>VLOOKUP(C49,Productos!A:D,2,FALSE)</f>
        <v>Producto E</v>
      </c>
      <c r="I49">
        <f>VLOOKUP(C49,Productos!A:D,3,FALSE)</f>
        <v>24</v>
      </c>
      <c r="J49">
        <f>VLOOKUP(C49,Productos!A:D,4,FALSE)</f>
        <v>48</v>
      </c>
      <c r="K49" t="str">
        <f>VLOOKUP(D49,Vendedores!A:F,6,FALSE)</f>
        <v>Rodriguez, Maria</v>
      </c>
      <c r="L49">
        <f>VLOOKUP(D49,Vendedores!A:F,5,FALSE)</f>
        <v>4862</v>
      </c>
      <c r="M49">
        <f>VLOOKUP(D49,Vendedores!A:F,2,FALSE)</f>
        <v>5</v>
      </c>
      <c r="N49" t="str">
        <f>VLOOKUP(D49,Vendedores!A:H,7,FALSE)</f>
        <v>Vendedor Sr</v>
      </c>
      <c r="O49">
        <f>VLOOKUP(D49,Vendedores!A:H,8,FALSE)</f>
        <v>2</v>
      </c>
      <c r="P49">
        <f t="shared" si="2"/>
        <v>48</v>
      </c>
      <c r="Q49">
        <f t="shared" si="3"/>
        <v>24</v>
      </c>
      <c r="R49">
        <f t="shared" si="4"/>
        <v>25.68</v>
      </c>
      <c r="S49">
        <f t="shared" si="5"/>
        <v>25.68</v>
      </c>
      <c r="T49" s="12">
        <f>VLOOKUP(
    O49,
    Comisiones!A:N,
    HLOOKUP(G49,Comisiones!$1:$2,2,FALSE),
    FALSE
)</f>
        <v>0.11</v>
      </c>
    </row>
    <row r="50" spans="1:20" x14ac:dyDescent="0.3">
      <c r="A50" s="2">
        <v>49</v>
      </c>
      <c r="B50" s="3">
        <v>44944</v>
      </c>
      <c r="C50" s="2">
        <v>7</v>
      </c>
      <c r="D50" s="2">
        <v>13</v>
      </c>
      <c r="E50" s="2">
        <v>17</v>
      </c>
      <c r="F50" t="str">
        <f t="shared" si="0"/>
        <v>miércoles</v>
      </c>
      <c r="G50" t="str">
        <f t="shared" si="1"/>
        <v>enero</v>
      </c>
      <c r="H50" t="str">
        <f>VLOOKUP(C50,Productos!A:D,2,FALSE)</f>
        <v>Producto G</v>
      </c>
      <c r="I50">
        <f>VLOOKUP(C50,Productos!A:D,3,FALSE)</f>
        <v>17</v>
      </c>
      <c r="J50">
        <f>VLOOKUP(C50,Productos!A:D,4,FALSE)</f>
        <v>34</v>
      </c>
      <c r="K50" t="str">
        <f>VLOOKUP(D50,Vendedores!A:F,6,FALSE)</f>
        <v>Gonzalez, Josefa</v>
      </c>
      <c r="L50">
        <f>VLOOKUP(D50,Vendedores!A:F,5,FALSE)</f>
        <v>1830</v>
      </c>
      <c r="M50">
        <f>VLOOKUP(D50,Vendedores!A:F,2,FALSE)</f>
        <v>8</v>
      </c>
      <c r="N50" t="str">
        <f>VLOOKUP(D50,Vendedores!A:H,7,FALSE)</f>
        <v>Pasante</v>
      </c>
      <c r="O50">
        <f>VLOOKUP(D50,Vendedores!A:H,8,FALSE)</f>
        <v>1</v>
      </c>
      <c r="P50">
        <f t="shared" si="2"/>
        <v>34</v>
      </c>
      <c r="Q50">
        <f t="shared" si="3"/>
        <v>17</v>
      </c>
      <c r="R50">
        <f t="shared" si="4"/>
        <v>18.190000000000001</v>
      </c>
      <c r="S50">
        <f t="shared" si="5"/>
        <v>18.190000000000001</v>
      </c>
      <c r="T50" s="12">
        <f>VLOOKUP(
    O50,
    Comisiones!A:N,
    HLOOKUP(G50,Comisiones!$1:$2,2,FALSE),
    FALSE
)</f>
        <v>0.1</v>
      </c>
    </row>
    <row r="51" spans="1:20" x14ac:dyDescent="0.3">
      <c r="A51" s="2">
        <v>50</v>
      </c>
      <c r="B51" s="3">
        <v>44944</v>
      </c>
      <c r="C51" s="2">
        <v>2</v>
      </c>
      <c r="D51" s="2">
        <v>13</v>
      </c>
      <c r="E51" s="2">
        <v>16</v>
      </c>
      <c r="F51" t="str">
        <f t="shared" si="0"/>
        <v>miércoles</v>
      </c>
      <c r="G51" t="str">
        <f t="shared" si="1"/>
        <v>enero</v>
      </c>
      <c r="H51" t="str">
        <f>VLOOKUP(C51,Productos!A:D,2,FALSE)</f>
        <v>Producto B</v>
      </c>
      <c r="I51">
        <f>VLOOKUP(C51,Productos!A:D,3,FALSE)</f>
        <v>14</v>
      </c>
      <c r="J51">
        <f>VLOOKUP(C51,Productos!A:D,4,FALSE)</f>
        <v>28</v>
      </c>
      <c r="K51" t="str">
        <f>VLOOKUP(D51,Vendedores!A:F,6,FALSE)</f>
        <v>Gonzalez, Josefa</v>
      </c>
      <c r="L51">
        <f>VLOOKUP(D51,Vendedores!A:F,5,FALSE)</f>
        <v>1830</v>
      </c>
      <c r="M51">
        <f>VLOOKUP(D51,Vendedores!A:F,2,FALSE)</f>
        <v>8</v>
      </c>
      <c r="N51" t="str">
        <f>VLOOKUP(D51,Vendedores!A:H,7,FALSE)</f>
        <v>Pasante</v>
      </c>
      <c r="O51">
        <f>VLOOKUP(D51,Vendedores!A:H,8,FALSE)</f>
        <v>1</v>
      </c>
      <c r="P51">
        <f t="shared" si="2"/>
        <v>28</v>
      </c>
      <c r="Q51">
        <f t="shared" si="3"/>
        <v>14</v>
      </c>
      <c r="R51">
        <f t="shared" si="4"/>
        <v>14</v>
      </c>
      <c r="S51">
        <f t="shared" si="5"/>
        <v>14</v>
      </c>
      <c r="T51" s="12">
        <f>VLOOKUP(
    O51,
    Comisiones!A:N,
    HLOOKUP(G51,Comisiones!$1:$2,2,FALSE),
    FALSE
)</f>
        <v>0.1</v>
      </c>
    </row>
    <row r="52" spans="1:20" x14ac:dyDescent="0.3">
      <c r="A52" s="2">
        <v>51</v>
      </c>
      <c r="B52" s="3">
        <v>44944</v>
      </c>
      <c r="C52" s="2">
        <v>3</v>
      </c>
      <c r="D52" s="2">
        <v>1</v>
      </c>
      <c r="E52" s="2">
        <v>9</v>
      </c>
      <c r="F52" t="str">
        <f t="shared" si="0"/>
        <v>miércoles</v>
      </c>
      <c r="G52" t="str">
        <f t="shared" si="1"/>
        <v>enero</v>
      </c>
      <c r="H52" t="str">
        <f>VLOOKUP(C52,Productos!A:D,2,FALSE)</f>
        <v>Producto C</v>
      </c>
      <c r="I52">
        <f>VLOOKUP(C52,Productos!A:D,3,FALSE)</f>
        <v>23</v>
      </c>
      <c r="J52">
        <f>VLOOKUP(C52,Productos!A:D,4,FALSE)</f>
        <v>46</v>
      </c>
      <c r="K52" t="str">
        <f>VLOOKUP(D52,Vendedores!A:F,6,FALSE)</f>
        <v>Garcia, Juan</v>
      </c>
      <c r="L52">
        <f>VLOOKUP(D52,Vendedores!A:F,5,FALSE)</f>
        <v>7402</v>
      </c>
      <c r="M52">
        <f>VLOOKUP(D52,Vendedores!A:F,2,FALSE)</f>
        <v>7</v>
      </c>
      <c r="N52" t="str">
        <f>VLOOKUP(D52,Vendedores!A:H,7,FALSE)</f>
        <v>Vendedor Jr</v>
      </c>
      <c r="O52">
        <f>VLOOKUP(D52,Vendedores!A:H,8,FALSE)</f>
        <v>2</v>
      </c>
      <c r="P52">
        <f t="shared" si="2"/>
        <v>46</v>
      </c>
      <c r="Q52">
        <f t="shared" si="3"/>
        <v>23</v>
      </c>
      <c r="R52">
        <f t="shared" si="4"/>
        <v>23</v>
      </c>
      <c r="S52">
        <f t="shared" si="5"/>
        <v>23</v>
      </c>
      <c r="T52" s="12">
        <f>VLOOKUP(
    O52,
    Comisiones!A:N,
    HLOOKUP(G52,Comisiones!$1:$2,2,FALSE),
    FALSE
)</f>
        <v>0.11</v>
      </c>
    </row>
    <row r="53" spans="1:20" x14ac:dyDescent="0.3">
      <c r="A53" s="2">
        <v>52</v>
      </c>
      <c r="B53" s="3">
        <v>44945</v>
      </c>
      <c r="C53" s="2">
        <v>6</v>
      </c>
      <c r="D53" s="2">
        <v>19</v>
      </c>
      <c r="E53" s="2">
        <v>9</v>
      </c>
      <c r="F53" t="str">
        <f t="shared" si="0"/>
        <v>jueves</v>
      </c>
      <c r="G53" t="str">
        <f t="shared" si="1"/>
        <v>enero</v>
      </c>
      <c r="H53" t="str">
        <f>VLOOKUP(C53,Productos!A:D,2,FALSE)</f>
        <v>Producto F</v>
      </c>
      <c r="I53">
        <f>VLOOKUP(C53,Productos!A:D,3,FALSE)</f>
        <v>16</v>
      </c>
      <c r="J53">
        <f>VLOOKUP(C53,Productos!A:D,4,FALSE)</f>
        <v>32</v>
      </c>
      <c r="K53" t="str">
        <f>VLOOKUP(D53,Vendedores!A:F,6,FALSE)</f>
        <v>Rodriguez, Maria</v>
      </c>
      <c r="L53">
        <f>VLOOKUP(D53,Vendedores!A:F,5,FALSE)</f>
        <v>4862</v>
      </c>
      <c r="M53">
        <f>VLOOKUP(D53,Vendedores!A:F,2,FALSE)</f>
        <v>5</v>
      </c>
      <c r="N53" t="str">
        <f>VLOOKUP(D53,Vendedores!A:H,7,FALSE)</f>
        <v>Vendedor Sr</v>
      </c>
      <c r="O53">
        <f>VLOOKUP(D53,Vendedores!A:H,8,FALSE)</f>
        <v>2</v>
      </c>
      <c r="P53">
        <f t="shared" si="2"/>
        <v>32</v>
      </c>
      <c r="Q53">
        <f t="shared" si="3"/>
        <v>16</v>
      </c>
      <c r="R53">
        <f t="shared" si="4"/>
        <v>17.12</v>
      </c>
      <c r="S53">
        <f t="shared" si="5"/>
        <v>17.12</v>
      </c>
      <c r="T53" s="12">
        <f>VLOOKUP(
    O53,
    Comisiones!A:N,
    HLOOKUP(G53,Comisiones!$1:$2,2,FALSE),
    FALSE
)</f>
        <v>0.11</v>
      </c>
    </row>
    <row r="54" spans="1:20" x14ac:dyDescent="0.3">
      <c r="A54" s="2">
        <v>53</v>
      </c>
      <c r="B54" s="3">
        <v>44945</v>
      </c>
      <c r="C54" s="2">
        <v>5</v>
      </c>
      <c r="D54" s="2">
        <v>29</v>
      </c>
      <c r="E54" s="2">
        <v>16</v>
      </c>
      <c r="F54" t="str">
        <f t="shared" si="0"/>
        <v>jueves</v>
      </c>
      <c r="G54" t="str">
        <f t="shared" si="1"/>
        <v>enero</v>
      </c>
      <c r="H54" t="str">
        <f>VLOOKUP(C54,Productos!A:D,2,FALSE)</f>
        <v>Producto E</v>
      </c>
      <c r="I54">
        <f>VLOOKUP(C54,Productos!A:D,3,FALSE)</f>
        <v>24</v>
      </c>
      <c r="J54">
        <f>VLOOKUP(C54,Productos!A:D,4,FALSE)</f>
        <v>48</v>
      </c>
      <c r="K54" t="str">
        <f>VLOOKUP(D54,Vendedores!A:F,6,FALSE)</f>
        <v>Rodriguez, Jose</v>
      </c>
      <c r="L54">
        <f>VLOOKUP(D54,Vendedores!A:F,5,FALSE)</f>
        <v>4645</v>
      </c>
      <c r="M54">
        <f>VLOOKUP(D54,Vendedores!A:F,2,FALSE)</f>
        <v>5</v>
      </c>
      <c r="N54" t="str">
        <f>VLOOKUP(D54,Vendedores!A:H,7,FALSE)</f>
        <v>Vendedor Sr</v>
      </c>
      <c r="O54">
        <f>VLOOKUP(D54,Vendedores!A:H,8,FALSE)</f>
        <v>2</v>
      </c>
      <c r="P54">
        <f t="shared" si="2"/>
        <v>48</v>
      </c>
      <c r="Q54">
        <f t="shared" si="3"/>
        <v>24</v>
      </c>
      <c r="R54">
        <f t="shared" si="4"/>
        <v>25.68</v>
      </c>
      <c r="S54">
        <f t="shared" si="5"/>
        <v>25.68</v>
      </c>
      <c r="T54" s="12">
        <f>VLOOKUP(
    O54,
    Comisiones!A:N,
    HLOOKUP(G54,Comisiones!$1:$2,2,FALSE),
    FALSE
)</f>
        <v>0.11</v>
      </c>
    </row>
    <row r="55" spans="1:20" x14ac:dyDescent="0.3">
      <c r="A55" s="2">
        <v>54</v>
      </c>
      <c r="B55" s="3">
        <v>44945</v>
      </c>
      <c r="C55" s="2">
        <v>9</v>
      </c>
      <c r="D55" s="2">
        <v>40</v>
      </c>
      <c r="E55" s="2">
        <v>14</v>
      </c>
      <c r="F55" t="str">
        <f t="shared" si="0"/>
        <v>jueves</v>
      </c>
      <c r="G55" t="str">
        <f t="shared" si="1"/>
        <v>enero</v>
      </c>
      <c r="H55" t="str">
        <f>VLOOKUP(C55,Productos!A:D,2,FALSE)</f>
        <v>Producto I</v>
      </c>
      <c r="I55">
        <f>VLOOKUP(C55,Productos!A:D,3,FALSE)</f>
        <v>26</v>
      </c>
      <c r="J55">
        <f>VLOOKUP(C55,Productos!A:D,4,FALSE)</f>
        <v>52</v>
      </c>
      <c r="K55" t="str">
        <f>VLOOKUP(D55,Vendedores!A:F,6,FALSE)</f>
        <v>Martin, Carmen</v>
      </c>
      <c r="L55">
        <f>VLOOKUP(D55,Vendedores!A:F,5,FALSE)</f>
        <v>1598</v>
      </c>
      <c r="M55">
        <f>VLOOKUP(D55,Vendedores!A:F,2,FALSE)</f>
        <v>8</v>
      </c>
      <c r="N55" t="str">
        <f>VLOOKUP(D55,Vendedores!A:H,7,FALSE)</f>
        <v>Pasante</v>
      </c>
      <c r="O55">
        <f>VLOOKUP(D55,Vendedores!A:H,8,FALSE)</f>
        <v>1</v>
      </c>
      <c r="P55">
        <f t="shared" si="2"/>
        <v>52</v>
      </c>
      <c r="Q55">
        <f t="shared" si="3"/>
        <v>26</v>
      </c>
      <c r="R55">
        <f t="shared" si="4"/>
        <v>28.6</v>
      </c>
      <c r="S55">
        <f t="shared" si="5"/>
        <v>28.6</v>
      </c>
      <c r="T55" s="12">
        <f>VLOOKUP(
    O55,
    Comisiones!A:N,
    HLOOKUP(G55,Comisiones!$1:$2,2,FALSE),
    FALSE
)</f>
        <v>0.1</v>
      </c>
    </row>
    <row r="56" spans="1:20" x14ac:dyDescent="0.3">
      <c r="A56" s="2">
        <v>55</v>
      </c>
      <c r="B56" s="3">
        <v>44946</v>
      </c>
      <c r="C56" s="2">
        <v>8</v>
      </c>
      <c r="D56" s="2">
        <v>6</v>
      </c>
      <c r="E56" s="2">
        <v>12</v>
      </c>
      <c r="F56" t="str">
        <f t="shared" si="0"/>
        <v>viernes</v>
      </c>
      <c r="G56" t="str">
        <f t="shared" si="1"/>
        <v>enero</v>
      </c>
      <c r="H56" t="str">
        <f>VLOOKUP(C56,Productos!A:D,2,FALSE)</f>
        <v>Producto H</v>
      </c>
      <c r="I56">
        <f>VLOOKUP(C56,Productos!A:D,3,FALSE)</f>
        <v>14</v>
      </c>
      <c r="J56">
        <f>VLOOKUP(C56,Productos!A:D,4,FALSE)</f>
        <v>28</v>
      </c>
      <c r="K56" t="str">
        <f>VLOOKUP(D56,Vendedores!A:F,6,FALSE)</f>
        <v>Martinez, Pilar</v>
      </c>
      <c r="L56">
        <f>VLOOKUP(D56,Vendedores!A:F,5,FALSE)</f>
        <v>2700</v>
      </c>
      <c r="M56">
        <f>VLOOKUP(D56,Vendedores!A:F,2,FALSE)</f>
        <v>2</v>
      </c>
      <c r="N56" t="str">
        <f>VLOOKUP(D56,Vendedores!A:H,7,FALSE)</f>
        <v>Director</v>
      </c>
      <c r="O56">
        <f>VLOOKUP(D56,Vendedores!A:H,8,FALSE)</f>
        <v>4</v>
      </c>
      <c r="P56">
        <f t="shared" si="2"/>
        <v>25.2</v>
      </c>
      <c r="Q56">
        <f t="shared" si="3"/>
        <v>14</v>
      </c>
      <c r="R56">
        <f t="shared" si="4"/>
        <v>14.98</v>
      </c>
      <c r="S56">
        <f t="shared" si="5"/>
        <v>14.98</v>
      </c>
      <c r="T56" s="12">
        <f>VLOOKUP(
    O56,
    Comisiones!A:N,
    HLOOKUP(G56,Comisiones!$1:$2,2,FALSE),
    FALSE
)</f>
        <v>0.13</v>
      </c>
    </row>
    <row r="57" spans="1:20" x14ac:dyDescent="0.3">
      <c r="A57" s="2">
        <v>56</v>
      </c>
      <c r="B57" s="3">
        <v>44946</v>
      </c>
      <c r="C57" s="2">
        <v>10</v>
      </c>
      <c r="D57" s="2">
        <v>21</v>
      </c>
      <c r="E57" s="2">
        <v>6</v>
      </c>
      <c r="F57" t="str">
        <f t="shared" si="0"/>
        <v>viernes</v>
      </c>
      <c r="G57" t="str">
        <f t="shared" si="1"/>
        <v>enero</v>
      </c>
      <c r="H57" t="str">
        <f>VLOOKUP(C57,Productos!A:D,2,FALSE)</f>
        <v>Producto J</v>
      </c>
      <c r="I57">
        <f>VLOOKUP(C57,Productos!A:D,3,FALSE)</f>
        <v>29</v>
      </c>
      <c r="J57">
        <f>VLOOKUP(C57,Productos!A:D,4,FALSE)</f>
        <v>58</v>
      </c>
      <c r="K57" t="str">
        <f>VLOOKUP(D57,Vendedores!A:F,6,FALSE)</f>
        <v>Fernandez, Juan</v>
      </c>
      <c r="L57">
        <f>VLOOKUP(D57,Vendedores!A:F,5,FALSE)</f>
        <v>2616</v>
      </c>
      <c r="M57">
        <f>VLOOKUP(D57,Vendedores!A:F,2,FALSE)</f>
        <v>7</v>
      </c>
      <c r="N57" t="str">
        <f>VLOOKUP(D57,Vendedores!A:H,7,FALSE)</f>
        <v>Vendedor Jr</v>
      </c>
      <c r="O57">
        <f>VLOOKUP(D57,Vendedores!A:H,8,FALSE)</f>
        <v>2</v>
      </c>
      <c r="P57">
        <f t="shared" si="2"/>
        <v>58</v>
      </c>
      <c r="Q57">
        <f t="shared" si="3"/>
        <v>29</v>
      </c>
      <c r="R57">
        <f t="shared" si="4"/>
        <v>31.900000000000002</v>
      </c>
      <c r="S57">
        <f t="shared" si="5"/>
        <v>31.900000000000002</v>
      </c>
      <c r="T57" s="12">
        <f>VLOOKUP(
    O57,
    Comisiones!A:N,
    HLOOKUP(G57,Comisiones!$1:$2,2,FALSE),
    FALSE
)</f>
        <v>0.11</v>
      </c>
    </row>
    <row r="58" spans="1:20" x14ac:dyDescent="0.3">
      <c r="A58" s="2">
        <v>57</v>
      </c>
      <c r="B58" s="3">
        <v>44946</v>
      </c>
      <c r="C58" s="2">
        <v>8</v>
      </c>
      <c r="D58" s="2">
        <v>4</v>
      </c>
      <c r="E58" s="2">
        <v>10</v>
      </c>
      <c r="F58" t="str">
        <f t="shared" si="0"/>
        <v>viernes</v>
      </c>
      <c r="G58" t="str">
        <f t="shared" si="1"/>
        <v>enero</v>
      </c>
      <c r="H58" t="str">
        <f>VLOOKUP(C58,Productos!A:D,2,FALSE)</f>
        <v>Producto H</v>
      </c>
      <c r="I58">
        <f>VLOOKUP(C58,Productos!A:D,3,FALSE)</f>
        <v>14</v>
      </c>
      <c r="J58">
        <f>VLOOKUP(C58,Productos!A:D,4,FALSE)</f>
        <v>28</v>
      </c>
      <c r="K58" t="str">
        <f>VLOOKUP(D58,Vendedores!A:F,6,FALSE)</f>
        <v>Fernandez, Isabel</v>
      </c>
      <c r="L58">
        <f>VLOOKUP(D58,Vendedores!A:F,5,FALSE)</f>
        <v>4345</v>
      </c>
      <c r="M58">
        <f>VLOOKUP(D58,Vendedores!A:F,2,FALSE)</f>
        <v>5</v>
      </c>
      <c r="N58" t="str">
        <f>VLOOKUP(D58,Vendedores!A:H,7,FALSE)</f>
        <v>Vendedor Sr</v>
      </c>
      <c r="O58">
        <f>VLOOKUP(D58,Vendedores!A:H,8,FALSE)</f>
        <v>2</v>
      </c>
      <c r="P58">
        <f t="shared" si="2"/>
        <v>28</v>
      </c>
      <c r="Q58">
        <f t="shared" si="3"/>
        <v>14</v>
      </c>
      <c r="R58">
        <f t="shared" si="4"/>
        <v>14.98</v>
      </c>
      <c r="S58">
        <f t="shared" si="5"/>
        <v>14.98</v>
      </c>
      <c r="T58" s="12">
        <f>VLOOKUP(
    O58,
    Comisiones!A:N,
    HLOOKUP(G58,Comisiones!$1:$2,2,FALSE),
    FALSE
)</f>
        <v>0.11</v>
      </c>
    </row>
    <row r="59" spans="1:20" x14ac:dyDescent="0.3">
      <c r="A59" s="2">
        <v>58</v>
      </c>
      <c r="B59" s="3">
        <v>44947</v>
      </c>
      <c r="C59" s="2">
        <v>4</v>
      </c>
      <c r="D59" s="2">
        <v>34</v>
      </c>
      <c r="E59" s="2">
        <v>19</v>
      </c>
      <c r="F59" t="str">
        <f t="shared" si="0"/>
        <v>sábado</v>
      </c>
      <c r="G59" t="str">
        <f t="shared" si="1"/>
        <v>enero</v>
      </c>
      <c r="H59" t="str">
        <f>VLOOKUP(C59,Productos!A:D,2,FALSE)</f>
        <v>Producto D</v>
      </c>
      <c r="I59">
        <f>VLOOKUP(C59,Productos!A:D,3,FALSE)</f>
        <v>14</v>
      </c>
      <c r="J59">
        <f>VLOOKUP(C59,Productos!A:D,4,FALSE)</f>
        <v>28</v>
      </c>
      <c r="K59" t="str">
        <f>VLOOKUP(D59,Vendedores!A:F,6,FALSE)</f>
        <v>Lopez, Teresa</v>
      </c>
      <c r="L59">
        <f>VLOOKUP(D59,Vendedores!A:F,5,FALSE)</f>
        <v>3680</v>
      </c>
      <c r="M59">
        <f>VLOOKUP(D59,Vendedores!A:F,2,FALSE)</f>
        <v>6</v>
      </c>
      <c r="N59" t="str">
        <f>VLOOKUP(D59,Vendedores!A:H,7,FALSE)</f>
        <v>Vendedor Ssr</v>
      </c>
      <c r="O59">
        <f>VLOOKUP(D59,Vendedores!A:H,8,FALSE)</f>
        <v>2</v>
      </c>
      <c r="P59">
        <f t="shared" si="2"/>
        <v>28</v>
      </c>
      <c r="Q59">
        <f t="shared" si="3"/>
        <v>14</v>
      </c>
      <c r="R59">
        <f t="shared" si="4"/>
        <v>14</v>
      </c>
      <c r="S59">
        <f t="shared" si="5"/>
        <v>14</v>
      </c>
      <c r="T59" s="12">
        <f>VLOOKUP(
    O59,
    Comisiones!A:N,
    HLOOKUP(G59,Comisiones!$1:$2,2,FALSE),
    FALSE
)</f>
        <v>0.11</v>
      </c>
    </row>
    <row r="60" spans="1:20" x14ac:dyDescent="0.3">
      <c r="A60" s="2">
        <v>59</v>
      </c>
      <c r="B60" s="3">
        <v>44947</v>
      </c>
      <c r="C60" s="2">
        <v>2</v>
      </c>
      <c r="D60" s="2">
        <v>8</v>
      </c>
      <c r="E60" s="2">
        <v>10</v>
      </c>
      <c r="F60" t="str">
        <f t="shared" si="0"/>
        <v>sábado</v>
      </c>
      <c r="G60" t="str">
        <f t="shared" si="1"/>
        <v>enero</v>
      </c>
      <c r="H60" t="str">
        <f>VLOOKUP(C60,Productos!A:D,2,FALSE)</f>
        <v>Producto B</v>
      </c>
      <c r="I60">
        <f>VLOOKUP(C60,Productos!A:D,3,FALSE)</f>
        <v>14</v>
      </c>
      <c r="J60">
        <f>VLOOKUP(C60,Productos!A:D,4,FALSE)</f>
        <v>28</v>
      </c>
      <c r="K60" t="str">
        <f>VLOOKUP(D60,Vendedores!A:F,6,FALSE)</f>
        <v>Perez, Manuel</v>
      </c>
      <c r="L60">
        <f>VLOOKUP(D60,Vendedores!A:F,5,FALSE)</f>
        <v>6768</v>
      </c>
      <c r="M60">
        <f>VLOOKUP(D60,Vendedores!A:F,2,FALSE)</f>
        <v>3</v>
      </c>
      <c r="N60" t="str">
        <f>VLOOKUP(D60,Vendedores!A:H,7,FALSE)</f>
        <v>Gerente</v>
      </c>
      <c r="O60">
        <f>VLOOKUP(D60,Vendedores!A:H,8,FALSE)</f>
        <v>3</v>
      </c>
      <c r="P60">
        <f t="shared" si="2"/>
        <v>25.2</v>
      </c>
      <c r="Q60">
        <f t="shared" si="3"/>
        <v>14</v>
      </c>
      <c r="R60">
        <f t="shared" si="4"/>
        <v>14</v>
      </c>
      <c r="S60">
        <f t="shared" si="5"/>
        <v>14</v>
      </c>
      <c r="T60" s="12">
        <f>VLOOKUP(
    O60,
    Comisiones!A:N,
    HLOOKUP(G60,Comisiones!$1:$2,2,FALSE),
    FALSE
)</f>
        <v>0.12</v>
      </c>
    </row>
    <row r="61" spans="1:20" x14ac:dyDescent="0.3">
      <c r="A61" s="2">
        <v>60</v>
      </c>
      <c r="B61" s="3">
        <v>44947</v>
      </c>
      <c r="C61" s="2">
        <v>10</v>
      </c>
      <c r="D61" s="2">
        <v>10</v>
      </c>
      <c r="E61" s="2">
        <v>14</v>
      </c>
      <c r="F61" t="str">
        <f t="shared" si="0"/>
        <v>sábado</v>
      </c>
      <c r="G61" t="str">
        <f t="shared" si="1"/>
        <v>enero</v>
      </c>
      <c r="H61" t="str">
        <f>VLOOKUP(C61,Productos!A:D,2,FALSE)</f>
        <v>Producto J</v>
      </c>
      <c r="I61">
        <f>VLOOKUP(C61,Productos!A:D,3,FALSE)</f>
        <v>29</v>
      </c>
      <c r="J61">
        <f>VLOOKUP(C61,Productos!A:D,4,FALSE)</f>
        <v>58</v>
      </c>
      <c r="K61" t="str">
        <f>VLOOKUP(D61,Vendedores!A:F,6,FALSE)</f>
        <v>Martin, Francisco</v>
      </c>
      <c r="L61">
        <f>VLOOKUP(D61,Vendedores!A:F,5,FALSE)</f>
        <v>4384</v>
      </c>
      <c r="M61">
        <f>VLOOKUP(D61,Vendedores!A:F,2,FALSE)</f>
        <v>5</v>
      </c>
      <c r="N61" t="str">
        <f>VLOOKUP(D61,Vendedores!A:H,7,FALSE)</f>
        <v>Vendedor Sr</v>
      </c>
      <c r="O61">
        <f>VLOOKUP(D61,Vendedores!A:H,8,FALSE)</f>
        <v>2</v>
      </c>
      <c r="P61">
        <f t="shared" si="2"/>
        <v>58</v>
      </c>
      <c r="Q61">
        <f t="shared" si="3"/>
        <v>29</v>
      </c>
      <c r="R61">
        <f t="shared" si="4"/>
        <v>31.900000000000002</v>
      </c>
      <c r="S61">
        <f t="shared" si="5"/>
        <v>31.900000000000002</v>
      </c>
      <c r="T61" s="12">
        <f>VLOOKUP(
    O61,
    Comisiones!A:N,
    HLOOKUP(G61,Comisiones!$1:$2,2,FALSE),
    FALSE
)</f>
        <v>0.11</v>
      </c>
    </row>
    <row r="62" spans="1:20" x14ac:dyDescent="0.3">
      <c r="A62" s="2">
        <v>61</v>
      </c>
      <c r="B62" s="3">
        <v>44948</v>
      </c>
      <c r="C62" s="2">
        <v>4</v>
      </c>
      <c r="D62" s="2">
        <v>10</v>
      </c>
      <c r="E62" s="2">
        <v>11</v>
      </c>
      <c r="F62" t="str">
        <f t="shared" si="0"/>
        <v>domingo</v>
      </c>
      <c r="G62" t="str">
        <f t="shared" si="1"/>
        <v>enero</v>
      </c>
      <c r="H62" t="str">
        <f>VLOOKUP(C62,Productos!A:D,2,FALSE)</f>
        <v>Producto D</v>
      </c>
      <c r="I62">
        <f>VLOOKUP(C62,Productos!A:D,3,FALSE)</f>
        <v>14</v>
      </c>
      <c r="J62">
        <f>VLOOKUP(C62,Productos!A:D,4,FALSE)</f>
        <v>28</v>
      </c>
      <c r="K62" t="str">
        <f>VLOOKUP(D62,Vendedores!A:F,6,FALSE)</f>
        <v>Martin, Francisco</v>
      </c>
      <c r="L62">
        <f>VLOOKUP(D62,Vendedores!A:F,5,FALSE)</f>
        <v>4384</v>
      </c>
      <c r="M62">
        <f>VLOOKUP(D62,Vendedores!A:F,2,FALSE)</f>
        <v>5</v>
      </c>
      <c r="N62" t="str">
        <f>VLOOKUP(D62,Vendedores!A:H,7,FALSE)</f>
        <v>Vendedor Sr</v>
      </c>
      <c r="O62">
        <f>VLOOKUP(D62,Vendedores!A:H,8,FALSE)</f>
        <v>2</v>
      </c>
      <c r="P62">
        <f t="shared" si="2"/>
        <v>33.6</v>
      </c>
      <c r="Q62">
        <f t="shared" si="3"/>
        <v>14</v>
      </c>
      <c r="R62">
        <f t="shared" si="4"/>
        <v>14</v>
      </c>
      <c r="S62">
        <f t="shared" si="5"/>
        <v>14</v>
      </c>
      <c r="T62" s="12">
        <f>VLOOKUP(
    O62,
    Comisiones!A:N,
    HLOOKUP(G62,Comisiones!$1:$2,2,FALSE),
    FALSE
)</f>
        <v>0.11</v>
      </c>
    </row>
    <row r="63" spans="1:20" x14ac:dyDescent="0.3">
      <c r="A63" s="2">
        <v>62</v>
      </c>
      <c r="B63" s="3">
        <v>44948</v>
      </c>
      <c r="C63" s="2">
        <v>5</v>
      </c>
      <c r="D63" s="2">
        <v>15</v>
      </c>
      <c r="E63" s="2">
        <v>16</v>
      </c>
      <c r="F63" t="str">
        <f t="shared" si="0"/>
        <v>domingo</v>
      </c>
      <c r="G63" t="str">
        <f t="shared" si="1"/>
        <v>enero</v>
      </c>
      <c r="H63" t="str">
        <f>VLOOKUP(C63,Productos!A:D,2,FALSE)</f>
        <v>Producto E</v>
      </c>
      <c r="I63">
        <f>VLOOKUP(C63,Productos!A:D,3,FALSE)</f>
        <v>24</v>
      </c>
      <c r="J63">
        <f>VLOOKUP(C63,Productos!A:D,4,FALSE)</f>
        <v>48</v>
      </c>
      <c r="K63" t="str">
        <f>VLOOKUP(D63,Vendedores!A:F,6,FALSE)</f>
        <v>Gomez, David</v>
      </c>
      <c r="L63">
        <f>VLOOKUP(D63,Vendedores!A:F,5,FALSE)</f>
        <v>1821</v>
      </c>
      <c r="M63">
        <f>VLOOKUP(D63,Vendedores!A:F,2,FALSE)</f>
        <v>8</v>
      </c>
      <c r="N63" t="str">
        <f>VLOOKUP(D63,Vendedores!A:H,7,FALSE)</f>
        <v>Pasante</v>
      </c>
      <c r="O63">
        <f>VLOOKUP(D63,Vendedores!A:H,8,FALSE)</f>
        <v>1</v>
      </c>
      <c r="P63">
        <f t="shared" si="2"/>
        <v>57.599999999999994</v>
      </c>
      <c r="Q63">
        <f t="shared" si="3"/>
        <v>24</v>
      </c>
      <c r="R63">
        <f t="shared" si="4"/>
        <v>25.68</v>
      </c>
      <c r="S63">
        <f t="shared" si="5"/>
        <v>25.68</v>
      </c>
      <c r="T63" s="12">
        <f>VLOOKUP(
    O63,
    Comisiones!A:N,
    HLOOKUP(G63,Comisiones!$1:$2,2,FALSE),
    FALSE
)</f>
        <v>0.1</v>
      </c>
    </row>
    <row r="64" spans="1:20" x14ac:dyDescent="0.3">
      <c r="A64" s="2">
        <v>63</v>
      </c>
      <c r="B64" s="3">
        <v>44948</v>
      </c>
      <c r="C64" s="2">
        <v>6</v>
      </c>
      <c r="D64" s="2">
        <v>30</v>
      </c>
      <c r="E64" s="2">
        <v>11</v>
      </c>
      <c r="F64" t="str">
        <f t="shared" si="0"/>
        <v>domingo</v>
      </c>
      <c r="G64" t="str">
        <f t="shared" si="1"/>
        <v>enero</v>
      </c>
      <c r="H64" t="str">
        <f>VLOOKUP(C64,Productos!A:D,2,FALSE)</f>
        <v>Producto F</v>
      </c>
      <c r="I64">
        <f>VLOOKUP(C64,Productos!A:D,3,FALSE)</f>
        <v>16</v>
      </c>
      <c r="J64">
        <f>VLOOKUP(C64,Productos!A:D,4,FALSE)</f>
        <v>32</v>
      </c>
      <c r="K64" t="str">
        <f>VLOOKUP(D64,Vendedores!A:F,6,FALSE)</f>
        <v>Gonzalez, Francisco</v>
      </c>
      <c r="L64">
        <f>VLOOKUP(D64,Vendedores!A:F,5,FALSE)</f>
        <v>3909</v>
      </c>
      <c r="M64">
        <f>VLOOKUP(D64,Vendedores!A:F,2,FALSE)</f>
        <v>6</v>
      </c>
      <c r="N64" t="str">
        <f>VLOOKUP(D64,Vendedores!A:H,7,FALSE)</f>
        <v>Vendedor Ssr</v>
      </c>
      <c r="O64">
        <f>VLOOKUP(D64,Vendedores!A:H,8,FALSE)</f>
        <v>2</v>
      </c>
      <c r="P64">
        <f t="shared" si="2"/>
        <v>38.4</v>
      </c>
      <c r="Q64">
        <f t="shared" si="3"/>
        <v>16</v>
      </c>
      <c r="R64">
        <f t="shared" si="4"/>
        <v>17.12</v>
      </c>
      <c r="S64">
        <f t="shared" si="5"/>
        <v>17.12</v>
      </c>
      <c r="T64" s="12">
        <f>VLOOKUP(
    O64,
    Comisiones!A:N,
    HLOOKUP(G64,Comisiones!$1:$2,2,FALSE),
    FALSE
)</f>
        <v>0.11</v>
      </c>
    </row>
    <row r="65" spans="1:20" x14ac:dyDescent="0.3">
      <c r="A65" s="2">
        <v>64</v>
      </c>
      <c r="B65" s="3">
        <v>44949</v>
      </c>
      <c r="C65" s="2">
        <v>10</v>
      </c>
      <c r="D65" s="2">
        <v>14</v>
      </c>
      <c r="E65" s="2">
        <v>21</v>
      </c>
      <c r="F65" t="str">
        <f t="shared" si="0"/>
        <v>lunes</v>
      </c>
      <c r="G65" t="str">
        <f t="shared" si="1"/>
        <v>enero</v>
      </c>
      <c r="H65" t="str">
        <f>VLOOKUP(C65,Productos!A:D,2,FALSE)</f>
        <v>Producto J</v>
      </c>
      <c r="I65">
        <f>VLOOKUP(C65,Productos!A:D,3,FALSE)</f>
        <v>29</v>
      </c>
      <c r="J65">
        <f>VLOOKUP(C65,Productos!A:D,4,FALSE)</f>
        <v>58</v>
      </c>
      <c r="K65" t="str">
        <f>VLOOKUP(D65,Vendedores!A:F,6,FALSE)</f>
        <v>Fernandez, Teresa</v>
      </c>
      <c r="L65">
        <f>VLOOKUP(D65,Vendedores!A:F,5,FALSE)</f>
        <v>7062</v>
      </c>
      <c r="M65">
        <f>VLOOKUP(D65,Vendedores!A:F,2,FALSE)</f>
        <v>2</v>
      </c>
      <c r="N65" t="str">
        <f>VLOOKUP(D65,Vendedores!A:H,7,FALSE)</f>
        <v>Director</v>
      </c>
      <c r="O65">
        <f>VLOOKUP(D65,Vendedores!A:H,8,FALSE)</f>
        <v>4</v>
      </c>
      <c r="P65">
        <f t="shared" si="2"/>
        <v>52.2</v>
      </c>
      <c r="Q65">
        <f t="shared" si="3"/>
        <v>29</v>
      </c>
      <c r="R65">
        <f t="shared" si="4"/>
        <v>31.900000000000002</v>
      </c>
      <c r="S65">
        <f t="shared" si="5"/>
        <v>31.900000000000002</v>
      </c>
      <c r="T65" s="12">
        <f>VLOOKUP(
    O65,
    Comisiones!A:N,
    HLOOKUP(G65,Comisiones!$1:$2,2,FALSE),
    FALSE
)</f>
        <v>0.13</v>
      </c>
    </row>
    <row r="66" spans="1:20" x14ac:dyDescent="0.3">
      <c r="A66" s="2">
        <v>65</v>
      </c>
      <c r="B66" s="3">
        <v>44949</v>
      </c>
      <c r="C66" s="2">
        <v>6</v>
      </c>
      <c r="D66" s="2">
        <v>28</v>
      </c>
      <c r="E66" s="2">
        <v>18</v>
      </c>
      <c r="F66" t="str">
        <f t="shared" si="0"/>
        <v>lunes</v>
      </c>
      <c r="G66" t="str">
        <f t="shared" si="1"/>
        <v>enero</v>
      </c>
      <c r="H66" t="str">
        <f>VLOOKUP(C66,Productos!A:D,2,FALSE)</f>
        <v>Producto F</v>
      </c>
      <c r="I66">
        <f>VLOOKUP(C66,Productos!A:D,3,FALSE)</f>
        <v>16</v>
      </c>
      <c r="J66">
        <f>VLOOKUP(C66,Productos!A:D,4,FALSE)</f>
        <v>32</v>
      </c>
      <c r="K66" t="str">
        <f>VLOOKUP(D66,Vendedores!A:F,6,FALSE)</f>
        <v>Garcia, Manuel</v>
      </c>
      <c r="L66">
        <f>VLOOKUP(D66,Vendedores!A:F,5,FALSE)</f>
        <v>5249</v>
      </c>
      <c r="M66">
        <f>VLOOKUP(D66,Vendedores!A:F,2,FALSE)</f>
        <v>4</v>
      </c>
      <c r="N66" t="str">
        <f>VLOOKUP(D66,Vendedores!A:H,7,FALSE)</f>
        <v>Jefe</v>
      </c>
      <c r="O66">
        <f>VLOOKUP(D66,Vendedores!A:H,8,FALSE)</f>
        <v>3</v>
      </c>
      <c r="P66">
        <f t="shared" si="2"/>
        <v>32</v>
      </c>
      <c r="Q66">
        <f t="shared" si="3"/>
        <v>16</v>
      </c>
      <c r="R66">
        <f t="shared" si="4"/>
        <v>17.12</v>
      </c>
      <c r="S66">
        <f t="shared" si="5"/>
        <v>17.12</v>
      </c>
      <c r="T66" s="12">
        <f>VLOOKUP(
    O66,
    Comisiones!A:N,
    HLOOKUP(G66,Comisiones!$1:$2,2,FALSE),
    FALSE
)</f>
        <v>0.12</v>
      </c>
    </row>
    <row r="67" spans="1:20" x14ac:dyDescent="0.3">
      <c r="A67" s="2">
        <v>66</v>
      </c>
      <c r="B67" s="3">
        <v>44949</v>
      </c>
      <c r="C67" s="2">
        <v>3</v>
      </c>
      <c r="D67" s="2">
        <v>29</v>
      </c>
      <c r="E67" s="2">
        <v>15</v>
      </c>
      <c r="F67" t="str">
        <f t="shared" ref="F67:F130" si="6">TEXT(B67,"dddd")</f>
        <v>lunes</v>
      </c>
      <c r="G67" t="str">
        <f t="shared" ref="G67:G130" si="7">TEXT(B67,"mmmm")</f>
        <v>enero</v>
      </c>
      <c r="H67" t="str">
        <f>VLOOKUP(C67,Productos!A:D,2,FALSE)</f>
        <v>Producto C</v>
      </c>
      <c r="I67">
        <f>VLOOKUP(C67,Productos!A:D,3,FALSE)</f>
        <v>23</v>
      </c>
      <c r="J67">
        <f>VLOOKUP(C67,Productos!A:D,4,FALSE)</f>
        <v>46</v>
      </c>
      <c r="K67" t="str">
        <f>VLOOKUP(D67,Vendedores!A:F,6,FALSE)</f>
        <v>Rodriguez, Jose</v>
      </c>
      <c r="L67">
        <f>VLOOKUP(D67,Vendedores!A:F,5,FALSE)</f>
        <v>4645</v>
      </c>
      <c r="M67">
        <f>VLOOKUP(D67,Vendedores!A:F,2,FALSE)</f>
        <v>5</v>
      </c>
      <c r="N67" t="str">
        <f>VLOOKUP(D67,Vendedores!A:H,7,FALSE)</f>
        <v>Vendedor Sr</v>
      </c>
      <c r="O67">
        <f>VLOOKUP(D67,Vendedores!A:H,8,FALSE)</f>
        <v>2</v>
      </c>
      <c r="P67">
        <f t="shared" ref="P67:P130" si="8">IF(
    OR(N67="Director",N67="Gerente",N67="CEO"),
    J67*0.9,
    IF(F67="domingo",J67*1.2,J67)
)</f>
        <v>46</v>
      </c>
      <c r="Q67">
        <f t="shared" ref="Q67:Q130" si="9">IF(
    AND(
        OR(C67=1,C67=2,C67=3,C67=4),
        OR(G67="junio",G67="julio",G67="agosto")
    ),
    I67*1.05,
    I67
)</f>
        <v>23</v>
      </c>
      <c r="R67">
        <f t="shared" ref="R67:R130" si="10">IF(
    OR(G67="diciembre",G67="enero",G67="febrero"),
    IF(
        OR(C67=5,C67=6,C67=7,C67=8),
        I67*1.07,
        IF(
            OR(C67=10,C67=9),
            I67*1.1,
            I67
        )
    ),
    I67
)</f>
        <v>23</v>
      </c>
      <c r="S67">
        <f t="shared" ref="S67:S130" si="11">IF(
    OR(G67="enero",G67="febrero",G67="diciembre"),
    R67,
    IF(OR(G67="junio",G67="julio",G67="agosto"),Q67,I67))</f>
        <v>23</v>
      </c>
      <c r="T67" s="12">
        <f>VLOOKUP(
    O67,
    Comisiones!A:N,
    HLOOKUP(G67,Comisiones!$1:$2,2,FALSE),
    FALSE
)</f>
        <v>0.11</v>
      </c>
    </row>
    <row r="68" spans="1:20" x14ac:dyDescent="0.3">
      <c r="A68" s="2">
        <v>67</v>
      </c>
      <c r="B68" s="3">
        <v>44950</v>
      </c>
      <c r="C68" s="2">
        <v>5</v>
      </c>
      <c r="D68" s="2">
        <v>3</v>
      </c>
      <c r="E68" s="2">
        <v>14</v>
      </c>
      <c r="F68" t="str">
        <f t="shared" si="6"/>
        <v>martes</v>
      </c>
      <c r="G68" t="str">
        <f t="shared" si="7"/>
        <v>enero</v>
      </c>
      <c r="H68" t="str">
        <f>VLOOKUP(C68,Productos!A:D,2,FALSE)</f>
        <v>Producto E</v>
      </c>
      <c r="I68">
        <f>VLOOKUP(C68,Productos!A:D,3,FALSE)</f>
        <v>24</v>
      </c>
      <c r="J68">
        <f>VLOOKUP(C68,Productos!A:D,4,FALSE)</f>
        <v>48</v>
      </c>
      <c r="K68" t="str">
        <f>VLOOKUP(D68,Vendedores!A:F,6,FALSE)</f>
        <v>Gonzalez, Pedro</v>
      </c>
      <c r="L68">
        <f>VLOOKUP(D68,Vendedores!A:F,5,FALSE)</f>
        <v>5010</v>
      </c>
      <c r="M68">
        <f>VLOOKUP(D68,Vendedores!A:F,2,FALSE)</f>
        <v>4</v>
      </c>
      <c r="N68" t="str">
        <f>VLOOKUP(D68,Vendedores!A:H,7,FALSE)</f>
        <v>Jefe</v>
      </c>
      <c r="O68">
        <f>VLOOKUP(D68,Vendedores!A:H,8,FALSE)</f>
        <v>3</v>
      </c>
      <c r="P68">
        <f t="shared" si="8"/>
        <v>48</v>
      </c>
      <c r="Q68">
        <f t="shared" si="9"/>
        <v>24</v>
      </c>
      <c r="R68">
        <f t="shared" si="10"/>
        <v>25.68</v>
      </c>
      <c r="S68">
        <f t="shared" si="11"/>
        <v>25.68</v>
      </c>
      <c r="T68" s="12">
        <f>VLOOKUP(
    O68,
    Comisiones!A:N,
    HLOOKUP(G68,Comisiones!$1:$2,2,FALSE),
    FALSE
)</f>
        <v>0.12</v>
      </c>
    </row>
    <row r="69" spans="1:20" x14ac:dyDescent="0.3">
      <c r="A69" s="2">
        <v>68</v>
      </c>
      <c r="B69" s="3">
        <v>44950</v>
      </c>
      <c r="C69" s="2">
        <v>1</v>
      </c>
      <c r="D69" s="2">
        <v>32</v>
      </c>
      <c r="E69" s="2">
        <v>10</v>
      </c>
      <c r="F69" t="str">
        <f t="shared" si="6"/>
        <v>martes</v>
      </c>
      <c r="G69" t="str">
        <f t="shared" si="7"/>
        <v>enero</v>
      </c>
      <c r="H69" t="str">
        <f>VLOOKUP(C69,Productos!A:D,2,FALSE)</f>
        <v>Producto A</v>
      </c>
      <c r="I69">
        <f>VLOOKUP(C69,Productos!A:D,3,FALSE)</f>
        <v>10</v>
      </c>
      <c r="J69">
        <f>VLOOKUP(C69,Productos!A:D,4,FALSE)</f>
        <v>20</v>
      </c>
      <c r="K69" t="str">
        <f>VLOOKUP(D69,Vendedores!A:F,6,FALSE)</f>
        <v>Gomez, Javier</v>
      </c>
      <c r="L69">
        <f>VLOOKUP(D69,Vendedores!A:F,5,FALSE)</f>
        <v>1612</v>
      </c>
      <c r="M69">
        <f>VLOOKUP(D69,Vendedores!A:F,2,FALSE)</f>
        <v>8</v>
      </c>
      <c r="N69" t="str">
        <f>VLOOKUP(D69,Vendedores!A:H,7,FALSE)</f>
        <v>Pasante</v>
      </c>
      <c r="O69">
        <f>VLOOKUP(D69,Vendedores!A:H,8,FALSE)</f>
        <v>1</v>
      </c>
      <c r="P69">
        <f t="shared" si="8"/>
        <v>20</v>
      </c>
      <c r="Q69">
        <f t="shared" si="9"/>
        <v>10</v>
      </c>
      <c r="R69">
        <f t="shared" si="10"/>
        <v>10</v>
      </c>
      <c r="S69">
        <f t="shared" si="11"/>
        <v>10</v>
      </c>
      <c r="T69" s="12">
        <f>VLOOKUP(
    O69,
    Comisiones!A:N,
    HLOOKUP(G69,Comisiones!$1:$2,2,FALSE),
    FALSE
)</f>
        <v>0.1</v>
      </c>
    </row>
    <row r="70" spans="1:20" x14ac:dyDescent="0.3">
      <c r="A70" s="2">
        <v>69</v>
      </c>
      <c r="B70" s="3">
        <v>44950</v>
      </c>
      <c r="C70" s="2">
        <v>6</v>
      </c>
      <c r="D70" s="2">
        <v>21</v>
      </c>
      <c r="E70" s="2">
        <v>12</v>
      </c>
      <c r="F70" t="str">
        <f t="shared" si="6"/>
        <v>martes</v>
      </c>
      <c r="G70" t="str">
        <f t="shared" si="7"/>
        <v>enero</v>
      </c>
      <c r="H70" t="str">
        <f>VLOOKUP(C70,Productos!A:D,2,FALSE)</f>
        <v>Producto F</v>
      </c>
      <c r="I70">
        <f>VLOOKUP(C70,Productos!A:D,3,FALSE)</f>
        <v>16</v>
      </c>
      <c r="J70">
        <f>VLOOKUP(C70,Productos!A:D,4,FALSE)</f>
        <v>32</v>
      </c>
      <c r="K70" t="str">
        <f>VLOOKUP(D70,Vendedores!A:F,6,FALSE)</f>
        <v>Fernandez, Juan</v>
      </c>
      <c r="L70">
        <f>VLOOKUP(D70,Vendedores!A:F,5,FALSE)</f>
        <v>2616</v>
      </c>
      <c r="M70">
        <f>VLOOKUP(D70,Vendedores!A:F,2,FALSE)</f>
        <v>7</v>
      </c>
      <c r="N70" t="str">
        <f>VLOOKUP(D70,Vendedores!A:H,7,FALSE)</f>
        <v>Vendedor Jr</v>
      </c>
      <c r="O70">
        <f>VLOOKUP(D70,Vendedores!A:H,8,FALSE)</f>
        <v>2</v>
      </c>
      <c r="P70">
        <f t="shared" si="8"/>
        <v>32</v>
      </c>
      <c r="Q70">
        <f t="shared" si="9"/>
        <v>16</v>
      </c>
      <c r="R70">
        <f t="shared" si="10"/>
        <v>17.12</v>
      </c>
      <c r="S70">
        <f t="shared" si="11"/>
        <v>17.12</v>
      </c>
      <c r="T70" s="12">
        <f>VLOOKUP(
    O70,
    Comisiones!A:N,
    HLOOKUP(G70,Comisiones!$1:$2,2,FALSE),
    FALSE
)</f>
        <v>0.11</v>
      </c>
    </row>
    <row r="71" spans="1:20" x14ac:dyDescent="0.3">
      <c r="A71" s="2">
        <v>70</v>
      </c>
      <c r="B71" s="3">
        <v>44951</v>
      </c>
      <c r="C71" s="2">
        <v>9</v>
      </c>
      <c r="D71" s="2">
        <v>29</v>
      </c>
      <c r="E71" s="2">
        <v>15</v>
      </c>
      <c r="F71" t="str">
        <f t="shared" si="6"/>
        <v>miércoles</v>
      </c>
      <c r="G71" t="str">
        <f t="shared" si="7"/>
        <v>enero</v>
      </c>
      <c r="H71" t="str">
        <f>VLOOKUP(C71,Productos!A:D,2,FALSE)</f>
        <v>Producto I</v>
      </c>
      <c r="I71">
        <f>VLOOKUP(C71,Productos!A:D,3,FALSE)</f>
        <v>26</v>
      </c>
      <c r="J71">
        <f>VLOOKUP(C71,Productos!A:D,4,FALSE)</f>
        <v>52</v>
      </c>
      <c r="K71" t="str">
        <f>VLOOKUP(D71,Vendedores!A:F,6,FALSE)</f>
        <v>Rodriguez, Jose</v>
      </c>
      <c r="L71">
        <f>VLOOKUP(D71,Vendedores!A:F,5,FALSE)</f>
        <v>4645</v>
      </c>
      <c r="M71">
        <f>VLOOKUP(D71,Vendedores!A:F,2,FALSE)</f>
        <v>5</v>
      </c>
      <c r="N71" t="str">
        <f>VLOOKUP(D71,Vendedores!A:H,7,FALSE)</f>
        <v>Vendedor Sr</v>
      </c>
      <c r="O71">
        <f>VLOOKUP(D71,Vendedores!A:H,8,FALSE)</f>
        <v>2</v>
      </c>
      <c r="P71">
        <f t="shared" si="8"/>
        <v>52</v>
      </c>
      <c r="Q71">
        <f t="shared" si="9"/>
        <v>26</v>
      </c>
      <c r="R71">
        <f t="shared" si="10"/>
        <v>28.6</v>
      </c>
      <c r="S71">
        <f t="shared" si="11"/>
        <v>28.6</v>
      </c>
      <c r="T71" s="12">
        <f>VLOOKUP(
    O71,
    Comisiones!A:N,
    HLOOKUP(G71,Comisiones!$1:$2,2,FALSE),
    FALSE
)</f>
        <v>0.11</v>
      </c>
    </row>
    <row r="72" spans="1:20" x14ac:dyDescent="0.3">
      <c r="A72" s="2">
        <v>71</v>
      </c>
      <c r="B72" s="3">
        <v>44951</v>
      </c>
      <c r="C72" s="2">
        <v>10</v>
      </c>
      <c r="D72" s="2">
        <v>9</v>
      </c>
      <c r="E72" s="2">
        <v>18</v>
      </c>
      <c r="F72" t="str">
        <f t="shared" si="6"/>
        <v>miércoles</v>
      </c>
      <c r="G72" t="str">
        <f t="shared" si="7"/>
        <v>enero</v>
      </c>
      <c r="H72" t="str">
        <f>VLOOKUP(C72,Productos!A:D,2,FALSE)</f>
        <v>Producto J</v>
      </c>
      <c r="I72">
        <f>VLOOKUP(C72,Productos!A:D,3,FALSE)</f>
        <v>29</v>
      </c>
      <c r="J72">
        <f>VLOOKUP(C72,Productos!A:D,4,FALSE)</f>
        <v>58</v>
      </c>
      <c r="K72" t="str">
        <f>VLOOKUP(D72,Vendedores!A:F,6,FALSE)</f>
        <v>Gomez, Jose</v>
      </c>
      <c r="L72">
        <f>VLOOKUP(D72,Vendedores!A:F,5,FALSE)</f>
        <v>5400</v>
      </c>
      <c r="M72">
        <f>VLOOKUP(D72,Vendedores!A:F,2,FALSE)</f>
        <v>4</v>
      </c>
      <c r="N72" t="str">
        <f>VLOOKUP(D72,Vendedores!A:H,7,FALSE)</f>
        <v>Jefe</v>
      </c>
      <c r="O72">
        <f>VLOOKUP(D72,Vendedores!A:H,8,FALSE)</f>
        <v>3</v>
      </c>
      <c r="P72">
        <f t="shared" si="8"/>
        <v>58</v>
      </c>
      <c r="Q72">
        <f t="shared" si="9"/>
        <v>29</v>
      </c>
      <c r="R72">
        <f t="shared" si="10"/>
        <v>31.900000000000002</v>
      </c>
      <c r="S72">
        <f t="shared" si="11"/>
        <v>31.900000000000002</v>
      </c>
      <c r="T72" s="12">
        <f>VLOOKUP(
    O72,
    Comisiones!A:N,
    HLOOKUP(G72,Comisiones!$1:$2,2,FALSE),
    FALSE
)</f>
        <v>0.12</v>
      </c>
    </row>
    <row r="73" spans="1:20" x14ac:dyDescent="0.3">
      <c r="A73" s="2">
        <v>72</v>
      </c>
      <c r="B73" s="3">
        <v>44951</v>
      </c>
      <c r="C73" s="2">
        <v>9</v>
      </c>
      <c r="D73" s="2">
        <v>17</v>
      </c>
      <c r="E73" s="2">
        <v>20</v>
      </c>
      <c r="F73" t="str">
        <f t="shared" si="6"/>
        <v>miércoles</v>
      </c>
      <c r="G73" t="str">
        <f t="shared" si="7"/>
        <v>enero</v>
      </c>
      <c r="H73" t="str">
        <f>VLOOKUP(C73,Productos!A:D,2,FALSE)</f>
        <v>Producto I</v>
      </c>
      <c r="I73">
        <f>VLOOKUP(C73,Productos!A:D,3,FALSE)</f>
        <v>26</v>
      </c>
      <c r="J73">
        <f>VLOOKUP(C73,Productos!A:D,4,FALSE)</f>
        <v>52</v>
      </c>
      <c r="K73" t="str">
        <f>VLOOKUP(D73,Vendedores!A:F,6,FALSE)</f>
        <v>Messi, Lionel</v>
      </c>
      <c r="L73">
        <f>VLOOKUP(D73,Vendedores!A:F,5,FALSE)</f>
        <v>8512</v>
      </c>
      <c r="M73">
        <f>VLOOKUP(D73,Vendedores!A:F,2,FALSE)</f>
        <v>1</v>
      </c>
      <c r="N73" t="str">
        <f>VLOOKUP(D73,Vendedores!A:H,7,FALSE)</f>
        <v>CEO</v>
      </c>
      <c r="O73">
        <f>VLOOKUP(D73,Vendedores!A:H,8,FALSE)</f>
        <v>5</v>
      </c>
      <c r="P73">
        <f t="shared" si="8"/>
        <v>46.800000000000004</v>
      </c>
      <c r="Q73">
        <f t="shared" si="9"/>
        <v>26</v>
      </c>
      <c r="R73">
        <f t="shared" si="10"/>
        <v>28.6</v>
      </c>
      <c r="S73">
        <f t="shared" si="11"/>
        <v>28.6</v>
      </c>
      <c r="T73" s="12">
        <f>VLOOKUP(
    O73,
    Comisiones!A:N,
    HLOOKUP(G73,Comisiones!$1:$2,2,FALSE),
    FALSE
)</f>
        <v>0.14000000000000001</v>
      </c>
    </row>
    <row r="74" spans="1:20" x14ac:dyDescent="0.3">
      <c r="A74" s="2">
        <v>73</v>
      </c>
      <c r="B74" s="3">
        <v>44952</v>
      </c>
      <c r="C74" s="2">
        <v>7</v>
      </c>
      <c r="D74" s="2">
        <v>36</v>
      </c>
      <c r="E74" s="2">
        <v>14</v>
      </c>
      <c r="F74" t="str">
        <f t="shared" si="6"/>
        <v>jueves</v>
      </c>
      <c r="G74" t="str">
        <f t="shared" si="7"/>
        <v>enero</v>
      </c>
      <c r="H74" t="str">
        <f>VLOOKUP(C74,Productos!A:D,2,FALSE)</f>
        <v>Producto G</v>
      </c>
      <c r="I74">
        <f>VLOOKUP(C74,Productos!A:D,3,FALSE)</f>
        <v>17</v>
      </c>
      <c r="J74">
        <f>VLOOKUP(C74,Productos!A:D,4,FALSE)</f>
        <v>34</v>
      </c>
      <c r="K74" t="str">
        <f>VLOOKUP(D74,Vendedores!A:F,6,FALSE)</f>
        <v>Rodriguez, Francisco</v>
      </c>
      <c r="L74">
        <f>VLOOKUP(D74,Vendedores!A:F,5,FALSE)</f>
        <v>1898</v>
      </c>
      <c r="M74">
        <f>VLOOKUP(D74,Vendedores!A:F,2,FALSE)</f>
        <v>8</v>
      </c>
      <c r="N74" t="str">
        <f>VLOOKUP(D74,Vendedores!A:H,7,FALSE)</f>
        <v>Pasante</v>
      </c>
      <c r="O74">
        <f>VLOOKUP(D74,Vendedores!A:H,8,FALSE)</f>
        <v>1</v>
      </c>
      <c r="P74">
        <f t="shared" si="8"/>
        <v>34</v>
      </c>
      <c r="Q74">
        <f t="shared" si="9"/>
        <v>17</v>
      </c>
      <c r="R74">
        <f t="shared" si="10"/>
        <v>18.190000000000001</v>
      </c>
      <c r="S74">
        <f t="shared" si="11"/>
        <v>18.190000000000001</v>
      </c>
      <c r="T74" s="12">
        <f>VLOOKUP(
    O74,
    Comisiones!A:N,
    HLOOKUP(G74,Comisiones!$1:$2,2,FALSE),
    FALSE
)</f>
        <v>0.1</v>
      </c>
    </row>
    <row r="75" spans="1:20" x14ac:dyDescent="0.3">
      <c r="A75" s="2">
        <v>74</v>
      </c>
      <c r="B75" s="3">
        <v>44952</v>
      </c>
      <c r="C75" s="2">
        <v>2</v>
      </c>
      <c r="D75" s="2">
        <v>18</v>
      </c>
      <c r="E75" s="2">
        <v>16</v>
      </c>
      <c r="F75" t="str">
        <f t="shared" si="6"/>
        <v>jueves</v>
      </c>
      <c r="G75" t="str">
        <f t="shared" si="7"/>
        <v>enero</v>
      </c>
      <c r="H75" t="str">
        <f>VLOOKUP(C75,Productos!A:D,2,FALSE)</f>
        <v>Producto B</v>
      </c>
      <c r="I75">
        <f>VLOOKUP(C75,Productos!A:D,3,FALSE)</f>
        <v>14</v>
      </c>
      <c r="J75">
        <f>VLOOKUP(C75,Productos!A:D,4,FALSE)</f>
        <v>28</v>
      </c>
      <c r="K75" t="str">
        <f>VLOOKUP(D75,Vendedores!A:F,6,FALSE)</f>
        <v>Garcia, Jose</v>
      </c>
      <c r="L75">
        <f>VLOOKUP(D75,Vendedores!A:F,5,FALSE)</f>
        <v>5194</v>
      </c>
      <c r="M75">
        <f>VLOOKUP(D75,Vendedores!A:F,2,FALSE)</f>
        <v>4</v>
      </c>
      <c r="N75" t="str">
        <f>VLOOKUP(D75,Vendedores!A:H,7,FALSE)</f>
        <v>Jefe</v>
      </c>
      <c r="O75">
        <f>VLOOKUP(D75,Vendedores!A:H,8,FALSE)</f>
        <v>3</v>
      </c>
      <c r="P75">
        <f t="shared" si="8"/>
        <v>28</v>
      </c>
      <c r="Q75">
        <f t="shared" si="9"/>
        <v>14</v>
      </c>
      <c r="R75">
        <f t="shared" si="10"/>
        <v>14</v>
      </c>
      <c r="S75">
        <f t="shared" si="11"/>
        <v>14</v>
      </c>
      <c r="T75" s="12">
        <f>VLOOKUP(
    O75,
    Comisiones!A:N,
    HLOOKUP(G75,Comisiones!$1:$2,2,FALSE),
    FALSE
)</f>
        <v>0.12</v>
      </c>
    </row>
    <row r="76" spans="1:20" x14ac:dyDescent="0.3">
      <c r="A76" s="2">
        <v>75</v>
      </c>
      <c r="B76" s="3">
        <v>44952</v>
      </c>
      <c r="C76" s="2">
        <v>8</v>
      </c>
      <c r="D76" s="2">
        <v>39</v>
      </c>
      <c r="E76" s="2">
        <v>16</v>
      </c>
      <c r="F76" t="str">
        <f t="shared" si="6"/>
        <v>jueves</v>
      </c>
      <c r="G76" t="str">
        <f t="shared" si="7"/>
        <v>enero</v>
      </c>
      <c r="H76" t="str">
        <f>VLOOKUP(C76,Productos!A:D,2,FALSE)</f>
        <v>Producto H</v>
      </c>
      <c r="I76">
        <f>VLOOKUP(C76,Productos!A:D,3,FALSE)</f>
        <v>14</v>
      </c>
      <c r="J76">
        <f>VLOOKUP(C76,Productos!A:D,4,FALSE)</f>
        <v>28</v>
      </c>
      <c r="K76" t="str">
        <f>VLOOKUP(D76,Vendedores!A:F,6,FALSE)</f>
        <v>Gomez, Maria</v>
      </c>
      <c r="L76">
        <f>VLOOKUP(D76,Vendedores!A:F,5,FALSE)</f>
        <v>2483</v>
      </c>
      <c r="M76">
        <f>VLOOKUP(D76,Vendedores!A:F,2,FALSE)</f>
        <v>7</v>
      </c>
      <c r="N76" t="str">
        <f>VLOOKUP(D76,Vendedores!A:H,7,FALSE)</f>
        <v>Vendedor Jr</v>
      </c>
      <c r="O76">
        <f>VLOOKUP(D76,Vendedores!A:H,8,FALSE)</f>
        <v>2</v>
      </c>
      <c r="P76">
        <f t="shared" si="8"/>
        <v>28</v>
      </c>
      <c r="Q76">
        <f t="shared" si="9"/>
        <v>14</v>
      </c>
      <c r="R76">
        <f t="shared" si="10"/>
        <v>14.98</v>
      </c>
      <c r="S76">
        <f t="shared" si="11"/>
        <v>14.98</v>
      </c>
      <c r="T76" s="12">
        <f>VLOOKUP(
    O76,
    Comisiones!A:N,
    HLOOKUP(G76,Comisiones!$1:$2,2,FALSE),
    FALSE
)</f>
        <v>0.11</v>
      </c>
    </row>
    <row r="77" spans="1:20" x14ac:dyDescent="0.3">
      <c r="A77" s="2">
        <v>76</v>
      </c>
      <c r="B77" s="3">
        <v>44953</v>
      </c>
      <c r="C77" s="2">
        <v>5</v>
      </c>
      <c r="D77" s="2">
        <v>15</v>
      </c>
      <c r="E77" s="2">
        <v>15</v>
      </c>
      <c r="F77" t="str">
        <f t="shared" si="6"/>
        <v>viernes</v>
      </c>
      <c r="G77" t="str">
        <f t="shared" si="7"/>
        <v>enero</v>
      </c>
      <c r="H77" t="str">
        <f>VLOOKUP(C77,Productos!A:D,2,FALSE)</f>
        <v>Producto E</v>
      </c>
      <c r="I77">
        <f>VLOOKUP(C77,Productos!A:D,3,FALSE)</f>
        <v>24</v>
      </c>
      <c r="J77">
        <f>VLOOKUP(C77,Productos!A:D,4,FALSE)</f>
        <v>48</v>
      </c>
      <c r="K77" t="str">
        <f>VLOOKUP(D77,Vendedores!A:F,6,FALSE)</f>
        <v>Gomez, David</v>
      </c>
      <c r="L77">
        <f>VLOOKUP(D77,Vendedores!A:F,5,FALSE)</f>
        <v>1821</v>
      </c>
      <c r="M77">
        <f>VLOOKUP(D77,Vendedores!A:F,2,FALSE)</f>
        <v>8</v>
      </c>
      <c r="N77" t="str">
        <f>VLOOKUP(D77,Vendedores!A:H,7,FALSE)</f>
        <v>Pasante</v>
      </c>
      <c r="O77">
        <f>VLOOKUP(D77,Vendedores!A:H,8,FALSE)</f>
        <v>1</v>
      </c>
      <c r="P77">
        <f t="shared" si="8"/>
        <v>48</v>
      </c>
      <c r="Q77">
        <f t="shared" si="9"/>
        <v>24</v>
      </c>
      <c r="R77">
        <f t="shared" si="10"/>
        <v>25.68</v>
      </c>
      <c r="S77">
        <f t="shared" si="11"/>
        <v>25.68</v>
      </c>
      <c r="T77" s="12">
        <f>VLOOKUP(
    O77,
    Comisiones!A:N,
    HLOOKUP(G77,Comisiones!$1:$2,2,FALSE),
    FALSE
)</f>
        <v>0.1</v>
      </c>
    </row>
    <row r="78" spans="1:20" x14ac:dyDescent="0.3">
      <c r="A78" s="2">
        <v>77</v>
      </c>
      <c r="B78" s="3">
        <v>44953</v>
      </c>
      <c r="C78" s="2">
        <v>4</v>
      </c>
      <c r="D78" s="2">
        <v>21</v>
      </c>
      <c r="E78" s="2">
        <v>18</v>
      </c>
      <c r="F78" t="str">
        <f t="shared" si="6"/>
        <v>viernes</v>
      </c>
      <c r="G78" t="str">
        <f t="shared" si="7"/>
        <v>enero</v>
      </c>
      <c r="H78" t="str">
        <f>VLOOKUP(C78,Productos!A:D,2,FALSE)</f>
        <v>Producto D</v>
      </c>
      <c r="I78">
        <f>VLOOKUP(C78,Productos!A:D,3,FALSE)</f>
        <v>14</v>
      </c>
      <c r="J78">
        <f>VLOOKUP(C78,Productos!A:D,4,FALSE)</f>
        <v>28</v>
      </c>
      <c r="K78" t="str">
        <f>VLOOKUP(D78,Vendedores!A:F,6,FALSE)</f>
        <v>Fernandez, Juan</v>
      </c>
      <c r="L78">
        <f>VLOOKUP(D78,Vendedores!A:F,5,FALSE)</f>
        <v>2616</v>
      </c>
      <c r="M78">
        <f>VLOOKUP(D78,Vendedores!A:F,2,FALSE)</f>
        <v>7</v>
      </c>
      <c r="N78" t="str">
        <f>VLOOKUP(D78,Vendedores!A:H,7,FALSE)</f>
        <v>Vendedor Jr</v>
      </c>
      <c r="O78">
        <f>VLOOKUP(D78,Vendedores!A:H,8,FALSE)</f>
        <v>2</v>
      </c>
      <c r="P78">
        <f t="shared" si="8"/>
        <v>28</v>
      </c>
      <c r="Q78">
        <f t="shared" si="9"/>
        <v>14</v>
      </c>
      <c r="R78">
        <f t="shared" si="10"/>
        <v>14</v>
      </c>
      <c r="S78">
        <f t="shared" si="11"/>
        <v>14</v>
      </c>
      <c r="T78" s="12">
        <f>VLOOKUP(
    O78,
    Comisiones!A:N,
    HLOOKUP(G78,Comisiones!$1:$2,2,FALSE),
    FALSE
)</f>
        <v>0.11</v>
      </c>
    </row>
    <row r="79" spans="1:20" x14ac:dyDescent="0.3">
      <c r="A79" s="2">
        <v>78</v>
      </c>
      <c r="B79" s="3">
        <v>44953</v>
      </c>
      <c r="C79" s="2">
        <v>10</v>
      </c>
      <c r="D79" s="2">
        <v>1</v>
      </c>
      <c r="E79" s="2">
        <v>18</v>
      </c>
      <c r="F79" t="str">
        <f t="shared" si="6"/>
        <v>viernes</v>
      </c>
      <c r="G79" t="str">
        <f t="shared" si="7"/>
        <v>enero</v>
      </c>
      <c r="H79" t="str">
        <f>VLOOKUP(C79,Productos!A:D,2,FALSE)</f>
        <v>Producto J</v>
      </c>
      <c r="I79">
        <f>VLOOKUP(C79,Productos!A:D,3,FALSE)</f>
        <v>29</v>
      </c>
      <c r="J79">
        <f>VLOOKUP(C79,Productos!A:D,4,FALSE)</f>
        <v>58</v>
      </c>
      <c r="K79" t="str">
        <f>VLOOKUP(D79,Vendedores!A:F,6,FALSE)</f>
        <v>Garcia, Juan</v>
      </c>
      <c r="L79">
        <f>VLOOKUP(D79,Vendedores!A:F,5,FALSE)</f>
        <v>7402</v>
      </c>
      <c r="M79">
        <f>VLOOKUP(D79,Vendedores!A:F,2,FALSE)</f>
        <v>7</v>
      </c>
      <c r="N79" t="str">
        <f>VLOOKUP(D79,Vendedores!A:H,7,FALSE)</f>
        <v>Vendedor Jr</v>
      </c>
      <c r="O79">
        <f>VLOOKUP(D79,Vendedores!A:H,8,FALSE)</f>
        <v>2</v>
      </c>
      <c r="P79">
        <f t="shared" si="8"/>
        <v>58</v>
      </c>
      <c r="Q79">
        <f t="shared" si="9"/>
        <v>29</v>
      </c>
      <c r="R79">
        <f t="shared" si="10"/>
        <v>31.900000000000002</v>
      </c>
      <c r="S79">
        <f t="shared" si="11"/>
        <v>31.900000000000002</v>
      </c>
      <c r="T79" s="12">
        <f>VLOOKUP(
    O79,
    Comisiones!A:N,
    HLOOKUP(G79,Comisiones!$1:$2,2,FALSE),
    FALSE
)</f>
        <v>0.11</v>
      </c>
    </row>
    <row r="80" spans="1:20" x14ac:dyDescent="0.3">
      <c r="A80" s="2">
        <v>79</v>
      </c>
      <c r="B80" s="3">
        <v>44954</v>
      </c>
      <c r="C80" s="2">
        <v>7</v>
      </c>
      <c r="D80" s="2">
        <v>9</v>
      </c>
      <c r="E80" s="2">
        <v>11</v>
      </c>
      <c r="F80" t="str">
        <f t="shared" si="6"/>
        <v>sábado</v>
      </c>
      <c r="G80" t="str">
        <f t="shared" si="7"/>
        <v>enero</v>
      </c>
      <c r="H80" t="str">
        <f>VLOOKUP(C80,Productos!A:D,2,FALSE)</f>
        <v>Producto G</v>
      </c>
      <c r="I80">
        <f>VLOOKUP(C80,Productos!A:D,3,FALSE)</f>
        <v>17</v>
      </c>
      <c r="J80">
        <f>VLOOKUP(C80,Productos!A:D,4,FALSE)</f>
        <v>34</v>
      </c>
      <c r="K80" t="str">
        <f>VLOOKUP(D80,Vendedores!A:F,6,FALSE)</f>
        <v>Gomez, Jose</v>
      </c>
      <c r="L80">
        <f>VLOOKUP(D80,Vendedores!A:F,5,FALSE)</f>
        <v>5400</v>
      </c>
      <c r="M80">
        <f>VLOOKUP(D80,Vendedores!A:F,2,FALSE)</f>
        <v>4</v>
      </c>
      <c r="N80" t="str">
        <f>VLOOKUP(D80,Vendedores!A:H,7,FALSE)</f>
        <v>Jefe</v>
      </c>
      <c r="O80">
        <f>VLOOKUP(D80,Vendedores!A:H,8,FALSE)</f>
        <v>3</v>
      </c>
      <c r="P80">
        <f t="shared" si="8"/>
        <v>34</v>
      </c>
      <c r="Q80">
        <f t="shared" si="9"/>
        <v>17</v>
      </c>
      <c r="R80">
        <f t="shared" si="10"/>
        <v>18.190000000000001</v>
      </c>
      <c r="S80">
        <f t="shared" si="11"/>
        <v>18.190000000000001</v>
      </c>
      <c r="T80" s="12">
        <f>VLOOKUP(
    O80,
    Comisiones!A:N,
    HLOOKUP(G80,Comisiones!$1:$2,2,FALSE),
    FALSE
)</f>
        <v>0.12</v>
      </c>
    </row>
    <row r="81" spans="1:20" x14ac:dyDescent="0.3">
      <c r="A81" s="2">
        <v>80</v>
      </c>
      <c r="B81" s="3">
        <v>44954</v>
      </c>
      <c r="C81" s="2">
        <v>6</v>
      </c>
      <c r="D81" s="2">
        <v>28</v>
      </c>
      <c r="E81" s="2">
        <v>16</v>
      </c>
      <c r="F81" t="str">
        <f t="shared" si="6"/>
        <v>sábado</v>
      </c>
      <c r="G81" t="str">
        <f t="shared" si="7"/>
        <v>enero</v>
      </c>
      <c r="H81" t="str">
        <f>VLOOKUP(C81,Productos!A:D,2,FALSE)</f>
        <v>Producto F</v>
      </c>
      <c r="I81">
        <f>VLOOKUP(C81,Productos!A:D,3,FALSE)</f>
        <v>16</v>
      </c>
      <c r="J81">
        <f>VLOOKUP(C81,Productos!A:D,4,FALSE)</f>
        <v>32</v>
      </c>
      <c r="K81" t="str">
        <f>VLOOKUP(D81,Vendedores!A:F,6,FALSE)</f>
        <v>Garcia, Manuel</v>
      </c>
      <c r="L81">
        <f>VLOOKUP(D81,Vendedores!A:F,5,FALSE)</f>
        <v>5249</v>
      </c>
      <c r="M81">
        <f>VLOOKUP(D81,Vendedores!A:F,2,FALSE)</f>
        <v>4</v>
      </c>
      <c r="N81" t="str">
        <f>VLOOKUP(D81,Vendedores!A:H,7,FALSE)</f>
        <v>Jefe</v>
      </c>
      <c r="O81">
        <f>VLOOKUP(D81,Vendedores!A:H,8,FALSE)</f>
        <v>3</v>
      </c>
      <c r="P81">
        <f t="shared" si="8"/>
        <v>32</v>
      </c>
      <c r="Q81">
        <f t="shared" si="9"/>
        <v>16</v>
      </c>
      <c r="R81">
        <f t="shared" si="10"/>
        <v>17.12</v>
      </c>
      <c r="S81">
        <f t="shared" si="11"/>
        <v>17.12</v>
      </c>
      <c r="T81" s="12">
        <f>VLOOKUP(
    O81,
    Comisiones!A:N,
    HLOOKUP(G81,Comisiones!$1:$2,2,FALSE),
    FALSE
)</f>
        <v>0.12</v>
      </c>
    </row>
    <row r="82" spans="1:20" x14ac:dyDescent="0.3">
      <c r="A82" s="2">
        <v>81</v>
      </c>
      <c r="B82" s="3">
        <v>44954</v>
      </c>
      <c r="C82" s="2">
        <v>1</v>
      </c>
      <c r="D82" s="2">
        <v>20</v>
      </c>
      <c r="E82" s="2">
        <v>15</v>
      </c>
      <c r="F82" t="str">
        <f t="shared" si="6"/>
        <v>sábado</v>
      </c>
      <c r="G82" t="str">
        <f t="shared" si="7"/>
        <v>enero</v>
      </c>
      <c r="H82" t="str">
        <f>VLOOKUP(C82,Productos!A:D,2,FALSE)</f>
        <v>Producto A</v>
      </c>
      <c r="I82">
        <f>VLOOKUP(C82,Productos!A:D,3,FALSE)</f>
        <v>10</v>
      </c>
      <c r="J82">
        <f>VLOOKUP(C82,Productos!A:D,4,FALSE)</f>
        <v>20</v>
      </c>
      <c r="K82" t="str">
        <f>VLOOKUP(D82,Vendedores!A:F,6,FALSE)</f>
        <v>Gonzalez, Carmen</v>
      </c>
      <c r="L82">
        <f>VLOOKUP(D82,Vendedores!A:F,5,FALSE)</f>
        <v>3522</v>
      </c>
      <c r="M82">
        <f>VLOOKUP(D82,Vendedores!A:F,2,FALSE)</f>
        <v>6</v>
      </c>
      <c r="N82" t="str">
        <f>VLOOKUP(D82,Vendedores!A:H,7,FALSE)</f>
        <v>Vendedor Ssr</v>
      </c>
      <c r="O82">
        <f>VLOOKUP(D82,Vendedores!A:H,8,FALSE)</f>
        <v>2</v>
      </c>
      <c r="P82">
        <f t="shared" si="8"/>
        <v>20</v>
      </c>
      <c r="Q82">
        <f t="shared" si="9"/>
        <v>10</v>
      </c>
      <c r="R82">
        <f t="shared" si="10"/>
        <v>10</v>
      </c>
      <c r="S82">
        <f t="shared" si="11"/>
        <v>10</v>
      </c>
      <c r="T82" s="12">
        <f>VLOOKUP(
    O82,
    Comisiones!A:N,
    HLOOKUP(G82,Comisiones!$1:$2,2,FALSE),
    FALSE
)</f>
        <v>0.11</v>
      </c>
    </row>
    <row r="83" spans="1:20" x14ac:dyDescent="0.3">
      <c r="A83" s="2">
        <v>82</v>
      </c>
      <c r="B83" s="3">
        <v>44955</v>
      </c>
      <c r="C83" s="2">
        <v>5</v>
      </c>
      <c r="D83" s="2">
        <v>30</v>
      </c>
      <c r="E83" s="2">
        <v>15</v>
      </c>
      <c r="F83" t="str">
        <f t="shared" si="6"/>
        <v>domingo</v>
      </c>
      <c r="G83" t="str">
        <f t="shared" si="7"/>
        <v>enero</v>
      </c>
      <c r="H83" t="str">
        <f>VLOOKUP(C83,Productos!A:D,2,FALSE)</f>
        <v>Producto E</v>
      </c>
      <c r="I83">
        <f>VLOOKUP(C83,Productos!A:D,3,FALSE)</f>
        <v>24</v>
      </c>
      <c r="J83">
        <f>VLOOKUP(C83,Productos!A:D,4,FALSE)</f>
        <v>48</v>
      </c>
      <c r="K83" t="str">
        <f>VLOOKUP(D83,Vendedores!A:F,6,FALSE)</f>
        <v>Gonzalez, Francisco</v>
      </c>
      <c r="L83">
        <f>VLOOKUP(D83,Vendedores!A:F,5,FALSE)</f>
        <v>3909</v>
      </c>
      <c r="M83">
        <f>VLOOKUP(D83,Vendedores!A:F,2,FALSE)</f>
        <v>6</v>
      </c>
      <c r="N83" t="str">
        <f>VLOOKUP(D83,Vendedores!A:H,7,FALSE)</f>
        <v>Vendedor Ssr</v>
      </c>
      <c r="O83">
        <f>VLOOKUP(D83,Vendedores!A:H,8,FALSE)</f>
        <v>2</v>
      </c>
      <c r="P83">
        <f t="shared" si="8"/>
        <v>57.599999999999994</v>
      </c>
      <c r="Q83">
        <f t="shared" si="9"/>
        <v>24</v>
      </c>
      <c r="R83">
        <f t="shared" si="10"/>
        <v>25.68</v>
      </c>
      <c r="S83">
        <f t="shared" si="11"/>
        <v>25.68</v>
      </c>
      <c r="T83" s="12">
        <f>VLOOKUP(
    O83,
    Comisiones!A:N,
    HLOOKUP(G83,Comisiones!$1:$2,2,FALSE),
    FALSE
)</f>
        <v>0.11</v>
      </c>
    </row>
    <row r="84" spans="1:20" x14ac:dyDescent="0.3">
      <c r="A84" s="2">
        <v>83</v>
      </c>
      <c r="B84" s="3">
        <v>44955</v>
      </c>
      <c r="C84" s="2">
        <v>6</v>
      </c>
      <c r="D84" s="2">
        <v>22</v>
      </c>
      <c r="E84" s="2">
        <v>16</v>
      </c>
      <c r="F84" t="str">
        <f t="shared" si="6"/>
        <v>domingo</v>
      </c>
      <c r="G84" t="str">
        <f t="shared" si="7"/>
        <v>enero</v>
      </c>
      <c r="H84" t="str">
        <f>VLOOKUP(C84,Productos!A:D,2,FALSE)</f>
        <v>Producto F</v>
      </c>
      <c r="I84">
        <f>VLOOKUP(C84,Productos!A:D,3,FALSE)</f>
        <v>16</v>
      </c>
      <c r="J84">
        <f>VLOOKUP(C84,Productos!A:D,4,FALSE)</f>
        <v>32</v>
      </c>
      <c r="K84" t="str">
        <f>VLOOKUP(D84,Vendedores!A:F,6,FALSE)</f>
        <v>Lopez, Ana</v>
      </c>
      <c r="L84">
        <f>VLOOKUP(D84,Vendedores!A:F,5,FALSE)</f>
        <v>1601</v>
      </c>
      <c r="M84">
        <f>VLOOKUP(D84,Vendedores!A:F,2,FALSE)</f>
        <v>8</v>
      </c>
      <c r="N84" t="str">
        <f>VLOOKUP(D84,Vendedores!A:H,7,FALSE)</f>
        <v>Pasante</v>
      </c>
      <c r="O84">
        <f>VLOOKUP(D84,Vendedores!A:H,8,FALSE)</f>
        <v>1</v>
      </c>
      <c r="P84">
        <f t="shared" si="8"/>
        <v>38.4</v>
      </c>
      <c r="Q84">
        <f t="shared" si="9"/>
        <v>16</v>
      </c>
      <c r="R84">
        <f t="shared" si="10"/>
        <v>17.12</v>
      </c>
      <c r="S84">
        <f t="shared" si="11"/>
        <v>17.12</v>
      </c>
      <c r="T84" s="12">
        <f>VLOOKUP(
    O84,
    Comisiones!A:N,
    HLOOKUP(G84,Comisiones!$1:$2,2,FALSE),
    FALSE
)</f>
        <v>0.1</v>
      </c>
    </row>
    <row r="85" spans="1:20" x14ac:dyDescent="0.3">
      <c r="A85" s="2">
        <v>84</v>
      </c>
      <c r="B85" s="3">
        <v>44955</v>
      </c>
      <c r="C85" s="2">
        <v>6</v>
      </c>
      <c r="D85" s="2">
        <v>15</v>
      </c>
      <c r="E85" s="2">
        <v>16</v>
      </c>
      <c r="F85" t="str">
        <f t="shared" si="6"/>
        <v>domingo</v>
      </c>
      <c r="G85" t="str">
        <f t="shared" si="7"/>
        <v>enero</v>
      </c>
      <c r="H85" t="str">
        <f>VLOOKUP(C85,Productos!A:D,2,FALSE)</f>
        <v>Producto F</v>
      </c>
      <c r="I85">
        <f>VLOOKUP(C85,Productos!A:D,3,FALSE)</f>
        <v>16</v>
      </c>
      <c r="J85">
        <f>VLOOKUP(C85,Productos!A:D,4,FALSE)</f>
        <v>32</v>
      </c>
      <c r="K85" t="str">
        <f>VLOOKUP(D85,Vendedores!A:F,6,FALSE)</f>
        <v>Gomez, David</v>
      </c>
      <c r="L85">
        <f>VLOOKUP(D85,Vendedores!A:F,5,FALSE)</f>
        <v>1821</v>
      </c>
      <c r="M85">
        <f>VLOOKUP(D85,Vendedores!A:F,2,FALSE)</f>
        <v>8</v>
      </c>
      <c r="N85" t="str">
        <f>VLOOKUP(D85,Vendedores!A:H,7,FALSE)</f>
        <v>Pasante</v>
      </c>
      <c r="O85">
        <f>VLOOKUP(D85,Vendedores!A:H,8,FALSE)</f>
        <v>1</v>
      </c>
      <c r="P85">
        <f t="shared" si="8"/>
        <v>38.4</v>
      </c>
      <c r="Q85">
        <f t="shared" si="9"/>
        <v>16</v>
      </c>
      <c r="R85">
        <f t="shared" si="10"/>
        <v>17.12</v>
      </c>
      <c r="S85">
        <f t="shared" si="11"/>
        <v>17.12</v>
      </c>
      <c r="T85" s="12">
        <f>VLOOKUP(
    O85,
    Comisiones!A:N,
    HLOOKUP(G85,Comisiones!$1:$2,2,FALSE),
    FALSE
)</f>
        <v>0.1</v>
      </c>
    </row>
    <row r="86" spans="1:20" x14ac:dyDescent="0.3">
      <c r="A86" s="2">
        <v>85</v>
      </c>
      <c r="B86" s="3">
        <v>44956</v>
      </c>
      <c r="C86" s="2">
        <v>6</v>
      </c>
      <c r="D86" s="2">
        <v>40</v>
      </c>
      <c r="E86" s="2">
        <v>10</v>
      </c>
      <c r="F86" t="str">
        <f t="shared" si="6"/>
        <v>lunes</v>
      </c>
      <c r="G86" t="str">
        <f t="shared" si="7"/>
        <v>enero</v>
      </c>
      <c r="H86" t="str">
        <f>VLOOKUP(C86,Productos!A:D,2,FALSE)</f>
        <v>Producto F</v>
      </c>
      <c r="I86">
        <f>VLOOKUP(C86,Productos!A:D,3,FALSE)</f>
        <v>16</v>
      </c>
      <c r="J86">
        <f>VLOOKUP(C86,Productos!A:D,4,FALSE)</f>
        <v>32</v>
      </c>
      <c r="K86" t="str">
        <f>VLOOKUP(D86,Vendedores!A:F,6,FALSE)</f>
        <v>Martin, Carmen</v>
      </c>
      <c r="L86">
        <f>VLOOKUP(D86,Vendedores!A:F,5,FALSE)</f>
        <v>1598</v>
      </c>
      <c r="M86">
        <f>VLOOKUP(D86,Vendedores!A:F,2,FALSE)</f>
        <v>8</v>
      </c>
      <c r="N86" t="str">
        <f>VLOOKUP(D86,Vendedores!A:H,7,FALSE)</f>
        <v>Pasante</v>
      </c>
      <c r="O86">
        <f>VLOOKUP(D86,Vendedores!A:H,8,FALSE)</f>
        <v>1</v>
      </c>
      <c r="P86">
        <f t="shared" si="8"/>
        <v>32</v>
      </c>
      <c r="Q86">
        <f t="shared" si="9"/>
        <v>16</v>
      </c>
      <c r="R86">
        <f t="shared" si="10"/>
        <v>17.12</v>
      </c>
      <c r="S86">
        <f t="shared" si="11"/>
        <v>17.12</v>
      </c>
      <c r="T86" s="12">
        <f>VLOOKUP(
    O86,
    Comisiones!A:N,
    HLOOKUP(G86,Comisiones!$1:$2,2,FALSE),
    FALSE
)</f>
        <v>0.1</v>
      </c>
    </row>
    <row r="87" spans="1:20" x14ac:dyDescent="0.3">
      <c r="A87" s="2">
        <v>86</v>
      </c>
      <c r="B87" s="3">
        <v>44956</v>
      </c>
      <c r="C87" s="2">
        <v>1</v>
      </c>
      <c r="D87" s="2">
        <v>22</v>
      </c>
      <c r="E87" s="2">
        <v>23</v>
      </c>
      <c r="F87" t="str">
        <f t="shared" si="6"/>
        <v>lunes</v>
      </c>
      <c r="G87" t="str">
        <f t="shared" si="7"/>
        <v>enero</v>
      </c>
      <c r="H87" t="str">
        <f>VLOOKUP(C87,Productos!A:D,2,FALSE)</f>
        <v>Producto A</v>
      </c>
      <c r="I87">
        <f>VLOOKUP(C87,Productos!A:D,3,FALSE)</f>
        <v>10</v>
      </c>
      <c r="J87">
        <f>VLOOKUP(C87,Productos!A:D,4,FALSE)</f>
        <v>20</v>
      </c>
      <c r="K87" t="str">
        <f>VLOOKUP(D87,Vendedores!A:F,6,FALSE)</f>
        <v>Lopez, Ana</v>
      </c>
      <c r="L87">
        <f>VLOOKUP(D87,Vendedores!A:F,5,FALSE)</f>
        <v>1601</v>
      </c>
      <c r="M87">
        <f>VLOOKUP(D87,Vendedores!A:F,2,FALSE)</f>
        <v>8</v>
      </c>
      <c r="N87" t="str">
        <f>VLOOKUP(D87,Vendedores!A:H,7,FALSE)</f>
        <v>Pasante</v>
      </c>
      <c r="O87">
        <f>VLOOKUP(D87,Vendedores!A:H,8,FALSE)</f>
        <v>1</v>
      </c>
      <c r="P87">
        <f t="shared" si="8"/>
        <v>20</v>
      </c>
      <c r="Q87">
        <f t="shared" si="9"/>
        <v>10</v>
      </c>
      <c r="R87">
        <f t="shared" si="10"/>
        <v>10</v>
      </c>
      <c r="S87">
        <f t="shared" si="11"/>
        <v>10</v>
      </c>
      <c r="T87" s="12">
        <f>VLOOKUP(
    O87,
    Comisiones!A:N,
    HLOOKUP(G87,Comisiones!$1:$2,2,FALSE),
    FALSE
)</f>
        <v>0.1</v>
      </c>
    </row>
    <row r="88" spans="1:20" x14ac:dyDescent="0.3">
      <c r="A88" s="2">
        <v>87</v>
      </c>
      <c r="B88" s="3">
        <v>44956</v>
      </c>
      <c r="C88" s="2">
        <v>7</v>
      </c>
      <c r="D88" s="2">
        <v>9</v>
      </c>
      <c r="E88" s="2">
        <v>14</v>
      </c>
      <c r="F88" t="str">
        <f t="shared" si="6"/>
        <v>lunes</v>
      </c>
      <c r="G88" t="str">
        <f t="shared" si="7"/>
        <v>enero</v>
      </c>
      <c r="H88" t="str">
        <f>VLOOKUP(C88,Productos!A:D,2,FALSE)</f>
        <v>Producto G</v>
      </c>
      <c r="I88">
        <f>VLOOKUP(C88,Productos!A:D,3,FALSE)</f>
        <v>17</v>
      </c>
      <c r="J88">
        <f>VLOOKUP(C88,Productos!A:D,4,FALSE)</f>
        <v>34</v>
      </c>
      <c r="K88" t="str">
        <f>VLOOKUP(D88,Vendedores!A:F,6,FALSE)</f>
        <v>Gomez, Jose</v>
      </c>
      <c r="L88">
        <f>VLOOKUP(D88,Vendedores!A:F,5,FALSE)</f>
        <v>5400</v>
      </c>
      <c r="M88">
        <f>VLOOKUP(D88,Vendedores!A:F,2,FALSE)</f>
        <v>4</v>
      </c>
      <c r="N88" t="str">
        <f>VLOOKUP(D88,Vendedores!A:H,7,FALSE)</f>
        <v>Jefe</v>
      </c>
      <c r="O88">
        <f>VLOOKUP(D88,Vendedores!A:H,8,FALSE)</f>
        <v>3</v>
      </c>
      <c r="P88">
        <f t="shared" si="8"/>
        <v>34</v>
      </c>
      <c r="Q88">
        <f t="shared" si="9"/>
        <v>17</v>
      </c>
      <c r="R88">
        <f t="shared" si="10"/>
        <v>18.190000000000001</v>
      </c>
      <c r="S88">
        <f t="shared" si="11"/>
        <v>18.190000000000001</v>
      </c>
      <c r="T88" s="12">
        <f>VLOOKUP(
    O88,
    Comisiones!A:N,
    HLOOKUP(G88,Comisiones!$1:$2,2,FALSE),
    FALSE
)</f>
        <v>0.12</v>
      </c>
    </row>
    <row r="89" spans="1:20" x14ac:dyDescent="0.3">
      <c r="A89" s="2">
        <v>88</v>
      </c>
      <c r="B89" s="3">
        <v>44957</v>
      </c>
      <c r="C89" s="2">
        <v>3</v>
      </c>
      <c r="D89" s="2">
        <v>37</v>
      </c>
      <c r="E89" s="2">
        <v>16</v>
      </c>
      <c r="F89" t="str">
        <f t="shared" si="6"/>
        <v>martes</v>
      </c>
      <c r="G89" t="str">
        <f t="shared" si="7"/>
        <v>enero</v>
      </c>
      <c r="H89" t="str">
        <f>VLOOKUP(C89,Productos!A:D,2,FALSE)</f>
        <v>Producto C</v>
      </c>
      <c r="I89">
        <f>VLOOKUP(C89,Productos!A:D,3,FALSE)</f>
        <v>23</v>
      </c>
      <c r="J89">
        <f>VLOOKUP(C89,Productos!A:D,4,FALSE)</f>
        <v>46</v>
      </c>
      <c r="K89" t="str">
        <f>VLOOKUP(D89,Vendedores!A:F,6,FALSE)</f>
        <v>Gonzalez, Lionel</v>
      </c>
      <c r="L89">
        <f>VLOOKUP(D89,Vendedores!A:F,5,FALSE)</f>
        <v>4073</v>
      </c>
      <c r="M89">
        <f>VLOOKUP(D89,Vendedores!A:F,2,FALSE)</f>
        <v>5</v>
      </c>
      <c r="N89" t="str">
        <f>VLOOKUP(D89,Vendedores!A:H,7,FALSE)</f>
        <v>Vendedor Sr</v>
      </c>
      <c r="O89">
        <f>VLOOKUP(D89,Vendedores!A:H,8,FALSE)</f>
        <v>2</v>
      </c>
      <c r="P89">
        <f t="shared" si="8"/>
        <v>46</v>
      </c>
      <c r="Q89">
        <f t="shared" si="9"/>
        <v>23</v>
      </c>
      <c r="R89">
        <f t="shared" si="10"/>
        <v>23</v>
      </c>
      <c r="S89">
        <f t="shared" si="11"/>
        <v>23</v>
      </c>
      <c r="T89" s="12">
        <f>VLOOKUP(
    O89,
    Comisiones!A:N,
    HLOOKUP(G89,Comisiones!$1:$2,2,FALSE),
    FALSE
)</f>
        <v>0.11</v>
      </c>
    </row>
    <row r="90" spans="1:20" x14ac:dyDescent="0.3">
      <c r="A90" s="2">
        <v>89</v>
      </c>
      <c r="B90" s="3">
        <v>44957</v>
      </c>
      <c r="C90" s="2">
        <v>7</v>
      </c>
      <c r="D90" s="2">
        <v>8</v>
      </c>
      <c r="E90" s="2">
        <v>16</v>
      </c>
      <c r="F90" t="str">
        <f t="shared" si="6"/>
        <v>martes</v>
      </c>
      <c r="G90" t="str">
        <f t="shared" si="7"/>
        <v>enero</v>
      </c>
      <c r="H90" t="str">
        <f>VLOOKUP(C90,Productos!A:D,2,FALSE)</f>
        <v>Producto G</v>
      </c>
      <c r="I90">
        <f>VLOOKUP(C90,Productos!A:D,3,FALSE)</f>
        <v>17</v>
      </c>
      <c r="J90">
        <f>VLOOKUP(C90,Productos!A:D,4,FALSE)</f>
        <v>34</v>
      </c>
      <c r="K90" t="str">
        <f>VLOOKUP(D90,Vendedores!A:F,6,FALSE)</f>
        <v>Perez, Manuel</v>
      </c>
      <c r="L90">
        <f>VLOOKUP(D90,Vendedores!A:F,5,FALSE)</f>
        <v>6768</v>
      </c>
      <c r="M90">
        <f>VLOOKUP(D90,Vendedores!A:F,2,FALSE)</f>
        <v>3</v>
      </c>
      <c r="N90" t="str">
        <f>VLOOKUP(D90,Vendedores!A:H,7,FALSE)</f>
        <v>Gerente</v>
      </c>
      <c r="O90">
        <f>VLOOKUP(D90,Vendedores!A:H,8,FALSE)</f>
        <v>3</v>
      </c>
      <c r="P90">
        <f t="shared" si="8"/>
        <v>30.6</v>
      </c>
      <c r="Q90">
        <f t="shared" si="9"/>
        <v>17</v>
      </c>
      <c r="R90">
        <f t="shared" si="10"/>
        <v>18.190000000000001</v>
      </c>
      <c r="S90">
        <f t="shared" si="11"/>
        <v>18.190000000000001</v>
      </c>
      <c r="T90" s="12">
        <f>VLOOKUP(
    O90,
    Comisiones!A:N,
    HLOOKUP(G90,Comisiones!$1:$2,2,FALSE),
    FALSE
)</f>
        <v>0.12</v>
      </c>
    </row>
    <row r="91" spans="1:20" x14ac:dyDescent="0.3">
      <c r="A91" s="2">
        <v>90</v>
      </c>
      <c r="B91" s="3">
        <v>44957</v>
      </c>
      <c r="C91" s="2">
        <v>6</v>
      </c>
      <c r="D91" s="2">
        <v>28</v>
      </c>
      <c r="E91" s="2">
        <v>15</v>
      </c>
      <c r="F91" t="str">
        <f t="shared" si="6"/>
        <v>martes</v>
      </c>
      <c r="G91" t="str">
        <f t="shared" si="7"/>
        <v>enero</v>
      </c>
      <c r="H91" t="str">
        <f>VLOOKUP(C91,Productos!A:D,2,FALSE)</f>
        <v>Producto F</v>
      </c>
      <c r="I91">
        <f>VLOOKUP(C91,Productos!A:D,3,FALSE)</f>
        <v>16</v>
      </c>
      <c r="J91">
        <f>VLOOKUP(C91,Productos!A:D,4,FALSE)</f>
        <v>32</v>
      </c>
      <c r="K91" t="str">
        <f>VLOOKUP(D91,Vendedores!A:F,6,FALSE)</f>
        <v>Garcia, Manuel</v>
      </c>
      <c r="L91">
        <f>VLOOKUP(D91,Vendedores!A:F,5,FALSE)</f>
        <v>5249</v>
      </c>
      <c r="M91">
        <f>VLOOKUP(D91,Vendedores!A:F,2,FALSE)</f>
        <v>4</v>
      </c>
      <c r="N91" t="str">
        <f>VLOOKUP(D91,Vendedores!A:H,7,FALSE)</f>
        <v>Jefe</v>
      </c>
      <c r="O91">
        <f>VLOOKUP(D91,Vendedores!A:H,8,FALSE)</f>
        <v>3</v>
      </c>
      <c r="P91">
        <f t="shared" si="8"/>
        <v>32</v>
      </c>
      <c r="Q91">
        <f t="shared" si="9"/>
        <v>16</v>
      </c>
      <c r="R91">
        <f t="shared" si="10"/>
        <v>17.12</v>
      </c>
      <c r="S91">
        <f t="shared" si="11"/>
        <v>17.12</v>
      </c>
      <c r="T91" s="12">
        <f>VLOOKUP(
    O91,
    Comisiones!A:N,
    HLOOKUP(G91,Comisiones!$1:$2,2,FALSE),
    FALSE
)</f>
        <v>0.12</v>
      </c>
    </row>
    <row r="92" spans="1:20" x14ac:dyDescent="0.3">
      <c r="A92" s="2">
        <v>91</v>
      </c>
      <c r="B92" s="3">
        <v>44958</v>
      </c>
      <c r="C92" s="2">
        <v>5</v>
      </c>
      <c r="D92" s="2">
        <v>21</v>
      </c>
      <c r="E92" s="2">
        <v>14</v>
      </c>
      <c r="F92" t="str">
        <f t="shared" si="6"/>
        <v>miércoles</v>
      </c>
      <c r="G92" t="str">
        <f t="shared" si="7"/>
        <v>febrero</v>
      </c>
      <c r="H92" t="str">
        <f>VLOOKUP(C92,Productos!A:D,2,FALSE)</f>
        <v>Producto E</v>
      </c>
      <c r="I92">
        <f>VLOOKUP(C92,Productos!A:D,3,FALSE)</f>
        <v>24</v>
      </c>
      <c r="J92">
        <f>VLOOKUP(C92,Productos!A:D,4,FALSE)</f>
        <v>48</v>
      </c>
      <c r="K92" t="str">
        <f>VLOOKUP(D92,Vendedores!A:F,6,FALSE)</f>
        <v>Fernandez, Juan</v>
      </c>
      <c r="L92">
        <f>VLOOKUP(D92,Vendedores!A:F,5,FALSE)</f>
        <v>2616</v>
      </c>
      <c r="M92">
        <f>VLOOKUP(D92,Vendedores!A:F,2,FALSE)</f>
        <v>7</v>
      </c>
      <c r="N92" t="str">
        <f>VLOOKUP(D92,Vendedores!A:H,7,FALSE)</f>
        <v>Vendedor Jr</v>
      </c>
      <c r="O92">
        <f>VLOOKUP(D92,Vendedores!A:H,8,FALSE)</f>
        <v>2</v>
      </c>
      <c r="P92">
        <f t="shared" si="8"/>
        <v>48</v>
      </c>
      <c r="Q92">
        <f t="shared" si="9"/>
        <v>24</v>
      </c>
      <c r="R92">
        <f t="shared" si="10"/>
        <v>25.68</v>
      </c>
      <c r="S92">
        <f t="shared" si="11"/>
        <v>25.68</v>
      </c>
      <c r="T92" s="12">
        <f>VLOOKUP(
    O92,
    Comisiones!A:N,
    HLOOKUP(G92,Comisiones!$1:$2,2,FALSE),
    FALSE
)</f>
        <v>0.17</v>
      </c>
    </row>
    <row r="93" spans="1:20" x14ac:dyDescent="0.3">
      <c r="A93" s="2">
        <v>92</v>
      </c>
      <c r="B93" s="3">
        <v>44958</v>
      </c>
      <c r="C93" s="2">
        <v>5</v>
      </c>
      <c r="D93" s="2">
        <v>23</v>
      </c>
      <c r="E93" s="2">
        <v>13</v>
      </c>
      <c r="F93" t="str">
        <f t="shared" si="6"/>
        <v>miércoles</v>
      </c>
      <c r="G93" t="str">
        <f t="shared" si="7"/>
        <v>febrero</v>
      </c>
      <c r="H93" t="str">
        <f>VLOOKUP(C93,Productos!A:D,2,FALSE)</f>
        <v>Producto E</v>
      </c>
      <c r="I93">
        <f>VLOOKUP(C93,Productos!A:D,3,FALSE)</f>
        <v>24</v>
      </c>
      <c r="J93">
        <f>VLOOKUP(C93,Productos!A:D,4,FALSE)</f>
        <v>48</v>
      </c>
      <c r="K93" t="str">
        <f>VLOOKUP(D93,Vendedores!A:F,6,FALSE)</f>
        <v>Martinez, Pedro</v>
      </c>
      <c r="L93">
        <f>VLOOKUP(D93,Vendedores!A:F,5,FALSE)</f>
        <v>5555</v>
      </c>
      <c r="M93">
        <f>VLOOKUP(D93,Vendedores!A:F,2,FALSE)</f>
        <v>4</v>
      </c>
      <c r="N93" t="str">
        <f>VLOOKUP(D93,Vendedores!A:H,7,FALSE)</f>
        <v>Jefe</v>
      </c>
      <c r="O93">
        <f>VLOOKUP(D93,Vendedores!A:H,8,FALSE)</f>
        <v>3</v>
      </c>
      <c r="P93">
        <f t="shared" si="8"/>
        <v>48</v>
      </c>
      <c r="Q93">
        <f t="shared" si="9"/>
        <v>24</v>
      </c>
      <c r="R93">
        <f t="shared" si="10"/>
        <v>25.68</v>
      </c>
      <c r="S93">
        <f t="shared" si="11"/>
        <v>25.68</v>
      </c>
      <c r="T93" s="12">
        <f>VLOOKUP(
    O93,
    Comisiones!A:N,
    HLOOKUP(G93,Comisiones!$1:$2,2,FALSE),
    FALSE
)</f>
        <v>0.19</v>
      </c>
    </row>
    <row r="94" spans="1:20" x14ac:dyDescent="0.3">
      <c r="A94" s="2">
        <v>93</v>
      </c>
      <c r="B94" s="3">
        <v>44958</v>
      </c>
      <c r="C94" s="2">
        <v>9</v>
      </c>
      <c r="D94" s="2">
        <v>29</v>
      </c>
      <c r="E94" s="2">
        <v>14</v>
      </c>
      <c r="F94" t="str">
        <f t="shared" si="6"/>
        <v>miércoles</v>
      </c>
      <c r="G94" t="str">
        <f t="shared" si="7"/>
        <v>febrero</v>
      </c>
      <c r="H94" t="str">
        <f>VLOOKUP(C94,Productos!A:D,2,FALSE)</f>
        <v>Producto I</v>
      </c>
      <c r="I94">
        <f>VLOOKUP(C94,Productos!A:D,3,FALSE)</f>
        <v>26</v>
      </c>
      <c r="J94">
        <f>VLOOKUP(C94,Productos!A:D,4,FALSE)</f>
        <v>52</v>
      </c>
      <c r="K94" t="str">
        <f>VLOOKUP(D94,Vendedores!A:F,6,FALSE)</f>
        <v>Rodriguez, Jose</v>
      </c>
      <c r="L94">
        <f>VLOOKUP(D94,Vendedores!A:F,5,FALSE)</f>
        <v>4645</v>
      </c>
      <c r="M94">
        <f>VLOOKUP(D94,Vendedores!A:F,2,FALSE)</f>
        <v>5</v>
      </c>
      <c r="N94" t="str">
        <f>VLOOKUP(D94,Vendedores!A:H,7,FALSE)</f>
        <v>Vendedor Sr</v>
      </c>
      <c r="O94">
        <f>VLOOKUP(D94,Vendedores!A:H,8,FALSE)</f>
        <v>2</v>
      </c>
      <c r="P94">
        <f t="shared" si="8"/>
        <v>52</v>
      </c>
      <c r="Q94">
        <f t="shared" si="9"/>
        <v>26</v>
      </c>
      <c r="R94">
        <f t="shared" si="10"/>
        <v>28.6</v>
      </c>
      <c r="S94">
        <f t="shared" si="11"/>
        <v>28.6</v>
      </c>
      <c r="T94" s="12">
        <f>VLOOKUP(
    O94,
    Comisiones!A:N,
    HLOOKUP(G94,Comisiones!$1:$2,2,FALSE),
    FALSE
)</f>
        <v>0.17</v>
      </c>
    </row>
    <row r="95" spans="1:20" x14ac:dyDescent="0.3">
      <c r="A95" s="2">
        <v>94</v>
      </c>
      <c r="B95" s="3">
        <v>44959</v>
      </c>
      <c r="C95" s="2">
        <v>9</v>
      </c>
      <c r="D95" s="2">
        <v>10</v>
      </c>
      <c r="E95" s="2">
        <v>19</v>
      </c>
      <c r="F95" t="str">
        <f t="shared" si="6"/>
        <v>jueves</v>
      </c>
      <c r="G95" t="str">
        <f t="shared" si="7"/>
        <v>febrero</v>
      </c>
      <c r="H95" t="str">
        <f>VLOOKUP(C95,Productos!A:D,2,FALSE)</f>
        <v>Producto I</v>
      </c>
      <c r="I95">
        <f>VLOOKUP(C95,Productos!A:D,3,FALSE)</f>
        <v>26</v>
      </c>
      <c r="J95">
        <f>VLOOKUP(C95,Productos!A:D,4,FALSE)</f>
        <v>52</v>
      </c>
      <c r="K95" t="str">
        <f>VLOOKUP(D95,Vendedores!A:F,6,FALSE)</f>
        <v>Martin, Francisco</v>
      </c>
      <c r="L95">
        <f>VLOOKUP(D95,Vendedores!A:F,5,FALSE)</f>
        <v>4384</v>
      </c>
      <c r="M95">
        <f>VLOOKUP(D95,Vendedores!A:F,2,FALSE)</f>
        <v>5</v>
      </c>
      <c r="N95" t="str">
        <f>VLOOKUP(D95,Vendedores!A:H,7,FALSE)</f>
        <v>Vendedor Sr</v>
      </c>
      <c r="O95">
        <f>VLOOKUP(D95,Vendedores!A:H,8,FALSE)</f>
        <v>2</v>
      </c>
      <c r="P95">
        <f t="shared" si="8"/>
        <v>52</v>
      </c>
      <c r="Q95">
        <f t="shared" si="9"/>
        <v>26</v>
      </c>
      <c r="R95">
        <f t="shared" si="10"/>
        <v>28.6</v>
      </c>
      <c r="S95">
        <f t="shared" si="11"/>
        <v>28.6</v>
      </c>
      <c r="T95" s="12">
        <f>VLOOKUP(
    O95,
    Comisiones!A:N,
    HLOOKUP(G95,Comisiones!$1:$2,2,FALSE),
    FALSE
)</f>
        <v>0.17</v>
      </c>
    </row>
    <row r="96" spans="1:20" x14ac:dyDescent="0.3">
      <c r="A96" s="2">
        <v>95</v>
      </c>
      <c r="B96" s="3">
        <v>44959</v>
      </c>
      <c r="C96" s="2">
        <v>6</v>
      </c>
      <c r="D96" s="2">
        <v>29</v>
      </c>
      <c r="E96" s="2">
        <v>14</v>
      </c>
      <c r="F96" t="str">
        <f t="shared" si="6"/>
        <v>jueves</v>
      </c>
      <c r="G96" t="str">
        <f t="shared" si="7"/>
        <v>febrero</v>
      </c>
      <c r="H96" t="str">
        <f>VLOOKUP(C96,Productos!A:D,2,FALSE)</f>
        <v>Producto F</v>
      </c>
      <c r="I96">
        <f>VLOOKUP(C96,Productos!A:D,3,FALSE)</f>
        <v>16</v>
      </c>
      <c r="J96">
        <f>VLOOKUP(C96,Productos!A:D,4,FALSE)</f>
        <v>32</v>
      </c>
      <c r="K96" t="str">
        <f>VLOOKUP(D96,Vendedores!A:F,6,FALSE)</f>
        <v>Rodriguez, Jose</v>
      </c>
      <c r="L96">
        <f>VLOOKUP(D96,Vendedores!A:F,5,FALSE)</f>
        <v>4645</v>
      </c>
      <c r="M96">
        <f>VLOOKUP(D96,Vendedores!A:F,2,FALSE)</f>
        <v>5</v>
      </c>
      <c r="N96" t="str">
        <f>VLOOKUP(D96,Vendedores!A:H,7,FALSE)</f>
        <v>Vendedor Sr</v>
      </c>
      <c r="O96">
        <f>VLOOKUP(D96,Vendedores!A:H,8,FALSE)</f>
        <v>2</v>
      </c>
      <c r="P96">
        <f t="shared" si="8"/>
        <v>32</v>
      </c>
      <c r="Q96">
        <f t="shared" si="9"/>
        <v>16</v>
      </c>
      <c r="R96">
        <f t="shared" si="10"/>
        <v>17.12</v>
      </c>
      <c r="S96">
        <f t="shared" si="11"/>
        <v>17.12</v>
      </c>
      <c r="T96" s="12">
        <f>VLOOKUP(
    O96,
    Comisiones!A:N,
    HLOOKUP(G96,Comisiones!$1:$2,2,FALSE),
    FALSE
)</f>
        <v>0.17</v>
      </c>
    </row>
    <row r="97" spans="1:20" x14ac:dyDescent="0.3">
      <c r="A97" s="2">
        <v>96</v>
      </c>
      <c r="B97" s="3">
        <v>44959</v>
      </c>
      <c r="C97" s="2">
        <v>6</v>
      </c>
      <c r="D97" s="2">
        <v>3</v>
      </c>
      <c r="E97" s="2">
        <v>14</v>
      </c>
      <c r="F97" t="str">
        <f t="shared" si="6"/>
        <v>jueves</v>
      </c>
      <c r="G97" t="str">
        <f t="shared" si="7"/>
        <v>febrero</v>
      </c>
      <c r="H97" t="str">
        <f>VLOOKUP(C97,Productos!A:D,2,FALSE)</f>
        <v>Producto F</v>
      </c>
      <c r="I97">
        <f>VLOOKUP(C97,Productos!A:D,3,FALSE)</f>
        <v>16</v>
      </c>
      <c r="J97">
        <f>VLOOKUP(C97,Productos!A:D,4,FALSE)</f>
        <v>32</v>
      </c>
      <c r="K97" t="str">
        <f>VLOOKUP(D97,Vendedores!A:F,6,FALSE)</f>
        <v>Gonzalez, Pedro</v>
      </c>
      <c r="L97">
        <f>VLOOKUP(D97,Vendedores!A:F,5,FALSE)</f>
        <v>5010</v>
      </c>
      <c r="M97">
        <f>VLOOKUP(D97,Vendedores!A:F,2,FALSE)</f>
        <v>4</v>
      </c>
      <c r="N97" t="str">
        <f>VLOOKUP(D97,Vendedores!A:H,7,FALSE)</f>
        <v>Jefe</v>
      </c>
      <c r="O97">
        <f>VLOOKUP(D97,Vendedores!A:H,8,FALSE)</f>
        <v>3</v>
      </c>
      <c r="P97">
        <f t="shared" si="8"/>
        <v>32</v>
      </c>
      <c r="Q97">
        <f t="shared" si="9"/>
        <v>16</v>
      </c>
      <c r="R97">
        <f t="shared" si="10"/>
        <v>17.12</v>
      </c>
      <c r="S97">
        <f t="shared" si="11"/>
        <v>17.12</v>
      </c>
      <c r="T97" s="12">
        <f>VLOOKUP(
    O97,
    Comisiones!A:N,
    HLOOKUP(G97,Comisiones!$1:$2,2,FALSE),
    FALSE
)</f>
        <v>0.19</v>
      </c>
    </row>
    <row r="98" spans="1:20" x14ac:dyDescent="0.3">
      <c r="A98" s="2">
        <v>97</v>
      </c>
      <c r="B98" s="3">
        <v>44960</v>
      </c>
      <c r="C98" s="2">
        <v>8</v>
      </c>
      <c r="D98" s="2">
        <v>6</v>
      </c>
      <c r="E98" s="2">
        <v>7</v>
      </c>
      <c r="F98" t="str">
        <f t="shared" si="6"/>
        <v>viernes</v>
      </c>
      <c r="G98" t="str">
        <f t="shared" si="7"/>
        <v>febrero</v>
      </c>
      <c r="H98" t="str">
        <f>VLOOKUP(C98,Productos!A:D,2,FALSE)</f>
        <v>Producto H</v>
      </c>
      <c r="I98">
        <f>VLOOKUP(C98,Productos!A:D,3,FALSE)</f>
        <v>14</v>
      </c>
      <c r="J98">
        <f>VLOOKUP(C98,Productos!A:D,4,FALSE)</f>
        <v>28</v>
      </c>
      <c r="K98" t="str">
        <f>VLOOKUP(D98,Vendedores!A:F,6,FALSE)</f>
        <v>Martinez, Pilar</v>
      </c>
      <c r="L98">
        <f>VLOOKUP(D98,Vendedores!A:F,5,FALSE)</f>
        <v>2700</v>
      </c>
      <c r="M98">
        <f>VLOOKUP(D98,Vendedores!A:F,2,FALSE)</f>
        <v>2</v>
      </c>
      <c r="N98" t="str">
        <f>VLOOKUP(D98,Vendedores!A:H,7,FALSE)</f>
        <v>Director</v>
      </c>
      <c r="O98">
        <f>VLOOKUP(D98,Vendedores!A:H,8,FALSE)</f>
        <v>4</v>
      </c>
      <c r="P98">
        <f t="shared" si="8"/>
        <v>25.2</v>
      </c>
      <c r="Q98">
        <f t="shared" si="9"/>
        <v>14</v>
      </c>
      <c r="R98">
        <f t="shared" si="10"/>
        <v>14.98</v>
      </c>
      <c r="S98">
        <f t="shared" si="11"/>
        <v>14.98</v>
      </c>
      <c r="T98" s="12">
        <f>VLOOKUP(
    O98,
    Comisiones!A:N,
    HLOOKUP(G98,Comisiones!$1:$2,2,FALSE),
    FALSE
)</f>
        <v>0.21</v>
      </c>
    </row>
    <row r="99" spans="1:20" x14ac:dyDescent="0.3">
      <c r="A99" s="2">
        <v>98</v>
      </c>
      <c r="B99" s="3">
        <v>44960</v>
      </c>
      <c r="C99" s="2">
        <v>6</v>
      </c>
      <c r="D99" s="2">
        <v>18</v>
      </c>
      <c r="E99" s="2">
        <v>13</v>
      </c>
      <c r="F99" t="str">
        <f t="shared" si="6"/>
        <v>viernes</v>
      </c>
      <c r="G99" t="str">
        <f t="shared" si="7"/>
        <v>febrero</v>
      </c>
      <c r="H99" t="str">
        <f>VLOOKUP(C99,Productos!A:D,2,FALSE)</f>
        <v>Producto F</v>
      </c>
      <c r="I99">
        <f>VLOOKUP(C99,Productos!A:D,3,FALSE)</f>
        <v>16</v>
      </c>
      <c r="J99">
        <f>VLOOKUP(C99,Productos!A:D,4,FALSE)</f>
        <v>32</v>
      </c>
      <c r="K99" t="str">
        <f>VLOOKUP(D99,Vendedores!A:F,6,FALSE)</f>
        <v>Garcia, Jose</v>
      </c>
      <c r="L99">
        <f>VLOOKUP(D99,Vendedores!A:F,5,FALSE)</f>
        <v>5194</v>
      </c>
      <c r="M99">
        <f>VLOOKUP(D99,Vendedores!A:F,2,FALSE)</f>
        <v>4</v>
      </c>
      <c r="N99" t="str">
        <f>VLOOKUP(D99,Vendedores!A:H,7,FALSE)</f>
        <v>Jefe</v>
      </c>
      <c r="O99">
        <f>VLOOKUP(D99,Vendedores!A:H,8,FALSE)</f>
        <v>3</v>
      </c>
      <c r="P99">
        <f t="shared" si="8"/>
        <v>32</v>
      </c>
      <c r="Q99">
        <f t="shared" si="9"/>
        <v>16</v>
      </c>
      <c r="R99">
        <f t="shared" si="10"/>
        <v>17.12</v>
      </c>
      <c r="S99">
        <f t="shared" si="11"/>
        <v>17.12</v>
      </c>
      <c r="T99" s="12">
        <f>VLOOKUP(
    O99,
    Comisiones!A:N,
    HLOOKUP(G99,Comisiones!$1:$2,2,FALSE),
    FALSE
)</f>
        <v>0.19</v>
      </c>
    </row>
    <row r="100" spans="1:20" x14ac:dyDescent="0.3">
      <c r="A100" s="2">
        <v>99</v>
      </c>
      <c r="B100" s="3">
        <v>44960</v>
      </c>
      <c r="C100" s="2">
        <v>8</v>
      </c>
      <c r="D100" s="2">
        <v>4</v>
      </c>
      <c r="E100" s="2">
        <v>12</v>
      </c>
      <c r="F100" t="str">
        <f t="shared" si="6"/>
        <v>viernes</v>
      </c>
      <c r="G100" t="str">
        <f t="shared" si="7"/>
        <v>febrero</v>
      </c>
      <c r="H100" t="str">
        <f>VLOOKUP(C100,Productos!A:D,2,FALSE)</f>
        <v>Producto H</v>
      </c>
      <c r="I100">
        <f>VLOOKUP(C100,Productos!A:D,3,FALSE)</f>
        <v>14</v>
      </c>
      <c r="J100">
        <f>VLOOKUP(C100,Productos!A:D,4,FALSE)</f>
        <v>28</v>
      </c>
      <c r="K100" t="str">
        <f>VLOOKUP(D100,Vendedores!A:F,6,FALSE)</f>
        <v>Fernandez, Isabel</v>
      </c>
      <c r="L100">
        <f>VLOOKUP(D100,Vendedores!A:F,5,FALSE)</f>
        <v>4345</v>
      </c>
      <c r="M100">
        <f>VLOOKUP(D100,Vendedores!A:F,2,FALSE)</f>
        <v>5</v>
      </c>
      <c r="N100" t="str">
        <f>VLOOKUP(D100,Vendedores!A:H,7,FALSE)</f>
        <v>Vendedor Sr</v>
      </c>
      <c r="O100">
        <f>VLOOKUP(D100,Vendedores!A:H,8,FALSE)</f>
        <v>2</v>
      </c>
      <c r="P100">
        <f t="shared" si="8"/>
        <v>28</v>
      </c>
      <c r="Q100">
        <f t="shared" si="9"/>
        <v>14</v>
      </c>
      <c r="R100">
        <f t="shared" si="10"/>
        <v>14.98</v>
      </c>
      <c r="S100">
        <f t="shared" si="11"/>
        <v>14.98</v>
      </c>
      <c r="T100" s="12">
        <f>VLOOKUP(
    O100,
    Comisiones!A:N,
    HLOOKUP(G100,Comisiones!$1:$2,2,FALSE),
    FALSE
)</f>
        <v>0.17</v>
      </c>
    </row>
    <row r="101" spans="1:20" x14ac:dyDescent="0.3">
      <c r="A101" s="2">
        <v>100</v>
      </c>
      <c r="B101" s="3">
        <v>44961</v>
      </c>
      <c r="C101" s="2">
        <v>10</v>
      </c>
      <c r="D101" s="2">
        <v>30</v>
      </c>
      <c r="E101" s="2">
        <v>13</v>
      </c>
      <c r="F101" t="str">
        <f t="shared" si="6"/>
        <v>sábado</v>
      </c>
      <c r="G101" t="str">
        <f t="shared" si="7"/>
        <v>febrero</v>
      </c>
      <c r="H101" t="str">
        <f>VLOOKUP(C101,Productos!A:D,2,FALSE)</f>
        <v>Producto J</v>
      </c>
      <c r="I101">
        <f>VLOOKUP(C101,Productos!A:D,3,FALSE)</f>
        <v>29</v>
      </c>
      <c r="J101">
        <f>VLOOKUP(C101,Productos!A:D,4,FALSE)</f>
        <v>58</v>
      </c>
      <c r="K101" t="str">
        <f>VLOOKUP(D101,Vendedores!A:F,6,FALSE)</f>
        <v>Gonzalez, Francisco</v>
      </c>
      <c r="L101">
        <f>VLOOKUP(D101,Vendedores!A:F,5,FALSE)</f>
        <v>3909</v>
      </c>
      <c r="M101">
        <f>VLOOKUP(D101,Vendedores!A:F,2,FALSE)</f>
        <v>6</v>
      </c>
      <c r="N101" t="str">
        <f>VLOOKUP(D101,Vendedores!A:H,7,FALSE)</f>
        <v>Vendedor Ssr</v>
      </c>
      <c r="O101">
        <f>VLOOKUP(D101,Vendedores!A:H,8,FALSE)</f>
        <v>2</v>
      </c>
      <c r="P101">
        <f t="shared" si="8"/>
        <v>58</v>
      </c>
      <c r="Q101">
        <f t="shared" si="9"/>
        <v>29</v>
      </c>
      <c r="R101">
        <f t="shared" si="10"/>
        <v>31.900000000000002</v>
      </c>
      <c r="S101">
        <f t="shared" si="11"/>
        <v>31.900000000000002</v>
      </c>
      <c r="T101" s="12">
        <f>VLOOKUP(
    O101,
    Comisiones!A:N,
    HLOOKUP(G101,Comisiones!$1:$2,2,FALSE),
    FALSE
)</f>
        <v>0.17</v>
      </c>
    </row>
    <row r="102" spans="1:20" x14ac:dyDescent="0.3">
      <c r="A102" s="2">
        <v>101</v>
      </c>
      <c r="B102" s="3">
        <v>44961</v>
      </c>
      <c r="C102" s="2">
        <v>8</v>
      </c>
      <c r="D102" s="2">
        <v>30</v>
      </c>
      <c r="E102" s="2">
        <v>14</v>
      </c>
      <c r="F102" t="str">
        <f t="shared" si="6"/>
        <v>sábado</v>
      </c>
      <c r="G102" t="str">
        <f t="shared" si="7"/>
        <v>febrero</v>
      </c>
      <c r="H102" t="str">
        <f>VLOOKUP(C102,Productos!A:D,2,FALSE)</f>
        <v>Producto H</v>
      </c>
      <c r="I102">
        <f>VLOOKUP(C102,Productos!A:D,3,FALSE)</f>
        <v>14</v>
      </c>
      <c r="J102">
        <f>VLOOKUP(C102,Productos!A:D,4,FALSE)</f>
        <v>28</v>
      </c>
      <c r="K102" t="str">
        <f>VLOOKUP(D102,Vendedores!A:F,6,FALSE)</f>
        <v>Gonzalez, Francisco</v>
      </c>
      <c r="L102">
        <f>VLOOKUP(D102,Vendedores!A:F,5,FALSE)</f>
        <v>3909</v>
      </c>
      <c r="M102">
        <f>VLOOKUP(D102,Vendedores!A:F,2,FALSE)</f>
        <v>6</v>
      </c>
      <c r="N102" t="str">
        <f>VLOOKUP(D102,Vendedores!A:H,7,FALSE)</f>
        <v>Vendedor Ssr</v>
      </c>
      <c r="O102">
        <f>VLOOKUP(D102,Vendedores!A:H,8,FALSE)</f>
        <v>2</v>
      </c>
      <c r="P102">
        <f t="shared" si="8"/>
        <v>28</v>
      </c>
      <c r="Q102">
        <f t="shared" si="9"/>
        <v>14</v>
      </c>
      <c r="R102">
        <f t="shared" si="10"/>
        <v>14.98</v>
      </c>
      <c r="S102">
        <f t="shared" si="11"/>
        <v>14.98</v>
      </c>
      <c r="T102" s="12">
        <f>VLOOKUP(
    O102,
    Comisiones!A:N,
    HLOOKUP(G102,Comisiones!$1:$2,2,FALSE),
    FALSE
)</f>
        <v>0.17</v>
      </c>
    </row>
    <row r="103" spans="1:20" x14ac:dyDescent="0.3">
      <c r="A103" s="2">
        <v>102</v>
      </c>
      <c r="B103" s="3">
        <v>44961</v>
      </c>
      <c r="C103" s="2">
        <v>9</v>
      </c>
      <c r="D103" s="2">
        <v>28</v>
      </c>
      <c r="E103" s="2">
        <v>10</v>
      </c>
      <c r="F103" t="str">
        <f t="shared" si="6"/>
        <v>sábado</v>
      </c>
      <c r="G103" t="str">
        <f t="shared" si="7"/>
        <v>febrero</v>
      </c>
      <c r="H103" t="str">
        <f>VLOOKUP(C103,Productos!A:D,2,FALSE)</f>
        <v>Producto I</v>
      </c>
      <c r="I103">
        <f>VLOOKUP(C103,Productos!A:D,3,FALSE)</f>
        <v>26</v>
      </c>
      <c r="J103">
        <f>VLOOKUP(C103,Productos!A:D,4,FALSE)</f>
        <v>52</v>
      </c>
      <c r="K103" t="str">
        <f>VLOOKUP(D103,Vendedores!A:F,6,FALSE)</f>
        <v>Garcia, Manuel</v>
      </c>
      <c r="L103">
        <f>VLOOKUP(D103,Vendedores!A:F,5,FALSE)</f>
        <v>5249</v>
      </c>
      <c r="M103">
        <f>VLOOKUP(D103,Vendedores!A:F,2,FALSE)</f>
        <v>4</v>
      </c>
      <c r="N103" t="str">
        <f>VLOOKUP(D103,Vendedores!A:H,7,FALSE)</f>
        <v>Jefe</v>
      </c>
      <c r="O103">
        <f>VLOOKUP(D103,Vendedores!A:H,8,FALSE)</f>
        <v>3</v>
      </c>
      <c r="P103">
        <f t="shared" si="8"/>
        <v>52</v>
      </c>
      <c r="Q103">
        <f t="shared" si="9"/>
        <v>26</v>
      </c>
      <c r="R103">
        <f t="shared" si="10"/>
        <v>28.6</v>
      </c>
      <c r="S103">
        <f t="shared" si="11"/>
        <v>28.6</v>
      </c>
      <c r="T103" s="12">
        <f>VLOOKUP(
    O103,
    Comisiones!A:N,
    HLOOKUP(G103,Comisiones!$1:$2,2,FALSE),
    FALSE
)</f>
        <v>0.19</v>
      </c>
    </row>
    <row r="104" spans="1:20" x14ac:dyDescent="0.3">
      <c r="A104" s="2">
        <v>103</v>
      </c>
      <c r="B104" s="3">
        <v>44962</v>
      </c>
      <c r="C104" s="2">
        <v>4</v>
      </c>
      <c r="D104" s="2">
        <v>21</v>
      </c>
      <c r="E104" s="2">
        <v>15</v>
      </c>
      <c r="F104" t="str">
        <f t="shared" si="6"/>
        <v>domingo</v>
      </c>
      <c r="G104" t="str">
        <f t="shared" si="7"/>
        <v>febrero</v>
      </c>
      <c r="H104" t="str">
        <f>VLOOKUP(C104,Productos!A:D,2,FALSE)</f>
        <v>Producto D</v>
      </c>
      <c r="I104">
        <f>VLOOKUP(C104,Productos!A:D,3,FALSE)</f>
        <v>14</v>
      </c>
      <c r="J104">
        <f>VLOOKUP(C104,Productos!A:D,4,FALSE)</f>
        <v>28</v>
      </c>
      <c r="K104" t="str">
        <f>VLOOKUP(D104,Vendedores!A:F,6,FALSE)</f>
        <v>Fernandez, Juan</v>
      </c>
      <c r="L104">
        <f>VLOOKUP(D104,Vendedores!A:F,5,FALSE)</f>
        <v>2616</v>
      </c>
      <c r="M104">
        <f>VLOOKUP(D104,Vendedores!A:F,2,FALSE)</f>
        <v>7</v>
      </c>
      <c r="N104" t="str">
        <f>VLOOKUP(D104,Vendedores!A:H,7,FALSE)</f>
        <v>Vendedor Jr</v>
      </c>
      <c r="O104">
        <f>VLOOKUP(D104,Vendedores!A:H,8,FALSE)</f>
        <v>2</v>
      </c>
      <c r="P104">
        <f t="shared" si="8"/>
        <v>33.6</v>
      </c>
      <c r="Q104">
        <f t="shared" si="9"/>
        <v>14</v>
      </c>
      <c r="R104">
        <f t="shared" si="10"/>
        <v>14</v>
      </c>
      <c r="S104">
        <f t="shared" si="11"/>
        <v>14</v>
      </c>
      <c r="T104" s="12">
        <f>VLOOKUP(
    O104,
    Comisiones!A:N,
    HLOOKUP(G104,Comisiones!$1:$2,2,FALSE),
    FALSE
)</f>
        <v>0.17</v>
      </c>
    </row>
    <row r="105" spans="1:20" x14ac:dyDescent="0.3">
      <c r="A105" s="2">
        <v>104</v>
      </c>
      <c r="B105" s="3">
        <v>44962</v>
      </c>
      <c r="C105" s="2">
        <v>3</v>
      </c>
      <c r="D105" s="2">
        <v>4</v>
      </c>
      <c r="E105" s="2">
        <v>15</v>
      </c>
      <c r="F105" t="str">
        <f t="shared" si="6"/>
        <v>domingo</v>
      </c>
      <c r="G105" t="str">
        <f t="shared" si="7"/>
        <v>febrero</v>
      </c>
      <c r="H105" t="str">
        <f>VLOOKUP(C105,Productos!A:D,2,FALSE)</f>
        <v>Producto C</v>
      </c>
      <c r="I105">
        <f>VLOOKUP(C105,Productos!A:D,3,FALSE)</f>
        <v>23</v>
      </c>
      <c r="J105">
        <f>VLOOKUP(C105,Productos!A:D,4,FALSE)</f>
        <v>46</v>
      </c>
      <c r="K105" t="str">
        <f>VLOOKUP(D105,Vendedores!A:F,6,FALSE)</f>
        <v>Fernandez, Isabel</v>
      </c>
      <c r="L105">
        <f>VLOOKUP(D105,Vendedores!A:F,5,FALSE)</f>
        <v>4345</v>
      </c>
      <c r="M105">
        <f>VLOOKUP(D105,Vendedores!A:F,2,FALSE)</f>
        <v>5</v>
      </c>
      <c r="N105" t="str">
        <f>VLOOKUP(D105,Vendedores!A:H,7,FALSE)</f>
        <v>Vendedor Sr</v>
      </c>
      <c r="O105">
        <f>VLOOKUP(D105,Vendedores!A:H,8,FALSE)</f>
        <v>2</v>
      </c>
      <c r="P105">
        <f t="shared" si="8"/>
        <v>55.199999999999996</v>
      </c>
      <c r="Q105">
        <f t="shared" si="9"/>
        <v>23</v>
      </c>
      <c r="R105">
        <f t="shared" si="10"/>
        <v>23</v>
      </c>
      <c r="S105">
        <f t="shared" si="11"/>
        <v>23</v>
      </c>
      <c r="T105" s="12">
        <f>VLOOKUP(
    O105,
    Comisiones!A:N,
    HLOOKUP(G105,Comisiones!$1:$2,2,FALSE),
    FALSE
)</f>
        <v>0.17</v>
      </c>
    </row>
    <row r="106" spans="1:20" x14ac:dyDescent="0.3">
      <c r="A106" s="2">
        <v>105</v>
      </c>
      <c r="B106" s="3">
        <v>44962</v>
      </c>
      <c r="C106" s="2">
        <v>8</v>
      </c>
      <c r="D106" s="2">
        <v>14</v>
      </c>
      <c r="E106" s="2">
        <v>10</v>
      </c>
      <c r="F106" t="str">
        <f t="shared" si="6"/>
        <v>domingo</v>
      </c>
      <c r="G106" t="str">
        <f t="shared" si="7"/>
        <v>febrero</v>
      </c>
      <c r="H106" t="str">
        <f>VLOOKUP(C106,Productos!A:D,2,FALSE)</f>
        <v>Producto H</v>
      </c>
      <c r="I106">
        <f>VLOOKUP(C106,Productos!A:D,3,FALSE)</f>
        <v>14</v>
      </c>
      <c r="J106">
        <f>VLOOKUP(C106,Productos!A:D,4,FALSE)</f>
        <v>28</v>
      </c>
      <c r="K106" t="str">
        <f>VLOOKUP(D106,Vendedores!A:F,6,FALSE)</f>
        <v>Fernandez, Teresa</v>
      </c>
      <c r="L106">
        <f>VLOOKUP(D106,Vendedores!A:F,5,FALSE)</f>
        <v>7062</v>
      </c>
      <c r="M106">
        <f>VLOOKUP(D106,Vendedores!A:F,2,FALSE)</f>
        <v>2</v>
      </c>
      <c r="N106" t="str">
        <f>VLOOKUP(D106,Vendedores!A:H,7,FALSE)</f>
        <v>Director</v>
      </c>
      <c r="O106">
        <f>VLOOKUP(D106,Vendedores!A:H,8,FALSE)</f>
        <v>4</v>
      </c>
      <c r="P106">
        <f t="shared" si="8"/>
        <v>25.2</v>
      </c>
      <c r="Q106">
        <f t="shared" si="9"/>
        <v>14</v>
      </c>
      <c r="R106">
        <f t="shared" si="10"/>
        <v>14.98</v>
      </c>
      <c r="S106">
        <f t="shared" si="11"/>
        <v>14.98</v>
      </c>
      <c r="T106" s="12">
        <f>VLOOKUP(
    O106,
    Comisiones!A:N,
    HLOOKUP(G106,Comisiones!$1:$2,2,FALSE),
    FALSE
)</f>
        <v>0.21</v>
      </c>
    </row>
    <row r="107" spans="1:20" x14ac:dyDescent="0.3">
      <c r="A107" s="2">
        <v>106</v>
      </c>
      <c r="B107" s="3">
        <v>44963</v>
      </c>
      <c r="C107" s="2">
        <v>9</v>
      </c>
      <c r="D107" s="2">
        <v>37</v>
      </c>
      <c r="E107" s="2">
        <v>18</v>
      </c>
      <c r="F107" t="str">
        <f t="shared" si="6"/>
        <v>lunes</v>
      </c>
      <c r="G107" t="str">
        <f t="shared" si="7"/>
        <v>febrero</v>
      </c>
      <c r="H107" t="str">
        <f>VLOOKUP(C107,Productos!A:D,2,FALSE)</f>
        <v>Producto I</v>
      </c>
      <c r="I107">
        <f>VLOOKUP(C107,Productos!A:D,3,FALSE)</f>
        <v>26</v>
      </c>
      <c r="J107">
        <f>VLOOKUP(C107,Productos!A:D,4,FALSE)</f>
        <v>52</v>
      </c>
      <c r="K107" t="str">
        <f>VLOOKUP(D107,Vendedores!A:F,6,FALSE)</f>
        <v>Gonzalez, Lionel</v>
      </c>
      <c r="L107">
        <f>VLOOKUP(D107,Vendedores!A:F,5,FALSE)</f>
        <v>4073</v>
      </c>
      <c r="M107">
        <f>VLOOKUP(D107,Vendedores!A:F,2,FALSE)</f>
        <v>5</v>
      </c>
      <c r="N107" t="str">
        <f>VLOOKUP(D107,Vendedores!A:H,7,FALSE)</f>
        <v>Vendedor Sr</v>
      </c>
      <c r="O107">
        <f>VLOOKUP(D107,Vendedores!A:H,8,FALSE)</f>
        <v>2</v>
      </c>
      <c r="P107">
        <f t="shared" si="8"/>
        <v>52</v>
      </c>
      <c r="Q107">
        <f t="shared" si="9"/>
        <v>26</v>
      </c>
      <c r="R107">
        <f t="shared" si="10"/>
        <v>28.6</v>
      </c>
      <c r="S107">
        <f t="shared" si="11"/>
        <v>28.6</v>
      </c>
      <c r="T107" s="12">
        <f>VLOOKUP(
    O107,
    Comisiones!A:N,
    HLOOKUP(G107,Comisiones!$1:$2,2,FALSE),
    FALSE
)</f>
        <v>0.17</v>
      </c>
    </row>
    <row r="108" spans="1:20" x14ac:dyDescent="0.3">
      <c r="A108" s="2">
        <v>107</v>
      </c>
      <c r="B108" s="3">
        <v>44963</v>
      </c>
      <c r="C108" s="2">
        <v>1</v>
      </c>
      <c r="D108" s="2">
        <v>32</v>
      </c>
      <c r="E108" s="2">
        <v>16</v>
      </c>
      <c r="F108" t="str">
        <f t="shared" si="6"/>
        <v>lunes</v>
      </c>
      <c r="G108" t="str">
        <f t="shared" si="7"/>
        <v>febrero</v>
      </c>
      <c r="H108" t="str">
        <f>VLOOKUP(C108,Productos!A:D,2,FALSE)</f>
        <v>Producto A</v>
      </c>
      <c r="I108">
        <f>VLOOKUP(C108,Productos!A:D,3,FALSE)</f>
        <v>10</v>
      </c>
      <c r="J108">
        <f>VLOOKUP(C108,Productos!A:D,4,FALSE)</f>
        <v>20</v>
      </c>
      <c r="K108" t="str">
        <f>VLOOKUP(D108,Vendedores!A:F,6,FALSE)</f>
        <v>Gomez, Javier</v>
      </c>
      <c r="L108">
        <f>VLOOKUP(D108,Vendedores!A:F,5,FALSE)</f>
        <v>1612</v>
      </c>
      <c r="M108">
        <f>VLOOKUP(D108,Vendedores!A:F,2,FALSE)</f>
        <v>8</v>
      </c>
      <c r="N108" t="str">
        <f>VLOOKUP(D108,Vendedores!A:H,7,FALSE)</f>
        <v>Pasante</v>
      </c>
      <c r="O108">
        <f>VLOOKUP(D108,Vendedores!A:H,8,FALSE)</f>
        <v>1</v>
      </c>
      <c r="P108">
        <f t="shared" si="8"/>
        <v>20</v>
      </c>
      <c r="Q108">
        <f t="shared" si="9"/>
        <v>10</v>
      </c>
      <c r="R108">
        <f t="shared" si="10"/>
        <v>10</v>
      </c>
      <c r="S108">
        <f t="shared" si="11"/>
        <v>10</v>
      </c>
      <c r="T108" s="12">
        <f>VLOOKUP(
    O108,
    Comisiones!A:N,
    HLOOKUP(G108,Comisiones!$1:$2,2,FALSE),
    FALSE
)</f>
        <v>0.15</v>
      </c>
    </row>
    <row r="109" spans="1:20" x14ac:dyDescent="0.3">
      <c r="A109" s="2">
        <v>108</v>
      </c>
      <c r="B109" s="3">
        <v>44963</v>
      </c>
      <c r="C109" s="2">
        <v>8</v>
      </c>
      <c r="D109" s="2">
        <v>10</v>
      </c>
      <c r="E109" s="2">
        <v>13</v>
      </c>
      <c r="F109" t="str">
        <f t="shared" si="6"/>
        <v>lunes</v>
      </c>
      <c r="G109" t="str">
        <f t="shared" si="7"/>
        <v>febrero</v>
      </c>
      <c r="H109" t="str">
        <f>VLOOKUP(C109,Productos!A:D,2,FALSE)</f>
        <v>Producto H</v>
      </c>
      <c r="I109">
        <f>VLOOKUP(C109,Productos!A:D,3,FALSE)</f>
        <v>14</v>
      </c>
      <c r="J109">
        <f>VLOOKUP(C109,Productos!A:D,4,FALSE)</f>
        <v>28</v>
      </c>
      <c r="K109" t="str">
        <f>VLOOKUP(D109,Vendedores!A:F,6,FALSE)</f>
        <v>Martin, Francisco</v>
      </c>
      <c r="L109">
        <f>VLOOKUP(D109,Vendedores!A:F,5,FALSE)</f>
        <v>4384</v>
      </c>
      <c r="M109">
        <f>VLOOKUP(D109,Vendedores!A:F,2,FALSE)</f>
        <v>5</v>
      </c>
      <c r="N109" t="str">
        <f>VLOOKUP(D109,Vendedores!A:H,7,FALSE)</f>
        <v>Vendedor Sr</v>
      </c>
      <c r="O109">
        <f>VLOOKUP(D109,Vendedores!A:H,8,FALSE)</f>
        <v>2</v>
      </c>
      <c r="P109">
        <f t="shared" si="8"/>
        <v>28</v>
      </c>
      <c r="Q109">
        <f t="shared" si="9"/>
        <v>14</v>
      </c>
      <c r="R109">
        <f t="shared" si="10"/>
        <v>14.98</v>
      </c>
      <c r="S109">
        <f t="shared" si="11"/>
        <v>14.98</v>
      </c>
      <c r="T109" s="12">
        <f>VLOOKUP(
    O109,
    Comisiones!A:N,
    HLOOKUP(G109,Comisiones!$1:$2,2,FALSE),
    FALSE
)</f>
        <v>0.17</v>
      </c>
    </row>
    <row r="110" spans="1:20" x14ac:dyDescent="0.3">
      <c r="A110" s="2">
        <v>109</v>
      </c>
      <c r="B110" s="3">
        <v>44964</v>
      </c>
      <c r="C110" s="2">
        <v>2</v>
      </c>
      <c r="D110" s="2">
        <v>13</v>
      </c>
      <c r="E110" s="2">
        <v>15</v>
      </c>
      <c r="F110" t="str">
        <f t="shared" si="6"/>
        <v>martes</v>
      </c>
      <c r="G110" t="str">
        <f t="shared" si="7"/>
        <v>febrero</v>
      </c>
      <c r="H110" t="str">
        <f>VLOOKUP(C110,Productos!A:D,2,FALSE)</f>
        <v>Producto B</v>
      </c>
      <c r="I110">
        <f>VLOOKUP(C110,Productos!A:D,3,FALSE)</f>
        <v>14</v>
      </c>
      <c r="J110">
        <f>VLOOKUP(C110,Productos!A:D,4,FALSE)</f>
        <v>28</v>
      </c>
      <c r="K110" t="str">
        <f>VLOOKUP(D110,Vendedores!A:F,6,FALSE)</f>
        <v>Gonzalez, Josefa</v>
      </c>
      <c r="L110">
        <f>VLOOKUP(D110,Vendedores!A:F,5,FALSE)</f>
        <v>1830</v>
      </c>
      <c r="M110">
        <f>VLOOKUP(D110,Vendedores!A:F,2,FALSE)</f>
        <v>8</v>
      </c>
      <c r="N110" t="str">
        <f>VLOOKUP(D110,Vendedores!A:H,7,FALSE)</f>
        <v>Pasante</v>
      </c>
      <c r="O110">
        <f>VLOOKUP(D110,Vendedores!A:H,8,FALSE)</f>
        <v>1</v>
      </c>
      <c r="P110">
        <f t="shared" si="8"/>
        <v>28</v>
      </c>
      <c r="Q110">
        <f t="shared" si="9"/>
        <v>14</v>
      </c>
      <c r="R110">
        <f t="shared" si="10"/>
        <v>14</v>
      </c>
      <c r="S110">
        <f t="shared" si="11"/>
        <v>14</v>
      </c>
      <c r="T110" s="12">
        <f>VLOOKUP(
    O110,
    Comisiones!A:N,
    HLOOKUP(G110,Comisiones!$1:$2,2,FALSE),
    FALSE
)</f>
        <v>0.15</v>
      </c>
    </row>
    <row r="111" spans="1:20" x14ac:dyDescent="0.3">
      <c r="A111" s="2">
        <v>110</v>
      </c>
      <c r="B111" s="3">
        <v>44964</v>
      </c>
      <c r="C111" s="2">
        <v>5</v>
      </c>
      <c r="D111" s="2">
        <v>31</v>
      </c>
      <c r="E111" s="2">
        <v>11</v>
      </c>
      <c r="F111" t="str">
        <f t="shared" si="6"/>
        <v>martes</v>
      </c>
      <c r="G111" t="str">
        <f t="shared" si="7"/>
        <v>febrero</v>
      </c>
      <c r="H111" t="str">
        <f>VLOOKUP(C111,Productos!A:D,2,FALSE)</f>
        <v>Producto E</v>
      </c>
      <c r="I111">
        <f>VLOOKUP(C111,Productos!A:D,3,FALSE)</f>
        <v>24</v>
      </c>
      <c r="J111">
        <f>VLOOKUP(C111,Productos!A:D,4,FALSE)</f>
        <v>48</v>
      </c>
      <c r="K111" t="str">
        <f>VLOOKUP(D111,Vendedores!A:F,6,FALSE)</f>
        <v>Fernandez, Isabel</v>
      </c>
      <c r="L111">
        <f>VLOOKUP(D111,Vendedores!A:F,5,FALSE)</f>
        <v>2227</v>
      </c>
      <c r="M111">
        <f>VLOOKUP(D111,Vendedores!A:F,2,FALSE)</f>
        <v>7</v>
      </c>
      <c r="N111" t="str">
        <f>VLOOKUP(D111,Vendedores!A:H,7,FALSE)</f>
        <v>Vendedor Jr</v>
      </c>
      <c r="O111">
        <f>VLOOKUP(D111,Vendedores!A:H,8,FALSE)</f>
        <v>2</v>
      </c>
      <c r="P111">
        <f t="shared" si="8"/>
        <v>48</v>
      </c>
      <c r="Q111">
        <f t="shared" si="9"/>
        <v>24</v>
      </c>
      <c r="R111">
        <f t="shared" si="10"/>
        <v>25.68</v>
      </c>
      <c r="S111">
        <f t="shared" si="11"/>
        <v>25.68</v>
      </c>
      <c r="T111" s="12">
        <f>VLOOKUP(
    O111,
    Comisiones!A:N,
    HLOOKUP(G111,Comisiones!$1:$2,2,FALSE),
    FALSE
)</f>
        <v>0.17</v>
      </c>
    </row>
    <row r="112" spans="1:20" x14ac:dyDescent="0.3">
      <c r="A112" s="2">
        <v>111</v>
      </c>
      <c r="B112" s="3">
        <v>44964</v>
      </c>
      <c r="C112" s="2">
        <v>6</v>
      </c>
      <c r="D112" s="2">
        <v>25</v>
      </c>
      <c r="E112" s="2">
        <v>17</v>
      </c>
      <c r="F112" t="str">
        <f t="shared" si="6"/>
        <v>martes</v>
      </c>
      <c r="G112" t="str">
        <f t="shared" si="7"/>
        <v>febrero</v>
      </c>
      <c r="H112" t="str">
        <f>VLOOKUP(C112,Productos!A:D,2,FALSE)</f>
        <v>Producto F</v>
      </c>
      <c r="I112">
        <f>VLOOKUP(C112,Productos!A:D,3,FALSE)</f>
        <v>16</v>
      </c>
      <c r="J112">
        <f>VLOOKUP(C112,Productos!A:D,4,FALSE)</f>
        <v>32</v>
      </c>
      <c r="K112" t="str">
        <f>VLOOKUP(D112,Vendedores!A:F,6,FALSE)</f>
        <v>Perez, Laura</v>
      </c>
      <c r="L112">
        <f>VLOOKUP(D112,Vendedores!A:F,5,FALSE)</f>
        <v>3586</v>
      </c>
      <c r="M112">
        <f>VLOOKUP(D112,Vendedores!A:F,2,FALSE)</f>
        <v>6</v>
      </c>
      <c r="N112" t="str">
        <f>VLOOKUP(D112,Vendedores!A:H,7,FALSE)</f>
        <v>Vendedor Ssr</v>
      </c>
      <c r="O112">
        <f>VLOOKUP(D112,Vendedores!A:H,8,FALSE)</f>
        <v>2</v>
      </c>
      <c r="P112">
        <f t="shared" si="8"/>
        <v>32</v>
      </c>
      <c r="Q112">
        <f t="shared" si="9"/>
        <v>16</v>
      </c>
      <c r="R112">
        <f t="shared" si="10"/>
        <v>17.12</v>
      </c>
      <c r="S112">
        <f t="shared" si="11"/>
        <v>17.12</v>
      </c>
      <c r="T112" s="12">
        <f>VLOOKUP(
    O112,
    Comisiones!A:N,
    HLOOKUP(G112,Comisiones!$1:$2,2,FALSE),
    FALSE
)</f>
        <v>0.17</v>
      </c>
    </row>
    <row r="113" spans="1:20" x14ac:dyDescent="0.3">
      <c r="A113" s="2">
        <v>112</v>
      </c>
      <c r="B113" s="3">
        <v>44965</v>
      </c>
      <c r="C113" s="2">
        <v>5</v>
      </c>
      <c r="D113" s="2">
        <v>40</v>
      </c>
      <c r="E113" s="2">
        <v>16</v>
      </c>
      <c r="F113" t="str">
        <f t="shared" si="6"/>
        <v>miércoles</v>
      </c>
      <c r="G113" t="str">
        <f t="shared" si="7"/>
        <v>febrero</v>
      </c>
      <c r="H113" t="str">
        <f>VLOOKUP(C113,Productos!A:D,2,FALSE)</f>
        <v>Producto E</v>
      </c>
      <c r="I113">
        <f>VLOOKUP(C113,Productos!A:D,3,FALSE)</f>
        <v>24</v>
      </c>
      <c r="J113">
        <f>VLOOKUP(C113,Productos!A:D,4,FALSE)</f>
        <v>48</v>
      </c>
      <c r="K113" t="str">
        <f>VLOOKUP(D113,Vendedores!A:F,6,FALSE)</f>
        <v>Martin, Carmen</v>
      </c>
      <c r="L113">
        <f>VLOOKUP(D113,Vendedores!A:F,5,FALSE)</f>
        <v>1598</v>
      </c>
      <c r="M113">
        <f>VLOOKUP(D113,Vendedores!A:F,2,FALSE)</f>
        <v>8</v>
      </c>
      <c r="N113" t="str">
        <f>VLOOKUP(D113,Vendedores!A:H,7,FALSE)</f>
        <v>Pasante</v>
      </c>
      <c r="O113">
        <f>VLOOKUP(D113,Vendedores!A:H,8,FALSE)</f>
        <v>1</v>
      </c>
      <c r="P113">
        <f t="shared" si="8"/>
        <v>48</v>
      </c>
      <c r="Q113">
        <f t="shared" si="9"/>
        <v>24</v>
      </c>
      <c r="R113">
        <f t="shared" si="10"/>
        <v>25.68</v>
      </c>
      <c r="S113">
        <f t="shared" si="11"/>
        <v>25.68</v>
      </c>
      <c r="T113" s="12">
        <f>VLOOKUP(
    O113,
    Comisiones!A:N,
    HLOOKUP(G113,Comisiones!$1:$2,2,FALSE),
    FALSE
)</f>
        <v>0.15</v>
      </c>
    </row>
    <row r="114" spans="1:20" x14ac:dyDescent="0.3">
      <c r="A114" s="2">
        <v>113</v>
      </c>
      <c r="B114" s="3">
        <v>44965</v>
      </c>
      <c r="C114" s="2">
        <v>10</v>
      </c>
      <c r="D114" s="2">
        <v>35</v>
      </c>
      <c r="E114" s="2">
        <v>14</v>
      </c>
      <c r="F114" t="str">
        <f t="shared" si="6"/>
        <v>miércoles</v>
      </c>
      <c r="G114" t="str">
        <f t="shared" si="7"/>
        <v>febrero</v>
      </c>
      <c r="H114" t="str">
        <f>VLOOKUP(C114,Productos!A:D,2,FALSE)</f>
        <v>Producto J</v>
      </c>
      <c r="I114">
        <f>VLOOKUP(C114,Productos!A:D,3,FALSE)</f>
        <v>29</v>
      </c>
      <c r="J114">
        <f>VLOOKUP(C114,Productos!A:D,4,FALSE)</f>
        <v>58</v>
      </c>
      <c r="K114" t="str">
        <f>VLOOKUP(D114,Vendedores!A:F,6,FALSE)</f>
        <v>Garcia, David</v>
      </c>
      <c r="L114">
        <f>VLOOKUP(D114,Vendedores!A:F,5,FALSE)</f>
        <v>2383</v>
      </c>
      <c r="M114">
        <f>VLOOKUP(D114,Vendedores!A:F,2,FALSE)</f>
        <v>7</v>
      </c>
      <c r="N114" t="str">
        <f>VLOOKUP(D114,Vendedores!A:H,7,FALSE)</f>
        <v>Vendedor Jr</v>
      </c>
      <c r="O114">
        <f>VLOOKUP(D114,Vendedores!A:H,8,FALSE)</f>
        <v>2</v>
      </c>
      <c r="P114">
        <f t="shared" si="8"/>
        <v>58</v>
      </c>
      <c r="Q114">
        <f t="shared" si="9"/>
        <v>29</v>
      </c>
      <c r="R114">
        <f t="shared" si="10"/>
        <v>31.900000000000002</v>
      </c>
      <c r="S114">
        <f t="shared" si="11"/>
        <v>31.900000000000002</v>
      </c>
      <c r="T114" s="12">
        <f>VLOOKUP(
    O114,
    Comisiones!A:N,
    HLOOKUP(G114,Comisiones!$1:$2,2,FALSE),
    FALSE
)</f>
        <v>0.17</v>
      </c>
    </row>
    <row r="115" spans="1:20" x14ac:dyDescent="0.3">
      <c r="A115" s="2">
        <v>114</v>
      </c>
      <c r="B115" s="3">
        <v>44965</v>
      </c>
      <c r="C115" s="2">
        <v>4</v>
      </c>
      <c r="D115" s="2">
        <v>23</v>
      </c>
      <c r="E115" s="2">
        <v>21</v>
      </c>
      <c r="F115" t="str">
        <f t="shared" si="6"/>
        <v>miércoles</v>
      </c>
      <c r="G115" t="str">
        <f t="shared" si="7"/>
        <v>febrero</v>
      </c>
      <c r="H115" t="str">
        <f>VLOOKUP(C115,Productos!A:D,2,FALSE)</f>
        <v>Producto D</v>
      </c>
      <c r="I115">
        <f>VLOOKUP(C115,Productos!A:D,3,FALSE)</f>
        <v>14</v>
      </c>
      <c r="J115">
        <f>VLOOKUP(C115,Productos!A:D,4,FALSE)</f>
        <v>28</v>
      </c>
      <c r="K115" t="str">
        <f>VLOOKUP(D115,Vendedores!A:F,6,FALSE)</f>
        <v>Martinez, Pedro</v>
      </c>
      <c r="L115">
        <f>VLOOKUP(D115,Vendedores!A:F,5,FALSE)</f>
        <v>5555</v>
      </c>
      <c r="M115">
        <f>VLOOKUP(D115,Vendedores!A:F,2,FALSE)</f>
        <v>4</v>
      </c>
      <c r="N115" t="str">
        <f>VLOOKUP(D115,Vendedores!A:H,7,FALSE)</f>
        <v>Jefe</v>
      </c>
      <c r="O115">
        <f>VLOOKUP(D115,Vendedores!A:H,8,FALSE)</f>
        <v>3</v>
      </c>
      <c r="P115">
        <f t="shared" si="8"/>
        <v>28</v>
      </c>
      <c r="Q115">
        <f t="shared" si="9"/>
        <v>14</v>
      </c>
      <c r="R115">
        <f t="shared" si="10"/>
        <v>14</v>
      </c>
      <c r="S115">
        <f t="shared" si="11"/>
        <v>14</v>
      </c>
      <c r="T115" s="12">
        <f>VLOOKUP(
    O115,
    Comisiones!A:N,
    HLOOKUP(G115,Comisiones!$1:$2,2,FALSE),
    FALSE
)</f>
        <v>0.19</v>
      </c>
    </row>
    <row r="116" spans="1:20" x14ac:dyDescent="0.3">
      <c r="A116" s="2">
        <v>115</v>
      </c>
      <c r="B116" s="3">
        <v>44966</v>
      </c>
      <c r="C116" s="2">
        <v>4</v>
      </c>
      <c r="D116" s="2">
        <v>7</v>
      </c>
      <c r="E116" s="2">
        <v>21</v>
      </c>
      <c r="F116" t="str">
        <f t="shared" si="6"/>
        <v>jueves</v>
      </c>
      <c r="G116" t="str">
        <f t="shared" si="7"/>
        <v>febrero</v>
      </c>
      <c r="H116" t="str">
        <f>VLOOKUP(C116,Productos!A:D,2,FALSE)</f>
        <v>Producto D</v>
      </c>
      <c r="I116">
        <f>VLOOKUP(C116,Productos!A:D,3,FALSE)</f>
        <v>14</v>
      </c>
      <c r="J116">
        <f>VLOOKUP(C116,Productos!A:D,4,FALSE)</f>
        <v>28</v>
      </c>
      <c r="K116" t="str">
        <f>VLOOKUP(D116,Vendedores!A:F,6,FALSE)</f>
        <v>Sanchez, Antonio</v>
      </c>
      <c r="L116">
        <f>VLOOKUP(D116,Vendedores!A:F,5,FALSE)</f>
        <v>1810</v>
      </c>
      <c r="M116">
        <f>VLOOKUP(D116,Vendedores!A:F,2,FALSE)</f>
        <v>8</v>
      </c>
      <c r="N116" t="str">
        <f>VLOOKUP(D116,Vendedores!A:H,7,FALSE)</f>
        <v>Pasante</v>
      </c>
      <c r="O116">
        <f>VLOOKUP(D116,Vendedores!A:H,8,FALSE)</f>
        <v>1</v>
      </c>
      <c r="P116">
        <f t="shared" si="8"/>
        <v>28</v>
      </c>
      <c r="Q116">
        <f t="shared" si="9"/>
        <v>14</v>
      </c>
      <c r="R116">
        <f t="shared" si="10"/>
        <v>14</v>
      </c>
      <c r="S116">
        <f t="shared" si="11"/>
        <v>14</v>
      </c>
      <c r="T116" s="12">
        <f>VLOOKUP(
    O116,
    Comisiones!A:N,
    HLOOKUP(G116,Comisiones!$1:$2,2,FALSE),
    FALSE
)</f>
        <v>0.15</v>
      </c>
    </row>
    <row r="117" spans="1:20" x14ac:dyDescent="0.3">
      <c r="A117" s="2">
        <v>116</v>
      </c>
      <c r="B117" s="3">
        <v>44966</v>
      </c>
      <c r="C117" s="2">
        <v>5</v>
      </c>
      <c r="D117" s="2">
        <v>27</v>
      </c>
      <c r="E117" s="2">
        <v>13</v>
      </c>
      <c r="F117" t="str">
        <f t="shared" si="6"/>
        <v>jueves</v>
      </c>
      <c r="G117" t="str">
        <f t="shared" si="7"/>
        <v>febrero</v>
      </c>
      <c r="H117" t="str">
        <f>VLOOKUP(C117,Productos!A:D,2,FALSE)</f>
        <v>Producto E</v>
      </c>
      <c r="I117">
        <f>VLOOKUP(C117,Productos!A:D,3,FALSE)</f>
        <v>24</v>
      </c>
      <c r="J117">
        <f>VLOOKUP(C117,Productos!A:D,4,FALSE)</f>
        <v>48</v>
      </c>
      <c r="K117" t="str">
        <f>VLOOKUP(D117,Vendedores!A:F,6,FALSE)</f>
        <v>Martin, Antonio</v>
      </c>
      <c r="L117">
        <f>VLOOKUP(D117,Vendedores!A:F,5,FALSE)</f>
        <v>1057</v>
      </c>
      <c r="M117">
        <f>VLOOKUP(D117,Vendedores!A:F,2,FALSE)</f>
        <v>8</v>
      </c>
      <c r="N117" t="str">
        <f>VLOOKUP(D117,Vendedores!A:H,7,FALSE)</f>
        <v>Pasante</v>
      </c>
      <c r="O117">
        <f>VLOOKUP(D117,Vendedores!A:H,8,FALSE)</f>
        <v>1</v>
      </c>
      <c r="P117">
        <f t="shared" si="8"/>
        <v>48</v>
      </c>
      <c r="Q117">
        <f t="shared" si="9"/>
        <v>24</v>
      </c>
      <c r="R117">
        <f t="shared" si="10"/>
        <v>25.68</v>
      </c>
      <c r="S117">
        <f t="shared" si="11"/>
        <v>25.68</v>
      </c>
      <c r="T117" s="12">
        <f>VLOOKUP(
    O117,
    Comisiones!A:N,
    HLOOKUP(G117,Comisiones!$1:$2,2,FALSE),
    FALSE
)</f>
        <v>0.15</v>
      </c>
    </row>
    <row r="118" spans="1:20" x14ac:dyDescent="0.3">
      <c r="A118" s="2">
        <v>117</v>
      </c>
      <c r="B118" s="3">
        <v>44966</v>
      </c>
      <c r="C118" s="2">
        <v>9</v>
      </c>
      <c r="D118" s="2">
        <v>2</v>
      </c>
      <c r="E118" s="2">
        <v>18</v>
      </c>
      <c r="F118" t="str">
        <f t="shared" si="6"/>
        <v>jueves</v>
      </c>
      <c r="G118" t="str">
        <f t="shared" si="7"/>
        <v>febrero</v>
      </c>
      <c r="H118" t="str">
        <f>VLOOKUP(C118,Productos!A:D,2,FALSE)</f>
        <v>Producto I</v>
      </c>
      <c r="I118">
        <f>VLOOKUP(C118,Productos!A:D,3,FALSE)</f>
        <v>26</v>
      </c>
      <c r="J118">
        <f>VLOOKUP(C118,Productos!A:D,4,FALSE)</f>
        <v>52</v>
      </c>
      <c r="K118" t="str">
        <f>VLOOKUP(D118,Vendedores!A:F,6,FALSE)</f>
        <v>Rodriguez, Ana</v>
      </c>
      <c r="L118">
        <f>VLOOKUP(D118,Vendedores!A:F,5,FALSE)</f>
        <v>6979</v>
      </c>
      <c r="M118">
        <f>VLOOKUP(D118,Vendedores!A:F,2,FALSE)</f>
        <v>3</v>
      </c>
      <c r="N118" t="str">
        <f>VLOOKUP(D118,Vendedores!A:H,7,FALSE)</f>
        <v>Gerente</v>
      </c>
      <c r="O118">
        <f>VLOOKUP(D118,Vendedores!A:H,8,FALSE)</f>
        <v>3</v>
      </c>
      <c r="P118">
        <f t="shared" si="8"/>
        <v>46.800000000000004</v>
      </c>
      <c r="Q118">
        <f t="shared" si="9"/>
        <v>26</v>
      </c>
      <c r="R118">
        <f t="shared" si="10"/>
        <v>28.6</v>
      </c>
      <c r="S118">
        <f t="shared" si="11"/>
        <v>28.6</v>
      </c>
      <c r="T118" s="12">
        <f>VLOOKUP(
    O118,
    Comisiones!A:N,
    HLOOKUP(G118,Comisiones!$1:$2,2,FALSE),
    FALSE
)</f>
        <v>0.19</v>
      </c>
    </row>
    <row r="119" spans="1:20" x14ac:dyDescent="0.3">
      <c r="A119" s="2">
        <v>118</v>
      </c>
      <c r="B119" s="3">
        <v>44967</v>
      </c>
      <c r="C119" s="2">
        <v>3</v>
      </c>
      <c r="D119" s="2">
        <v>23</v>
      </c>
      <c r="E119" s="2">
        <v>14</v>
      </c>
      <c r="F119" t="str">
        <f t="shared" si="6"/>
        <v>viernes</v>
      </c>
      <c r="G119" t="str">
        <f t="shared" si="7"/>
        <v>febrero</v>
      </c>
      <c r="H119" t="str">
        <f>VLOOKUP(C119,Productos!A:D,2,FALSE)</f>
        <v>Producto C</v>
      </c>
      <c r="I119">
        <f>VLOOKUP(C119,Productos!A:D,3,FALSE)</f>
        <v>23</v>
      </c>
      <c r="J119">
        <f>VLOOKUP(C119,Productos!A:D,4,FALSE)</f>
        <v>46</v>
      </c>
      <c r="K119" t="str">
        <f>VLOOKUP(D119,Vendedores!A:F,6,FALSE)</f>
        <v>Martinez, Pedro</v>
      </c>
      <c r="L119">
        <f>VLOOKUP(D119,Vendedores!A:F,5,FALSE)</f>
        <v>5555</v>
      </c>
      <c r="M119">
        <f>VLOOKUP(D119,Vendedores!A:F,2,FALSE)</f>
        <v>4</v>
      </c>
      <c r="N119" t="str">
        <f>VLOOKUP(D119,Vendedores!A:H,7,FALSE)</f>
        <v>Jefe</v>
      </c>
      <c r="O119">
        <f>VLOOKUP(D119,Vendedores!A:H,8,FALSE)</f>
        <v>3</v>
      </c>
      <c r="P119">
        <f t="shared" si="8"/>
        <v>46</v>
      </c>
      <c r="Q119">
        <f t="shared" si="9"/>
        <v>23</v>
      </c>
      <c r="R119">
        <f t="shared" si="10"/>
        <v>23</v>
      </c>
      <c r="S119">
        <f t="shared" si="11"/>
        <v>23</v>
      </c>
      <c r="T119" s="12">
        <f>VLOOKUP(
    O119,
    Comisiones!A:N,
    HLOOKUP(G119,Comisiones!$1:$2,2,FALSE),
    FALSE
)</f>
        <v>0.19</v>
      </c>
    </row>
    <row r="120" spans="1:20" x14ac:dyDescent="0.3">
      <c r="A120" s="2">
        <v>119</v>
      </c>
      <c r="B120" s="3">
        <v>44967</v>
      </c>
      <c r="C120" s="2">
        <v>5</v>
      </c>
      <c r="D120" s="2">
        <v>21</v>
      </c>
      <c r="E120" s="2">
        <v>14</v>
      </c>
      <c r="F120" t="str">
        <f t="shared" si="6"/>
        <v>viernes</v>
      </c>
      <c r="G120" t="str">
        <f t="shared" si="7"/>
        <v>febrero</v>
      </c>
      <c r="H120" t="str">
        <f>VLOOKUP(C120,Productos!A:D,2,FALSE)</f>
        <v>Producto E</v>
      </c>
      <c r="I120">
        <f>VLOOKUP(C120,Productos!A:D,3,FALSE)</f>
        <v>24</v>
      </c>
      <c r="J120">
        <f>VLOOKUP(C120,Productos!A:D,4,FALSE)</f>
        <v>48</v>
      </c>
      <c r="K120" t="str">
        <f>VLOOKUP(D120,Vendedores!A:F,6,FALSE)</f>
        <v>Fernandez, Juan</v>
      </c>
      <c r="L120">
        <f>VLOOKUP(D120,Vendedores!A:F,5,FALSE)</f>
        <v>2616</v>
      </c>
      <c r="M120">
        <f>VLOOKUP(D120,Vendedores!A:F,2,FALSE)</f>
        <v>7</v>
      </c>
      <c r="N120" t="str">
        <f>VLOOKUP(D120,Vendedores!A:H,7,FALSE)</f>
        <v>Vendedor Jr</v>
      </c>
      <c r="O120">
        <f>VLOOKUP(D120,Vendedores!A:H,8,FALSE)</f>
        <v>2</v>
      </c>
      <c r="P120">
        <f t="shared" si="8"/>
        <v>48</v>
      </c>
      <c r="Q120">
        <f t="shared" si="9"/>
        <v>24</v>
      </c>
      <c r="R120">
        <f t="shared" si="10"/>
        <v>25.68</v>
      </c>
      <c r="S120">
        <f t="shared" si="11"/>
        <v>25.68</v>
      </c>
      <c r="T120" s="12">
        <f>VLOOKUP(
    O120,
    Comisiones!A:N,
    HLOOKUP(G120,Comisiones!$1:$2,2,FALSE),
    FALSE
)</f>
        <v>0.17</v>
      </c>
    </row>
    <row r="121" spans="1:20" x14ac:dyDescent="0.3">
      <c r="A121" s="2">
        <v>120</v>
      </c>
      <c r="B121" s="3">
        <v>44967</v>
      </c>
      <c r="C121" s="2">
        <v>7</v>
      </c>
      <c r="D121" s="2">
        <v>31</v>
      </c>
      <c r="E121" s="2">
        <v>16</v>
      </c>
      <c r="F121" t="str">
        <f t="shared" si="6"/>
        <v>viernes</v>
      </c>
      <c r="G121" t="str">
        <f t="shared" si="7"/>
        <v>febrero</v>
      </c>
      <c r="H121" t="str">
        <f>VLOOKUP(C121,Productos!A:D,2,FALSE)</f>
        <v>Producto G</v>
      </c>
      <c r="I121">
        <f>VLOOKUP(C121,Productos!A:D,3,FALSE)</f>
        <v>17</v>
      </c>
      <c r="J121">
        <f>VLOOKUP(C121,Productos!A:D,4,FALSE)</f>
        <v>34</v>
      </c>
      <c r="K121" t="str">
        <f>VLOOKUP(D121,Vendedores!A:F,6,FALSE)</f>
        <v>Fernandez, Isabel</v>
      </c>
      <c r="L121">
        <f>VLOOKUP(D121,Vendedores!A:F,5,FALSE)</f>
        <v>2227</v>
      </c>
      <c r="M121">
        <f>VLOOKUP(D121,Vendedores!A:F,2,FALSE)</f>
        <v>7</v>
      </c>
      <c r="N121" t="str">
        <f>VLOOKUP(D121,Vendedores!A:H,7,FALSE)</f>
        <v>Vendedor Jr</v>
      </c>
      <c r="O121">
        <f>VLOOKUP(D121,Vendedores!A:H,8,FALSE)</f>
        <v>2</v>
      </c>
      <c r="P121">
        <f t="shared" si="8"/>
        <v>34</v>
      </c>
      <c r="Q121">
        <f t="shared" si="9"/>
        <v>17</v>
      </c>
      <c r="R121">
        <f t="shared" si="10"/>
        <v>18.190000000000001</v>
      </c>
      <c r="S121">
        <f t="shared" si="11"/>
        <v>18.190000000000001</v>
      </c>
      <c r="T121" s="12">
        <f>VLOOKUP(
    O121,
    Comisiones!A:N,
    HLOOKUP(G121,Comisiones!$1:$2,2,FALSE),
    FALSE
)</f>
        <v>0.17</v>
      </c>
    </row>
    <row r="122" spans="1:20" x14ac:dyDescent="0.3">
      <c r="A122" s="2">
        <v>121</v>
      </c>
      <c r="B122" s="3">
        <v>44968</v>
      </c>
      <c r="C122" s="2">
        <v>7</v>
      </c>
      <c r="D122" s="2">
        <v>24</v>
      </c>
      <c r="E122" s="2">
        <v>23</v>
      </c>
      <c r="F122" t="str">
        <f t="shared" si="6"/>
        <v>sábado</v>
      </c>
      <c r="G122" t="str">
        <f t="shared" si="7"/>
        <v>febrero</v>
      </c>
      <c r="H122" t="str">
        <f>VLOOKUP(C122,Productos!A:D,2,FALSE)</f>
        <v>Producto G</v>
      </c>
      <c r="I122">
        <f>VLOOKUP(C122,Productos!A:D,3,FALSE)</f>
        <v>17</v>
      </c>
      <c r="J122">
        <f>VLOOKUP(C122,Productos!A:D,4,FALSE)</f>
        <v>34</v>
      </c>
      <c r="K122" t="str">
        <f>VLOOKUP(D122,Vendedores!A:F,6,FALSE)</f>
        <v>Sanchez, Isabel</v>
      </c>
      <c r="L122">
        <f>VLOOKUP(D122,Vendedores!A:F,5,FALSE)</f>
        <v>4875</v>
      </c>
      <c r="M122">
        <f>VLOOKUP(D122,Vendedores!A:F,2,FALSE)</f>
        <v>5</v>
      </c>
      <c r="N122" t="str">
        <f>VLOOKUP(D122,Vendedores!A:H,7,FALSE)</f>
        <v>Vendedor Sr</v>
      </c>
      <c r="O122">
        <f>VLOOKUP(D122,Vendedores!A:H,8,FALSE)</f>
        <v>2</v>
      </c>
      <c r="P122">
        <f t="shared" si="8"/>
        <v>34</v>
      </c>
      <c r="Q122">
        <f t="shared" si="9"/>
        <v>17</v>
      </c>
      <c r="R122">
        <f t="shared" si="10"/>
        <v>18.190000000000001</v>
      </c>
      <c r="S122">
        <f t="shared" si="11"/>
        <v>18.190000000000001</v>
      </c>
      <c r="T122" s="12">
        <f>VLOOKUP(
    O122,
    Comisiones!A:N,
    HLOOKUP(G122,Comisiones!$1:$2,2,FALSE),
    FALSE
)</f>
        <v>0.17</v>
      </c>
    </row>
    <row r="123" spans="1:20" x14ac:dyDescent="0.3">
      <c r="A123" s="2">
        <v>122</v>
      </c>
      <c r="B123" s="3">
        <v>44968</v>
      </c>
      <c r="C123" s="2">
        <v>1</v>
      </c>
      <c r="D123" s="2">
        <v>29</v>
      </c>
      <c r="E123" s="2">
        <v>19</v>
      </c>
      <c r="F123" t="str">
        <f t="shared" si="6"/>
        <v>sábado</v>
      </c>
      <c r="G123" t="str">
        <f t="shared" si="7"/>
        <v>febrero</v>
      </c>
      <c r="H123" t="str">
        <f>VLOOKUP(C123,Productos!A:D,2,FALSE)</f>
        <v>Producto A</v>
      </c>
      <c r="I123">
        <f>VLOOKUP(C123,Productos!A:D,3,FALSE)</f>
        <v>10</v>
      </c>
      <c r="J123">
        <f>VLOOKUP(C123,Productos!A:D,4,FALSE)</f>
        <v>20</v>
      </c>
      <c r="K123" t="str">
        <f>VLOOKUP(D123,Vendedores!A:F,6,FALSE)</f>
        <v>Rodriguez, Jose</v>
      </c>
      <c r="L123">
        <f>VLOOKUP(D123,Vendedores!A:F,5,FALSE)</f>
        <v>4645</v>
      </c>
      <c r="M123">
        <f>VLOOKUP(D123,Vendedores!A:F,2,FALSE)</f>
        <v>5</v>
      </c>
      <c r="N123" t="str">
        <f>VLOOKUP(D123,Vendedores!A:H,7,FALSE)</f>
        <v>Vendedor Sr</v>
      </c>
      <c r="O123">
        <f>VLOOKUP(D123,Vendedores!A:H,8,FALSE)</f>
        <v>2</v>
      </c>
      <c r="P123">
        <f t="shared" si="8"/>
        <v>20</v>
      </c>
      <c r="Q123">
        <f t="shared" si="9"/>
        <v>10</v>
      </c>
      <c r="R123">
        <f t="shared" si="10"/>
        <v>10</v>
      </c>
      <c r="S123">
        <f t="shared" si="11"/>
        <v>10</v>
      </c>
      <c r="T123" s="12">
        <f>VLOOKUP(
    O123,
    Comisiones!A:N,
    HLOOKUP(G123,Comisiones!$1:$2,2,FALSE),
    FALSE
)</f>
        <v>0.17</v>
      </c>
    </row>
    <row r="124" spans="1:20" x14ac:dyDescent="0.3">
      <c r="A124" s="2">
        <v>123</v>
      </c>
      <c r="B124" s="3">
        <v>44968</v>
      </c>
      <c r="C124" s="2">
        <v>6</v>
      </c>
      <c r="D124" s="2">
        <v>25</v>
      </c>
      <c r="E124" s="2">
        <v>11</v>
      </c>
      <c r="F124" t="str">
        <f t="shared" si="6"/>
        <v>sábado</v>
      </c>
      <c r="G124" t="str">
        <f t="shared" si="7"/>
        <v>febrero</v>
      </c>
      <c r="H124" t="str">
        <f>VLOOKUP(C124,Productos!A:D,2,FALSE)</f>
        <v>Producto F</v>
      </c>
      <c r="I124">
        <f>VLOOKUP(C124,Productos!A:D,3,FALSE)</f>
        <v>16</v>
      </c>
      <c r="J124">
        <f>VLOOKUP(C124,Productos!A:D,4,FALSE)</f>
        <v>32</v>
      </c>
      <c r="K124" t="str">
        <f>VLOOKUP(D124,Vendedores!A:F,6,FALSE)</f>
        <v>Perez, Laura</v>
      </c>
      <c r="L124">
        <f>VLOOKUP(D124,Vendedores!A:F,5,FALSE)</f>
        <v>3586</v>
      </c>
      <c r="M124">
        <f>VLOOKUP(D124,Vendedores!A:F,2,FALSE)</f>
        <v>6</v>
      </c>
      <c r="N124" t="str">
        <f>VLOOKUP(D124,Vendedores!A:H,7,FALSE)</f>
        <v>Vendedor Ssr</v>
      </c>
      <c r="O124">
        <f>VLOOKUP(D124,Vendedores!A:H,8,FALSE)</f>
        <v>2</v>
      </c>
      <c r="P124">
        <f t="shared" si="8"/>
        <v>32</v>
      </c>
      <c r="Q124">
        <f t="shared" si="9"/>
        <v>16</v>
      </c>
      <c r="R124">
        <f t="shared" si="10"/>
        <v>17.12</v>
      </c>
      <c r="S124">
        <f t="shared" si="11"/>
        <v>17.12</v>
      </c>
      <c r="T124" s="12">
        <f>VLOOKUP(
    O124,
    Comisiones!A:N,
    HLOOKUP(G124,Comisiones!$1:$2,2,FALSE),
    FALSE
)</f>
        <v>0.17</v>
      </c>
    </row>
    <row r="125" spans="1:20" x14ac:dyDescent="0.3">
      <c r="A125" s="2">
        <v>124</v>
      </c>
      <c r="B125" s="3">
        <v>44969</v>
      </c>
      <c r="C125" s="2">
        <v>10</v>
      </c>
      <c r="D125" s="2">
        <v>22</v>
      </c>
      <c r="E125" s="2">
        <v>24</v>
      </c>
      <c r="F125" t="str">
        <f t="shared" si="6"/>
        <v>domingo</v>
      </c>
      <c r="G125" t="str">
        <f t="shared" si="7"/>
        <v>febrero</v>
      </c>
      <c r="H125" t="str">
        <f>VLOOKUP(C125,Productos!A:D,2,FALSE)</f>
        <v>Producto J</v>
      </c>
      <c r="I125">
        <f>VLOOKUP(C125,Productos!A:D,3,FALSE)</f>
        <v>29</v>
      </c>
      <c r="J125">
        <f>VLOOKUP(C125,Productos!A:D,4,FALSE)</f>
        <v>58</v>
      </c>
      <c r="K125" t="str">
        <f>VLOOKUP(D125,Vendedores!A:F,6,FALSE)</f>
        <v>Lopez, Ana</v>
      </c>
      <c r="L125">
        <f>VLOOKUP(D125,Vendedores!A:F,5,FALSE)</f>
        <v>1601</v>
      </c>
      <c r="M125">
        <f>VLOOKUP(D125,Vendedores!A:F,2,FALSE)</f>
        <v>8</v>
      </c>
      <c r="N125" t="str">
        <f>VLOOKUP(D125,Vendedores!A:H,7,FALSE)</f>
        <v>Pasante</v>
      </c>
      <c r="O125">
        <f>VLOOKUP(D125,Vendedores!A:H,8,FALSE)</f>
        <v>1</v>
      </c>
      <c r="P125">
        <f t="shared" si="8"/>
        <v>69.599999999999994</v>
      </c>
      <c r="Q125">
        <f t="shared" si="9"/>
        <v>29</v>
      </c>
      <c r="R125">
        <f t="shared" si="10"/>
        <v>31.900000000000002</v>
      </c>
      <c r="S125">
        <f t="shared" si="11"/>
        <v>31.900000000000002</v>
      </c>
      <c r="T125" s="12">
        <f>VLOOKUP(
    O125,
    Comisiones!A:N,
    HLOOKUP(G125,Comisiones!$1:$2,2,FALSE),
    FALSE
)</f>
        <v>0.15</v>
      </c>
    </row>
    <row r="126" spans="1:20" x14ac:dyDescent="0.3">
      <c r="A126" s="2">
        <v>125</v>
      </c>
      <c r="B126" s="3">
        <v>44969</v>
      </c>
      <c r="C126" s="2">
        <v>10</v>
      </c>
      <c r="D126" s="2">
        <v>40</v>
      </c>
      <c r="E126" s="2">
        <v>20</v>
      </c>
      <c r="F126" t="str">
        <f t="shared" si="6"/>
        <v>domingo</v>
      </c>
      <c r="G126" t="str">
        <f t="shared" si="7"/>
        <v>febrero</v>
      </c>
      <c r="H126" t="str">
        <f>VLOOKUP(C126,Productos!A:D,2,FALSE)</f>
        <v>Producto J</v>
      </c>
      <c r="I126">
        <f>VLOOKUP(C126,Productos!A:D,3,FALSE)</f>
        <v>29</v>
      </c>
      <c r="J126">
        <f>VLOOKUP(C126,Productos!A:D,4,FALSE)</f>
        <v>58</v>
      </c>
      <c r="K126" t="str">
        <f>VLOOKUP(D126,Vendedores!A:F,6,FALSE)</f>
        <v>Martin, Carmen</v>
      </c>
      <c r="L126">
        <f>VLOOKUP(D126,Vendedores!A:F,5,FALSE)</f>
        <v>1598</v>
      </c>
      <c r="M126">
        <f>VLOOKUP(D126,Vendedores!A:F,2,FALSE)</f>
        <v>8</v>
      </c>
      <c r="N126" t="str">
        <f>VLOOKUP(D126,Vendedores!A:H,7,FALSE)</f>
        <v>Pasante</v>
      </c>
      <c r="O126">
        <f>VLOOKUP(D126,Vendedores!A:H,8,FALSE)</f>
        <v>1</v>
      </c>
      <c r="P126">
        <f t="shared" si="8"/>
        <v>69.599999999999994</v>
      </c>
      <c r="Q126">
        <f t="shared" si="9"/>
        <v>29</v>
      </c>
      <c r="R126">
        <f t="shared" si="10"/>
        <v>31.900000000000002</v>
      </c>
      <c r="S126">
        <f t="shared" si="11"/>
        <v>31.900000000000002</v>
      </c>
      <c r="T126" s="12">
        <f>VLOOKUP(
    O126,
    Comisiones!A:N,
    HLOOKUP(G126,Comisiones!$1:$2,2,FALSE),
    FALSE
)</f>
        <v>0.15</v>
      </c>
    </row>
    <row r="127" spans="1:20" x14ac:dyDescent="0.3">
      <c r="A127" s="2">
        <v>126</v>
      </c>
      <c r="B127" s="3">
        <v>44969</v>
      </c>
      <c r="C127" s="2">
        <v>7</v>
      </c>
      <c r="D127" s="2">
        <v>40</v>
      </c>
      <c r="E127" s="2">
        <v>13</v>
      </c>
      <c r="F127" t="str">
        <f t="shared" si="6"/>
        <v>domingo</v>
      </c>
      <c r="G127" t="str">
        <f t="shared" si="7"/>
        <v>febrero</v>
      </c>
      <c r="H127" t="str">
        <f>VLOOKUP(C127,Productos!A:D,2,FALSE)</f>
        <v>Producto G</v>
      </c>
      <c r="I127">
        <f>VLOOKUP(C127,Productos!A:D,3,FALSE)</f>
        <v>17</v>
      </c>
      <c r="J127">
        <f>VLOOKUP(C127,Productos!A:D,4,FALSE)</f>
        <v>34</v>
      </c>
      <c r="K127" t="str">
        <f>VLOOKUP(D127,Vendedores!A:F,6,FALSE)</f>
        <v>Martin, Carmen</v>
      </c>
      <c r="L127">
        <f>VLOOKUP(D127,Vendedores!A:F,5,FALSE)</f>
        <v>1598</v>
      </c>
      <c r="M127">
        <f>VLOOKUP(D127,Vendedores!A:F,2,FALSE)</f>
        <v>8</v>
      </c>
      <c r="N127" t="str">
        <f>VLOOKUP(D127,Vendedores!A:H,7,FALSE)</f>
        <v>Pasante</v>
      </c>
      <c r="O127">
        <f>VLOOKUP(D127,Vendedores!A:H,8,FALSE)</f>
        <v>1</v>
      </c>
      <c r="P127">
        <f t="shared" si="8"/>
        <v>40.799999999999997</v>
      </c>
      <c r="Q127">
        <f t="shared" si="9"/>
        <v>17</v>
      </c>
      <c r="R127">
        <f t="shared" si="10"/>
        <v>18.190000000000001</v>
      </c>
      <c r="S127">
        <f t="shared" si="11"/>
        <v>18.190000000000001</v>
      </c>
      <c r="T127" s="12">
        <f>VLOOKUP(
    O127,
    Comisiones!A:N,
    HLOOKUP(G127,Comisiones!$1:$2,2,FALSE),
    FALSE
)</f>
        <v>0.15</v>
      </c>
    </row>
    <row r="128" spans="1:20" x14ac:dyDescent="0.3">
      <c r="A128" s="2">
        <v>127</v>
      </c>
      <c r="B128" s="3">
        <v>44970</v>
      </c>
      <c r="C128" s="2">
        <v>9</v>
      </c>
      <c r="D128" s="2">
        <v>27</v>
      </c>
      <c r="E128" s="2">
        <v>18</v>
      </c>
      <c r="F128" t="str">
        <f t="shared" si="6"/>
        <v>lunes</v>
      </c>
      <c r="G128" t="str">
        <f t="shared" si="7"/>
        <v>febrero</v>
      </c>
      <c r="H128" t="str">
        <f>VLOOKUP(C128,Productos!A:D,2,FALSE)</f>
        <v>Producto I</v>
      </c>
      <c r="I128">
        <f>VLOOKUP(C128,Productos!A:D,3,FALSE)</f>
        <v>26</v>
      </c>
      <c r="J128">
        <f>VLOOKUP(C128,Productos!A:D,4,FALSE)</f>
        <v>52</v>
      </c>
      <c r="K128" t="str">
        <f>VLOOKUP(D128,Vendedores!A:F,6,FALSE)</f>
        <v>Martin, Antonio</v>
      </c>
      <c r="L128">
        <f>VLOOKUP(D128,Vendedores!A:F,5,FALSE)</f>
        <v>1057</v>
      </c>
      <c r="M128">
        <f>VLOOKUP(D128,Vendedores!A:F,2,FALSE)</f>
        <v>8</v>
      </c>
      <c r="N128" t="str">
        <f>VLOOKUP(D128,Vendedores!A:H,7,FALSE)</f>
        <v>Pasante</v>
      </c>
      <c r="O128">
        <f>VLOOKUP(D128,Vendedores!A:H,8,FALSE)</f>
        <v>1</v>
      </c>
      <c r="P128">
        <f t="shared" si="8"/>
        <v>52</v>
      </c>
      <c r="Q128">
        <f t="shared" si="9"/>
        <v>26</v>
      </c>
      <c r="R128">
        <f t="shared" si="10"/>
        <v>28.6</v>
      </c>
      <c r="S128">
        <f t="shared" si="11"/>
        <v>28.6</v>
      </c>
      <c r="T128" s="12">
        <f>VLOOKUP(
    O128,
    Comisiones!A:N,
    HLOOKUP(G128,Comisiones!$1:$2,2,FALSE),
    FALSE
)</f>
        <v>0.15</v>
      </c>
    </row>
    <row r="129" spans="1:20" x14ac:dyDescent="0.3">
      <c r="A129" s="2">
        <v>128</v>
      </c>
      <c r="B129" s="3">
        <v>44970</v>
      </c>
      <c r="C129" s="2">
        <v>1</v>
      </c>
      <c r="D129" s="2">
        <v>19</v>
      </c>
      <c r="E129" s="2">
        <v>13</v>
      </c>
      <c r="F129" t="str">
        <f t="shared" si="6"/>
        <v>lunes</v>
      </c>
      <c r="G129" t="str">
        <f t="shared" si="7"/>
        <v>febrero</v>
      </c>
      <c r="H129" t="str">
        <f>VLOOKUP(C129,Productos!A:D,2,FALSE)</f>
        <v>Producto A</v>
      </c>
      <c r="I129">
        <f>VLOOKUP(C129,Productos!A:D,3,FALSE)</f>
        <v>10</v>
      </c>
      <c r="J129">
        <f>VLOOKUP(C129,Productos!A:D,4,FALSE)</f>
        <v>20</v>
      </c>
      <c r="K129" t="str">
        <f>VLOOKUP(D129,Vendedores!A:F,6,FALSE)</f>
        <v>Rodriguez, Maria</v>
      </c>
      <c r="L129">
        <f>VLOOKUP(D129,Vendedores!A:F,5,FALSE)</f>
        <v>4862</v>
      </c>
      <c r="M129">
        <f>VLOOKUP(D129,Vendedores!A:F,2,FALSE)</f>
        <v>5</v>
      </c>
      <c r="N129" t="str">
        <f>VLOOKUP(D129,Vendedores!A:H,7,FALSE)</f>
        <v>Vendedor Sr</v>
      </c>
      <c r="O129">
        <f>VLOOKUP(D129,Vendedores!A:H,8,FALSE)</f>
        <v>2</v>
      </c>
      <c r="P129">
        <f t="shared" si="8"/>
        <v>20</v>
      </c>
      <c r="Q129">
        <f t="shared" si="9"/>
        <v>10</v>
      </c>
      <c r="R129">
        <f t="shared" si="10"/>
        <v>10</v>
      </c>
      <c r="S129">
        <f t="shared" si="11"/>
        <v>10</v>
      </c>
      <c r="T129" s="12">
        <f>VLOOKUP(
    O129,
    Comisiones!A:N,
    HLOOKUP(G129,Comisiones!$1:$2,2,FALSE),
    FALSE
)</f>
        <v>0.17</v>
      </c>
    </row>
    <row r="130" spans="1:20" x14ac:dyDescent="0.3">
      <c r="A130" s="2">
        <v>129</v>
      </c>
      <c r="B130" s="3">
        <v>44970</v>
      </c>
      <c r="C130" s="2">
        <v>5</v>
      </c>
      <c r="D130" s="2">
        <v>16</v>
      </c>
      <c r="E130" s="2">
        <v>9</v>
      </c>
      <c r="F130" t="str">
        <f t="shared" si="6"/>
        <v>lunes</v>
      </c>
      <c r="G130" t="str">
        <f t="shared" si="7"/>
        <v>febrero</v>
      </c>
      <c r="H130" t="str">
        <f>VLOOKUP(C130,Productos!A:D,2,FALSE)</f>
        <v>Producto E</v>
      </c>
      <c r="I130">
        <f>VLOOKUP(C130,Productos!A:D,3,FALSE)</f>
        <v>24</v>
      </c>
      <c r="J130">
        <f>VLOOKUP(C130,Productos!A:D,4,FALSE)</f>
        <v>48</v>
      </c>
      <c r="K130" t="str">
        <f>VLOOKUP(D130,Vendedores!A:F,6,FALSE)</f>
        <v>Martin, Francisco</v>
      </c>
      <c r="L130">
        <f>VLOOKUP(D130,Vendedores!A:F,5,FALSE)</f>
        <v>2456</v>
      </c>
      <c r="M130">
        <f>VLOOKUP(D130,Vendedores!A:F,2,FALSE)</f>
        <v>7</v>
      </c>
      <c r="N130" t="str">
        <f>VLOOKUP(D130,Vendedores!A:H,7,FALSE)</f>
        <v>Vendedor Jr</v>
      </c>
      <c r="O130">
        <f>VLOOKUP(D130,Vendedores!A:H,8,FALSE)</f>
        <v>2</v>
      </c>
      <c r="P130">
        <f t="shared" si="8"/>
        <v>48</v>
      </c>
      <c r="Q130">
        <f t="shared" si="9"/>
        <v>24</v>
      </c>
      <c r="R130">
        <f t="shared" si="10"/>
        <v>25.68</v>
      </c>
      <c r="S130">
        <f t="shared" si="11"/>
        <v>25.68</v>
      </c>
      <c r="T130" s="12">
        <f>VLOOKUP(
    O130,
    Comisiones!A:N,
    HLOOKUP(G130,Comisiones!$1:$2,2,FALSE),
    FALSE
)</f>
        <v>0.17</v>
      </c>
    </row>
    <row r="131" spans="1:20" x14ac:dyDescent="0.3">
      <c r="A131" s="2">
        <v>130</v>
      </c>
      <c r="B131" s="3">
        <v>44971</v>
      </c>
      <c r="C131" s="2">
        <v>8</v>
      </c>
      <c r="D131" s="2">
        <v>36</v>
      </c>
      <c r="E131" s="2">
        <v>14</v>
      </c>
      <c r="F131" t="str">
        <f t="shared" ref="F131:F194" si="12">TEXT(B131,"dddd")</f>
        <v>martes</v>
      </c>
      <c r="G131" t="str">
        <f t="shared" ref="G131:G194" si="13">TEXT(B131,"mmmm")</f>
        <v>febrero</v>
      </c>
      <c r="H131" t="str">
        <f>VLOOKUP(C131,Productos!A:D,2,FALSE)</f>
        <v>Producto H</v>
      </c>
      <c r="I131">
        <f>VLOOKUP(C131,Productos!A:D,3,FALSE)</f>
        <v>14</v>
      </c>
      <c r="J131">
        <f>VLOOKUP(C131,Productos!A:D,4,FALSE)</f>
        <v>28</v>
      </c>
      <c r="K131" t="str">
        <f>VLOOKUP(D131,Vendedores!A:F,6,FALSE)</f>
        <v>Rodriguez, Francisco</v>
      </c>
      <c r="L131">
        <f>VLOOKUP(D131,Vendedores!A:F,5,FALSE)</f>
        <v>1898</v>
      </c>
      <c r="M131">
        <f>VLOOKUP(D131,Vendedores!A:F,2,FALSE)</f>
        <v>8</v>
      </c>
      <c r="N131" t="str">
        <f>VLOOKUP(D131,Vendedores!A:H,7,FALSE)</f>
        <v>Pasante</v>
      </c>
      <c r="O131">
        <f>VLOOKUP(D131,Vendedores!A:H,8,FALSE)</f>
        <v>1</v>
      </c>
      <c r="P131">
        <f t="shared" ref="P131:P194" si="14">IF(
    OR(N131="Director",N131="Gerente",N131="CEO"),
    J131*0.9,
    IF(F131="domingo",J131*1.2,J131)
)</f>
        <v>28</v>
      </c>
      <c r="Q131">
        <f t="shared" ref="Q131:Q194" si="15">IF(
    AND(
        OR(C131=1,C131=2,C131=3,C131=4),
        OR(G131="junio",G131="julio",G131="agosto")
    ),
    I131*1.05,
    I131
)</f>
        <v>14</v>
      </c>
      <c r="R131">
        <f t="shared" ref="R131:R194" si="16">IF(
    OR(G131="diciembre",G131="enero",G131="febrero"),
    IF(
        OR(C131=5,C131=6,C131=7,C131=8),
        I131*1.07,
        IF(
            OR(C131=10,C131=9),
            I131*1.1,
            I131
        )
    ),
    I131
)</f>
        <v>14.98</v>
      </c>
      <c r="S131">
        <f t="shared" ref="S131:S194" si="17">IF(
    OR(G131="enero",G131="febrero",G131="diciembre"),
    R131,
    IF(OR(G131="junio",G131="julio",G131="agosto"),Q131,I131))</f>
        <v>14.98</v>
      </c>
      <c r="T131" s="12">
        <f>VLOOKUP(
    O131,
    Comisiones!A:N,
    HLOOKUP(G131,Comisiones!$1:$2,2,FALSE),
    FALSE
)</f>
        <v>0.15</v>
      </c>
    </row>
    <row r="132" spans="1:20" x14ac:dyDescent="0.3">
      <c r="A132" s="2">
        <v>131</v>
      </c>
      <c r="B132" s="3">
        <v>44971</v>
      </c>
      <c r="C132" s="2">
        <v>1</v>
      </c>
      <c r="D132" s="2">
        <v>34</v>
      </c>
      <c r="E132" s="2">
        <v>15</v>
      </c>
      <c r="F132" t="str">
        <f t="shared" si="12"/>
        <v>martes</v>
      </c>
      <c r="G132" t="str">
        <f t="shared" si="13"/>
        <v>febrero</v>
      </c>
      <c r="H132" t="str">
        <f>VLOOKUP(C132,Productos!A:D,2,FALSE)</f>
        <v>Producto A</v>
      </c>
      <c r="I132">
        <f>VLOOKUP(C132,Productos!A:D,3,FALSE)</f>
        <v>10</v>
      </c>
      <c r="J132">
        <f>VLOOKUP(C132,Productos!A:D,4,FALSE)</f>
        <v>20</v>
      </c>
      <c r="K132" t="str">
        <f>VLOOKUP(D132,Vendedores!A:F,6,FALSE)</f>
        <v>Lopez, Teresa</v>
      </c>
      <c r="L132">
        <f>VLOOKUP(D132,Vendedores!A:F,5,FALSE)</f>
        <v>3680</v>
      </c>
      <c r="M132">
        <f>VLOOKUP(D132,Vendedores!A:F,2,FALSE)</f>
        <v>6</v>
      </c>
      <c r="N132" t="str">
        <f>VLOOKUP(D132,Vendedores!A:H,7,FALSE)</f>
        <v>Vendedor Ssr</v>
      </c>
      <c r="O132">
        <f>VLOOKUP(D132,Vendedores!A:H,8,FALSE)</f>
        <v>2</v>
      </c>
      <c r="P132">
        <f t="shared" si="14"/>
        <v>20</v>
      </c>
      <c r="Q132">
        <f t="shared" si="15"/>
        <v>10</v>
      </c>
      <c r="R132">
        <f t="shared" si="16"/>
        <v>10</v>
      </c>
      <c r="S132">
        <f t="shared" si="17"/>
        <v>10</v>
      </c>
      <c r="T132" s="12">
        <f>VLOOKUP(
    O132,
    Comisiones!A:N,
    HLOOKUP(G132,Comisiones!$1:$2,2,FALSE),
    FALSE
)</f>
        <v>0.17</v>
      </c>
    </row>
    <row r="133" spans="1:20" x14ac:dyDescent="0.3">
      <c r="A133" s="2">
        <v>132</v>
      </c>
      <c r="B133" s="3">
        <v>44971</v>
      </c>
      <c r="C133" s="2">
        <v>4</v>
      </c>
      <c r="D133" s="2">
        <v>11</v>
      </c>
      <c r="E133" s="2">
        <v>9</v>
      </c>
      <c r="F133" t="str">
        <f t="shared" si="12"/>
        <v>martes</v>
      </c>
      <c r="G133" t="str">
        <f t="shared" si="13"/>
        <v>febrero</v>
      </c>
      <c r="H133" t="str">
        <f>VLOOKUP(C133,Productos!A:D,2,FALSE)</f>
        <v>Producto D</v>
      </c>
      <c r="I133">
        <f>VLOOKUP(C133,Productos!A:D,3,FALSE)</f>
        <v>14</v>
      </c>
      <c r="J133">
        <f>VLOOKUP(C133,Productos!A:D,4,FALSE)</f>
        <v>28</v>
      </c>
      <c r="K133" t="str">
        <f>VLOOKUP(D133,Vendedores!A:F,6,FALSE)</f>
        <v>Garcia, Isabel</v>
      </c>
      <c r="L133">
        <f>VLOOKUP(D133,Vendedores!A:F,5,FALSE)</f>
        <v>3985</v>
      </c>
      <c r="M133">
        <f>VLOOKUP(D133,Vendedores!A:F,2,FALSE)</f>
        <v>6</v>
      </c>
      <c r="N133" t="str">
        <f>VLOOKUP(D133,Vendedores!A:H,7,FALSE)</f>
        <v>Vendedor Ssr</v>
      </c>
      <c r="O133">
        <f>VLOOKUP(D133,Vendedores!A:H,8,FALSE)</f>
        <v>2</v>
      </c>
      <c r="P133">
        <f t="shared" si="14"/>
        <v>28</v>
      </c>
      <c r="Q133">
        <f t="shared" si="15"/>
        <v>14</v>
      </c>
      <c r="R133">
        <f t="shared" si="16"/>
        <v>14</v>
      </c>
      <c r="S133">
        <f t="shared" si="17"/>
        <v>14</v>
      </c>
      <c r="T133" s="12">
        <f>VLOOKUP(
    O133,
    Comisiones!A:N,
    HLOOKUP(G133,Comisiones!$1:$2,2,FALSE),
    FALSE
)</f>
        <v>0.17</v>
      </c>
    </row>
    <row r="134" spans="1:20" x14ac:dyDescent="0.3">
      <c r="A134" s="2">
        <v>133</v>
      </c>
      <c r="B134" s="3">
        <v>44972</v>
      </c>
      <c r="C134" s="2">
        <v>8</v>
      </c>
      <c r="D134" s="2">
        <v>1</v>
      </c>
      <c r="E134" s="2">
        <v>8</v>
      </c>
      <c r="F134" t="str">
        <f t="shared" si="12"/>
        <v>miércoles</v>
      </c>
      <c r="G134" t="str">
        <f t="shared" si="13"/>
        <v>febrero</v>
      </c>
      <c r="H134" t="str">
        <f>VLOOKUP(C134,Productos!A:D,2,FALSE)</f>
        <v>Producto H</v>
      </c>
      <c r="I134">
        <f>VLOOKUP(C134,Productos!A:D,3,FALSE)</f>
        <v>14</v>
      </c>
      <c r="J134">
        <f>VLOOKUP(C134,Productos!A:D,4,FALSE)</f>
        <v>28</v>
      </c>
      <c r="K134" t="str">
        <f>VLOOKUP(D134,Vendedores!A:F,6,FALSE)</f>
        <v>Garcia, Juan</v>
      </c>
      <c r="L134">
        <f>VLOOKUP(D134,Vendedores!A:F,5,FALSE)</f>
        <v>7402</v>
      </c>
      <c r="M134">
        <f>VLOOKUP(D134,Vendedores!A:F,2,FALSE)</f>
        <v>7</v>
      </c>
      <c r="N134" t="str">
        <f>VLOOKUP(D134,Vendedores!A:H,7,FALSE)</f>
        <v>Vendedor Jr</v>
      </c>
      <c r="O134">
        <f>VLOOKUP(D134,Vendedores!A:H,8,FALSE)</f>
        <v>2</v>
      </c>
      <c r="P134">
        <f t="shared" si="14"/>
        <v>28</v>
      </c>
      <c r="Q134">
        <f t="shared" si="15"/>
        <v>14</v>
      </c>
      <c r="R134">
        <f t="shared" si="16"/>
        <v>14.98</v>
      </c>
      <c r="S134">
        <f t="shared" si="17"/>
        <v>14.98</v>
      </c>
      <c r="T134" s="12">
        <f>VLOOKUP(
    O134,
    Comisiones!A:N,
    HLOOKUP(G134,Comisiones!$1:$2,2,FALSE),
    FALSE
)</f>
        <v>0.17</v>
      </c>
    </row>
    <row r="135" spans="1:20" x14ac:dyDescent="0.3">
      <c r="A135" s="2">
        <v>134</v>
      </c>
      <c r="B135" s="3">
        <v>44972</v>
      </c>
      <c r="C135" s="2">
        <v>2</v>
      </c>
      <c r="D135" s="2">
        <v>40</v>
      </c>
      <c r="E135" s="2">
        <v>16</v>
      </c>
      <c r="F135" t="str">
        <f t="shared" si="12"/>
        <v>miércoles</v>
      </c>
      <c r="G135" t="str">
        <f t="shared" si="13"/>
        <v>febrero</v>
      </c>
      <c r="H135" t="str">
        <f>VLOOKUP(C135,Productos!A:D,2,FALSE)</f>
        <v>Producto B</v>
      </c>
      <c r="I135">
        <f>VLOOKUP(C135,Productos!A:D,3,FALSE)</f>
        <v>14</v>
      </c>
      <c r="J135">
        <f>VLOOKUP(C135,Productos!A:D,4,FALSE)</f>
        <v>28</v>
      </c>
      <c r="K135" t="str">
        <f>VLOOKUP(D135,Vendedores!A:F,6,FALSE)</f>
        <v>Martin, Carmen</v>
      </c>
      <c r="L135">
        <f>VLOOKUP(D135,Vendedores!A:F,5,FALSE)</f>
        <v>1598</v>
      </c>
      <c r="M135">
        <f>VLOOKUP(D135,Vendedores!A:F,2,FALSE)</f>
        <v>8</v>
      </c>
      <c r="N135" t="str">
        <f>VLOOKUP(D135,Vendedores!A:H,7,FALSE)</f>
        <v>Pasante</v>
      </c>
      <c r="O135">
        <f>VLOOKUP(D135,Vendedores!A:H,8,FALSE)</f>
        <v>1</v>
      </c>
      <c r="P135">
        <f t="shared" si="14"/>
        <v>28</v>
      </c>
      <c r="Q135">
        <f t="shared" si="15"/>
        <v>14</v>
      </c>
      <c r="R135">
        <f t="shared" si="16"/>
        <v>14</v>
      </c>
      <c r="S135">
        <f t="shared" si="17"/>
        <v>14</v>
      </c>
      <c r="T135" s="12">
        <f>VLOOKUP(
    O135,
    Comisiones!A:N,
    HLOOKUP(G135,Comisiones!$1:$2,2,FALSE),
    FALSE
)</f>
        <v>0.15</v>
      </c>
    </row>
    <row r="136" spans="1:20" x14ac:dyDescent="0.3">
      <c r="A136" s="2">
        <v>135</v>
      </c>
      <c r="B136" s="3">
        <v>44972</v>
      </c>
      <c r="C136" s="2">
        <v>9</v>
      </c>
      <c r="D136" s="2">
        <v>10</v>
      </c>
      <c r="E136" s="2">
        <v>15</v>
      </c>
      <c r="F136" t="str">
        <f t="shared" si="12"/>
        <v>miércoles</v>
      </c>
      <c r="G136" t="str">
        <f t="shared" si="13"/>
        <v>febrero</v>
      </c>
      <c r="H136" t="str">
        <f>VLOOKUP(C136,Productos!A:D,2,FALSE)</f>
        <v>Producto I</v>
      </c>
      <c r="I136">
        <f>VLOOKUP(C136,Productos!A:D,3,FALSE)</f>
        <v>26</v>
      </c>
      <c r="J136">
        <f>VLOOKUP(C136,Productos!A:D,4,FALSE)</f>
        <v>52</v>
      </c>
      <c r="K136" t="str">
        <f>VLOOKUP(D136,Vendedores!A:F,6,FALSE)</f>
        <v>Martin, Francisco</v>
      </c>
      <c r="L136">
        <f>VLOOKUP(D136,Vendedores!A:F,5,FALSE)</f>
        <v>4384</v>
      </c>
      <c r="M136">
        <f>VLOOKUP(D136,Vendedores!A:F,2,FALSE)</f>
        <v>5</v>
      </c>
      <c r="N136" t="str">
        <f>VLOOKUP(D136,Vendedores!A:H,7,FALSE)</f>
        <v>Vendedor Sr</v>
      </c>
      <c r="O136">
        <f>VLOOKUP(D136,Vendedores!A:H,8,FALSE)</f>
        <v>2</v>
      </c>
      <c r="P136">
        <f t="shared" si="14"/>
        <v>52</v>
      </c>
      <c r="Q136">
        <f t="shared" si="15"/>
        <v>26</v>
      </c>
      <c r="R136">
        <f t="shared" si="16"/>
        <v>28.6</v>
      </c>
      <c r="S136">
        <f t="shared" si="17"/>
        <v>28.6</v>
      </c>
      <c r="T136" s="12">
        <f>VLOOKUP(
    O136,
    Comisiones!A:N,
    HLOOKUP(G136,Comisiones!$1:$2,2,FALSE),
    FALSE
)</f>
        <v>0.17</v>
      </c>
    </row>
    <row r="137" spans="1:20" x14ac:dyDescent="0.3">
      <c r="A137" s="2">
        <v>136</v>
      </c>
      <c r="B137" s="3">
        <v>44973</v>
      </c>
      <c r="C137" s="2">
        <v>1</v>
      </c>
      <c r="D137" s="2">
        <v>21</v>
      </c>
      <c r="E137" s="2">
        <v>13</v>
      </c>
      <c r="F137" t="str">
        <f t="shared" si="12"/>
        <v>jueves</v>
      </c>
      <c r="G137" t="str">
        <f t="shared" si="13"/>
        <v>febrero</v>
      </c>
      <c r="H137" t="str">
        <f>VLOOKUP(C137,Productos!A:D,2,FALSE)</f>
        <v>Producto A</v>
      </c>
      <c r="I137">
        <f>VLOOKUP(C137,Productos!A:D,3,FALSE)</f>
        <v>10</v>
      </c>
      <c r="J137">
        <f>VLOOKUP(C137,Productos!A:D,4,FALSE)</f>
        <v>20</v>
      </c>
      <c r="K137" t="str">
        <f>VLOOKUP(D137,Vendedores!A:F,6,FALSE)</f>
        <v>Fernandez, Juan</v>
      </c>
      <c r="L137">
        <f>VLOOKUP(D137,Vendedores!A:F,5,FALSE)</f>
        <v>2616</v>
      </c>
      <c r="M137">
        <f>VLOOKUP(D137,Vendedores!A:F,2,FALSE)</f>
        <v>7</v>
      </c>
      <c r="N137" t="str">
        <f>VLOOKUP(D137,Vendedores!A:H,7,FALSE)</f>
        <v>Vendedor Jr</v>
      </c>
      <c r="O137">
        <f>VLOOKUP(D137,Vendedores!A:H,8,FALSE)</f>
        <v>2</v>
      </c>
      <c r="P137">
        <f t="shared" si="14"/>
        <v>20</v>
      </c>
      <c r="Q137">
        <f t="shared" si="15"/>
        <v>10</v>
      </c>
      <c r="R137">
        <f t="shared" si="16"/>
        <v>10</v>
      </c>
      <c r="S137">
        <f t="shared" si="17"/>
        <v>10</v>
      </c>
      <c r="T137" s="12">
        <f>VLOOKUP(
    O137,
    Comisiones!A:N,
    HLOOKUP(G137,Comisiones!$1:$2,2,FALSE),
    FALSE
)</f>
        <v>0.17</v>
      </c>
    </row>
    <row r="138" spans="1:20" x14ac:dyDescent="0.3">
      <c r="A138" s="2">
        <v>137</v>
      </c>
      <c r="B138" s="3">
        <v>44973</v>
      </c>
      <c r="C138" s="2">
        <v>5</v>
      </c>
      <c r="D138" s="2">
        <v>29</v>
      </c>
      <c r="E138" s="2">
        <v>17</v>
      </c>
      <c r="F138" t="str">
        <f t="shared" si="12"/>
        <v>jueves</v>
      </c>
      <c r="G138" t="str">
        <f t="shared" si="13"/>
        <v>febrero</v>
      </c>
      <c r="H138" t="str">
        <f>VLOOKUP(C138,Productos!A:D,2,FALSE)</f>
        <v>Producto E</v>
      </c>
      <c r="I138">
        <f>VLOOKUP(C138,Productos!A:D,3,FALSE)</f>
        <v>24</v>
      </c>
      <c r="J138">
        <f>VLOOKUP(C138,Productos!A:D,4,FALSE)</f>
        <v>48</v>
      </c>
      <c r="K138" t="str">
        <f>VLOOKUP(D138,Vendedores!A:F,6,FALSE)</f>
        <v>Rodriguez, Jose</v>
      </c>
      <c r="L138">
        <f>VLOOKUP(D138,Vendedores!A:F,5,FALSE)</f>
        <v>4645</v>
      </c>
      <c r="M138">
        <f>VLOOKUP(D138,Vendedores!A:F,2,FALSE)</f>
        <v>5</v>
      </c>
      <c r="N138" t="str">
        <f>VLOOKUP(D138,Vendedores!A:H,7,FALSE)</f>
        <v>Vendedor Sr</v>
      </c>
      <c r="O138">
        <f>VLOOKUP(D138,Vendedores!A:H,8,FALSE)</f>
        <v>2</v>
      </c>
      <c r="P138">
        <f t="shared" si="14"/>
        <v>48</v>
      </c>
      <c r="Q138">
        <f t="shared" si="15"/>
        <v>24</v>
      </c>
      <c r="R138">
        <f t="shared" si="16"/>
        <v>25.68</v>
      </c>
      <c r="S138">
        <f t="shared" si="17"/>
        <v>25.68</v>
      </c>
      <c r="T138" s="12">
        <f>VLOOKUP(
    O138,
    Comisiones!A:N,
    HLOOKUP(G138,Comisiones!$1:$2,2,FALSE),
    FALSE
)</f>
        <v>0.17</v>
      </c>
    </row>
    <row r="139" spans="1:20" x14ac:dyDescent="0.3">
      <c r="A139" s="2">
        <v>138</v>
      </c>
      <c r="B139" s="3">
        <v>44973</v>
      </c>
      <c r="C139" s="2">
        <v>1</v>
      </c>
      <c r="D139" s="2">
        <v>8</v>
      </c>
      <c r="E139" s="2">
        <v>15</v>
      </c>
      <c r="F139" t="str">
        <f t="shared" si="12"/>
        <v>jueves</v>
      </c>
      <c r="G139" t="str">
        <f t="shared" si="13"/>
        <v>febrero</v>
      </c>
      <c r="H139" t="str">
        <f>VLOOKUP(C139,Productos!A:D,2,FALSE)</f>
        <v>Producto A</v>
      </c>
      <c r="I139">
        <f>VLOOKUP(C139,Productos!A:D,3,FALSE)</f>
        <v>10</v>
      </c>
      <c r="J139">
        <f>VLOOKUP(C139,Productos!A:D,4,FALSE)</f>
        <v>20</v>
      </c>
      <c r="K139" t="str">
        <f>VLOOKUP(D139,Vendedores!A:F,6,FALSE)</f>
        <v>Perez, Manuel</v>
      </c>
      <c r="L139">
        <f>VLOOKUP(D139,Vendedores!A:F,5,FALSE)</f>
        <v>6768</v>
      </c>
      <c r="M139">
        <f>VLOOKUP(D139,Vendedores!A:F,2,FALSE)</f>
        <v>3</v>
      </c>
      <c r="N139" t="str">
        <f>VLOOKUP(D139,Vendedores!A:H,7,FALSE)</f>
        <v>Gerente</v>
      </c>
      <c r="O139">
        <f>VLOOKUP(D139,Vendedores!A:H,8,FALSE)</f>
        <v>3</v>
      </c>
      <c r="P139">
        <f t="shared" si="14"/>
        <v>18</v>
      </c>
      <c r="Q139">
        <f t="shared" si="15"/>
        <v>10</v>
      </c>
      <c r="R139">
        <f t="shared" si="16"/>
        <v>10</v>
      </c>
      <c r="S139">
        <f t="shared" si="17"/>
        <v>10</v>
      </c>
      <c r="T139" s="12">
        <f>VLOOKUP(
    O139,
    Comisiones!A:N,
    HLOOKUP(G139,Comisiones!$1:$2,2,FALSE),
    FALSE
)</f>
        <v>0.19</v>
      </c>
    </row>
    <row r="140" spans="1:20" x14ac:dyDescent="0.3">
      <c r="A140" s="2">
        <v>139</v>
      </c>
      <c r="B140" s="3">
        <v>44974</v>
      </c>
      <c r="C140" s="2">
        <v>7</v>
      </c>
      <c r="D140" s="2">
        <v>26</v>
      </c>
      <c r="E140" s="2">
        <v>14</v>
      </c>
      <c r="F140" t="str">
        <f t="shared" si="12"/>
        <v>viernes</v>
      </c>
      <c r="G140" t="str">
        <f t="shared" si="13"/>
        <v>febrero</v>
      </c>
      <c r="H140" t="str">
        <f>VLOOKUP(C140,Productos!A:D,2,FALSE)</f>
        <v>Producto G</v>
      </c>
      <c r="I140">
        <f>VLOOKUP(C140,Productos!A:D,3,FALSE)</f>
        <v>17</v>
      </c>
      <c r="J140">
        <f>VLOOKUP(C140,Productos!A:D,4,FALSE)</f>
        <v>34</v>
      </c>
      <c r="K140" t="str">
        <f>VLOOKUP(D140,Vendedores!A:F,6,FALSE)</f>
        <v>Gomez, Pilar</v>
      </c>
      <c r="L140">
        <f>VLOOKUP(D140,Vendedores!A:F,5,FALSE)</f>
        <v>2557</v>
      </c>
      <c r="M140">
        <f>VLOOKUP(D140,Vendedores!A:F,2,FALSE)</f>
        <v>7</v>
      </c>
      <c r="N140" t="str">
        <f>VLOOKUP(D140,Vendedores!A:H,7,FALSE)</f>
        <v>Vendedor Jr</v>
      </c>
      <c r="O140">
        <f>VLOOKUP(D140,Vendedores!A:H,8,FALSE)</f>
        <v>2</v>
      </c>
      <c r="P140">
        <f t="shared" si="14"/>
        <v>34</v>
      </c>
      <c r="Q140">
        <f t="shared" si="15"/>
        <v>17</v>
      </c>
      <c r="R140">
        <f t="shared" si="16"/>
        <v>18.190000000000001</v>
      </c>
      <c r="S140">
        <f t="shared" si="17"/>
        <v>18.190000000000001</v>
      </c>
      <c r="T140" s="12">
        <f>VLOOKUP(
    O140,
    Comisiones!A:N,
    HLOOKUP(G140,Comisiones!$1:$2,2,FALSE),
    FALSE
)</f>
        <v>0.17</v>
      </c>
    </row>
    <row r="141" spans="1:20" x14ac:dyDescent="0.3">
      <c r="A141" s="2">
        <v>140</v>
      </c>
      <c r="B141" s="3">
        <v>44974</v>
      </c>
      <c r="C141" s="2">
        <v>8</v>
      </c>
      <c r="D141" s="2">
        <v>22</v>
      </c>
      <c r="E141" s="2">
        <v>7</v>
      </c>
      <c r="F141" t="str">
        <f t="shared" si="12"/>
        <v>viernes</v>
      </c>
      <c r="G141" t="str">
        <f t="shared" si="13"/>
        <v>febrero</v>
      </c>
      <c r="H141" t="str">
        <f>VLOOKUP(C141,Productos!A:D,2,FALSE)</f>
        <v>Producto H</v>
      </c>
      <c r="I141">
        <f>VLOOKUP(C141,Productos!A:D,3,FALSE)</f>
        <v>14</v>
      </c>
      <c r="J141">
        <f>VLOOKUP(C141,Productos!A:D,4,FALSE)</f>
        <v>28</v>
      </c>
      <c r="K141" t="str">
        <f>VLOOKUP(D141,Vendedores!A:F,6,FALSE)</f>
        <v>Lopez, Ana</v>
      </c>
      <c r="L141">
        <f>VLOOKUP(D141,Vendedores!A:F,5,FALSE)</f>
        <v>1601</v>
      </c>
      <c r="M141">
        <f>VLOOKUP(D141,Vendedores!A:F,2,FALSE)</f>
        <v>8</v>
      </c>
      <c r="N141" t="str">
        <f>VLOOKUP(D141,Vendedores!A:H,7,FALSE)</f>
        <v>Pasante</v>
      </c>
      <c r="O141">
        <f>VLOOKUP(D141,Vendedores!A:H,8,FALSE)</f>
        <v>1</v>
      </c>
      <c r="P141">
        <f t="shared" si="14"/>
        <v>28</v>
      </c>
      <c r="Q141">
        <f t="shared" si="15"/>
        <v>14</v>
      </c>
      <c r="R141">
        <f t="shared" si="16"/>
        <v>14.98</v>
      </c>
      <c r="S141">
        <f t="shared" si="17"/>
        <v>14.98</v>
      </c>
      <c r="T141" s="12">
        <f>VLOOKUP(
    O141,
    Comisiones!A:N,
    HLOOKUP(G141,Comisiones!$1:$2,2,FALSE),
    FALSE
)</f>
        <v>0.15</v>
      </c>
    </row>
    <row r="142" spans="1:20" x14ac:dyDescent="0.3">
      <c r="A142" s="2">
        <v>141</v>
      </c>
      <c r="B142" s="3">
        <v>44974</v>
      </c>
      <c r="C142" s="2">
        <v>6</v>
      </c>
      <c r="D142" s="2">
        <v>39</v>
      </c>
      <c r="E142" s="2">
        <v>10</v>
      </c>
      <c r="F142" t="str">
        <f t="shared" si="12"/>
        <v>viernes</v>
      </c>
      <c r="G142" t="str">
        <f t="shared" si="13"/>
        <v>febrero</v>
      </c>
      <c r="H142" t="str">
        <f>VLOOKUP(C142,Productos!A:D,2,FALSE)</f>
        <v>Producto F</v>
      </c>
      <c r="I142">
        <f>VLOOKUP(C142,Productos!A:D,3,FALSE)</f>
        <v>16</v>
      </c>
      <c r="J142">
        <f>VLOOKUP(C142,Productos!A:D,4,FALSE)</f>
        <v>32</v>
      </c>
      <c r="K142" t="str">
        <f>VLOOKUP(D142,Vendedores!A:F,6,FALSE)</f>
        <v>Gomez, Maria</v>
      </c>
      <c r="L142">
        <f>VLOOKUP(D142,Vendedores!A:F,5,FALSE)</f>
        <v>2483</v>
      </c>
      <c r="M142">
        <f>VLOOKUP(D142,Vendedores!A:F,2,FALSE)</f>
        <v>7</v>
      </c>
      <c r="N142" t="str">
        <f>VLOOKUP(D142,Vendedores!A:H,7,FALSE)</f>
        <v>Vendedor Jr</v>
      </c>
      <c r="O142">
        <f>VLOOKUP(D142,Vendedores!A:H,8,FALSE)</f>
        <v>2</v>
      </c>
      <c r="P142">
        <f t="shared" si="14"/>
        <v>32</v>
      </c>
      <c r="Q142">
        <f t="shared" si="15"/>
        <v>16</v>
      </c>
      <c r="R142">
        <f t="shared" si="16"/>
        <v>17.12</v>
      </c>
      <c r="S142">
        <f t="shared" si="17"/>
        <v>17.12</v>
      </c>
      <c r="T142" s="12">
        <f>VLOOKUP(
    O142,
    Comisiones!A:N,
    HLOOKUP(G142,Comisiones!$1:$2,2,FALSE),
    FALSE
)</f>
        <v>0.17</v>
      </c>
    </row>
    <row r="143" spans="1:20" x14ac:dyDescent="0.3">
      <c r="A143" s="2">
        <v>142</v>
      </c>
      <c r="B143" s="3">
        <v>44975</v>
      </c>
      <c r="C143" s="2">
        <v>2</v>
      </c>
      <c r="D143" s="2">
        <v>13</v>
      </c>
      <c r="E143" s="2">
        <v>26</v>
      </c>
      <c r="F143" t="str">
        <f t="shared" si="12"/>
        <v>sábado</v>
      </c>
      <c r="G143" t="str">
        <f t="shared" si="13"/>
        <v>febrero</v>
      </c>
      <c r="H143" t="str">
        <f>VLOOKUP(C143,Productos!A:D,2,FALSE)</f>
        <v>Producto B</v>
      </c>
      <c r="I143">
        <f>VLOOKUP(C143,Productos!A:D,3,FALSE)</f>
        <v>14</v>
      </c>
      <c r="J143">
        <f>VLOOKUP(C143,Productos!A:D,4,FALSE)</f>
        <v>28</v>
      </c>
      <c r="K143" t="str">
        <f>VLOOKUP(D143,Vendedores!A:F,6,FALSE)</f>
        <v>Gonzalez, Josefa</v>
      </c>
      <c r="L143">
        <f>VLOOKUP(D143,Vendedores!A:F,5,FALSE)</f>
        <v>1830</v>
      </c>
      <c r="M143">
        <f>VLOOKUP(D143,Vendedores!A:F,2,FALSE)</f>
        <v>8</v>
      </c>
      <c r="N143" t="str">
        <f>VLOOKUP(D143,Vendedores!A:H,7,FALSE)</f>
        <v>Pasante</v>
      </c>
      <c r="O143">
        <f>VLOOKUP(D143,Vendedores!A:H,8,FALSE)</f>
        <v>1</v>
      </c>
      <c r="P143">
        <f t="shared" si="14"/>
        <v>28</v>
      </c>
      <c r="Q143">
        <f t="shared" si="15"/>
        <v>14</v>
      </c>
      <c r="R143">
        <f t="shared" si="16"/>
        <v>14</v>
      </c>
      <c r="S143">
        <f t="shared" si="17"/>
        <v>14</v>
      </c>
      <c r="T143" s="12">
        <f>VLOOKUP(
    O143,
    Comisiones!A:N,
    HLOOKUP(G143,Comisiones!$1:$2,2,FALSE),
    FALSE
)</f>
        <v>0.15</v>
      </c>
    </row>
    <row r="144" spans="1:20" x14ac:dyDescent="0.3">
      <c r="A144" s="2">
        <v>143</v>
      </c>
      <c r="B144" s="3">
        <v>44975</v>
      </c>
      <c r="C144" s="2">
        <v>6</v>
      </c>
      <c r="D144" s="2">
        <v>23</v>
      </c>
      <c r="E144" s="2">
        <v>17</v>
      </c>
      <c r="F144" t="str">
        <f t="shared" si="12"/>
        <v>sábado</v>
      </c>
      <c r="G144" t="str">
        <f t="shared" si="13"/>
        <v>febrero</v>
      </c>
      <c r="H144" t="str">
        <f>VLOOKUP(C144,Productos!A:D,2,FALSE)</f>
        <v>Producto F</v>
      </c>
      <c r="I144">
        <f>VLOOKUP(C144,Productos!A:D,3,FALSE)</f>
        <v>16</v>
      </c>
      <c r="J144">
        <f>VLOOKUP(C144,Productos!A:D,4,FALSE)</f>
        <v>32</v>
      </c>
      <c r="K144" t="str">
        <f>VLOOKUP(D144,Vendedores!A:F,6,FALSE)</f>
        <v>Martinez, Pedro</v>
      </c>
      <c r="L144">
        <f>VLOOKUP(D144,Vendedores!A:F,5,FALSE)</f>
        <v>5555</v>
      </c>
      <c r="M144">
        <f>VLOOKUP(D144,Vendedores!A:F,2,FALSE)</f>
        <v>4</v>
      </c>
      <c r="N144" t="str">
        <f>VLOOKUP(D144,Vendedores!A:H,7,FALSE)</f>
        <v>Jefe</v>
      </c>
      <c r="O144">
        <f>VLOOKUP(D144,Vendedores!A:H,8,FALSE)</f>
        <v>3</v>
      </c>
      <c r="P144">
        <f t="shared" si="14"/>
        <v>32</v>
      </c>
      <c r="Q144">
        <f t="shared" si="15"/>
        <v>16</v>
      </c>
      <c r="R144">
        <f t="shared" si="16"/>
        <v>17.12</v>
      </c>
      <c r="S144">
        <f t="shared" si="17"/>
        <v>17.12</v>
      </c>
      <c r="T144" s="12">
        <f>VLOOKUP(
    O144,
    Comisiones!A:N,
    HLOOKUP(G144,Comisiones!$1:$2,2,FALSE),
    FALSE
)</f>
        <v>0.19</v>
      </c>
    </row>
    <row r="145" spans="1:20" x14ac:dyDescent="0.3">
      <c r="A145" s="2">
        <v>144</v>
      </c>
      <c r="B145" s="3">
        <v>44975</v>
      </c>
      <c r="C145" s="2">
        <v>9</v>
      </c>
      <c r="D145" s="2">
        <v>34</v>
      </c>
      <c r="E145" s="2">
        <v>4</v>
      </c>
      <c r="F145" t="str">
        <f t="shared" si="12"/>
        <v>sábado</v>
      </c>
      <c r="G145" t="str">
        <f t="shared" si="13"/>
        <v>febrero</v>
      </c>
      <c r="H145" t="str">
        <f>VLOOKUP(C145,Productos!A:D,2,FALSE)</f>
        <v>Producto I</v>
      </c>
      <c r="I145">
        <f>VLOOKUP(C145,Productos!A:D,3,FALSE)</f>
        <v>26</v>
      </c>
      <c r="J145">
        <f>VLOOKUP(C145,Productos!A:D,4,FALSE)</f>
        <v>52</v>
      </c>
      <c r="K145" t="str">
        <f>VLOOKUP(D145,Vendedores!A:F,6,FALSE)</f>
        <v>Lopez, Teresa</v>
      </c>
      <c r="L145">
        <f>VLOOKUP(D145,Vendedores!A:F,5,FALSE)</f>
        <v>3680</v>
      </c>
      <c r="M145">
        <f>VLOOKUP(D145,Vendedores!A:F,2,FALSE)</f>
        <v>6</v>
      </c>
      <c r="N145" t="str">
        <f>VLOOKUP(D145,Vendedores!A:H,7,FALSE)</f>
        <v>Vendedor Ssr</v>
      </c>
      <c r="O145">
        <f>VLOOKUP(D145,Vendedores!A:H,8,FALSE)</f>
        <v>2</v>
      </c>
      <c r="P145">
        <f t="shared" si="14"/>
        <v>52</v>
      </c>
      <c r="Q145">
        <f t="shared" si="15"/>
        <v>26</v>
      </c>
      <c r="R145">
        <f t="shared" si="16"/>
        <v>28.6</v>
      </c>
      <c r="S145">
        <f t="shared" si="17"/>
        <v>28.6</v>
      </c>
      <c r="T145" s="12">
        <f>VLOOKUP(
    O145,
    Comisiones!A:N,
    HLOOKUP(G145,Comisiones!$1:$2,2,FALSE),
    FALSE
)</f>
        <v>0.17</v>
      </c>
    </row>
    <row r="146" spans="1:20" x14ac:dyDescent="0.3">
      <c r="A146" s="2">
        <v>145</v>
      </c>
      <c r="B146" s="3">
        <v>44976</v>
      </c>
      <c r="C146" s="2">
        <v>6</v>
      </c>
      <c r="D146" s="2">
        <v>6</v>
      </c>
      <c r="E146" s="2">
        <v>12</v>
      </c>
      <c r="F146" t="str">
        <f t="shared" si="12"/>
        <v>domingo</v>
      </c>
      <c r="G146" t="str">
        <f t="shared" si="13"/>
        <v>febrero</v>
      </c>
      <c r="H146" t="str">
        <f>VLOOKUP(C146,Productos!A:D,2,FALSE)</f>
        <v>Producto F</v>
      </c>
      <c r="I146">
        <f>VLOOKUP(C146,Productos!A:D,3,FALSE)</f>
        <v>16</v>
      </c>
      <c r="J146">
        <f>VLOOKUP(C146,Productos!A:D,4,FALSE)</f>
        <v>32</v>
      </c>
      <c r="K146" t="str">
        <f>VLOOKUP(D146,Vendedores!A:F,6,FALSE)</f>
        <v>Martinez, Pilar</v>
      </c>
      <c r="L146">
        <f>VLOOKUP(D146,Vendedores!A:F,5,FALSE)</f>
        <v>2700</v>
      </c>
      <c r="M146">
        <f>VLOOKUP(D146,Vendedores!A:F,2,FALSE)</f>
        <v>2</v>
      </c>
      <c r="N146" t="str">
        <f>VLOOKUP(D146,Vendedores!A:H,7,FALSE)</f>
        <v>Director</v>
      </c>
      <c r="O146">
        <f>VLOOKUP(D146,Vendedores!A:H,8,FALSE)</f>
        <v>4</v>
      </c>
      <c r="P146">
        <f t="shared" si="14"/>
        <v>28.8</v>
      </c>
      <c r="Q146">
        <f t="shared" si="15"/>
        <v>16</v>
      </c>
      <c r="R146">
        <f t="shared" si="16"/>
        <v>17.12</v>
      </c>
      <c r="S146">
        <f t="shared" si="17"/>
        <v>17.12</v>
      </c>
      <c r="T146" s="12">
        <f>VLOOKUP(
    O146,
    Comisiones!A:N,
    HLOOKUP(G146,Comisiones!$1:$2,2,FALSE),
    FALSE
)</f>
        <v>0.21</v>
      </c>
    </row>
    <row r="147" spans="1:20" x14ac:dyDescent="0.3">
      <c r="A147" s="2">
        <v>146</v>
      </c>
      <c r="B147" s="3">
        <v>44976</v>
      </c>
      <c r="C147" s="2">
        <v>9</v>
      </c>
      <c r="D147" s="2">
        <v>37</v>
      </c>
      <c r="E147" s="2">
        <v>10</v>
      </c>
      <c r="F147" t="str">
        <f t="shared" si="12"/>
        <v>domingo</v>
      </c>
      <c r="G147" t="str">
        <f t="shared" si="13"/>
        <v>febrero</v>
      </c>
      <c r="H147" t="str">
        <f>VLOOKUP(C147,Productos!A:D,2,FALSE)</f>
        <v>Producto I</v>
      </c>
      <c r="I147">
        <f>VLOOKUP(C147,Productos!A:D,3,FALSE)</f>
        <v>26</v>
      </c>
      <c r="J147">
        <f>VLOOKUP(C147,Productos!A:D,4,FALSE)</f>
        <v>52</v>
      </c>
      <c r="K147" t="str">
        <f>VLOOKUP(D147,Vendedores!A:F,6,FALSE)</f>
        <v>Gonzalez, Lionel</v>
      </c>
      <c r="L147">
        <f>VLOOKUP(D147,Vendedores!A:F,5,FALSE)</f>
        <v>4073</v>
      </c>
      <c r="M147">
        <f>VLOOKUP(D147,Vendedores!A:F,2,FALSE)</f>
        <v>5</v>
      </c>
      <c r="N147" t="str">
        <f>VLOOKUP(D147,Vendedores!A:H,7,FALSE)</f>
        <v>Vendedor Sr</v>
      </c>
      <c r="O147">
        <f>VLOOKUP(D147,Vendedores!A:H,8,FALSE)</f>
        <v>2</v>
      </c>
      <c r="P147">
        <f t="shared" si="14"/>
        <v>62.4</v>
      </c>
      <c r="Q147">
        <f t="shared" si="15"/>
        <v>26</v>
      </c>
      <c r="R147">
        <f t="shared" si="16"/>
        <v>28.6</v>
      </c>
      <c r="S147">
        <f t="shared" si="17"/>
        <v>28.6</v>
      </c>
      <c r="T147" s="12">
        <f>VLOOKUP(
    O147,
    Comisiones!A:N,
    HLOOKUP(G147,Comisiones!$1:$2,2,FALSE),
    FALSE
)</f>
        <v>0.17</v>
      </c>
    </row>
    <row r="148" spans="1:20" x14ac:dyDescent="0.3">
      <c r="A148" s="2">
        <v>147</v>
      </c>
      <c r="B148" s="3">
        <v>44976</v>
      </c>
      <c r="C148" s="2">
        <v>1</v>
      </c>
      <c r="D148" s="2">
        <v>22</v>
      </c>
      <c r="E148" s="2">
        <v>14</v>
      </c>
      <c r="F148" t="str">
        <f t="shared" si="12"/>
        <v>domingo</v>
      </c>
      <c r="G148" t="str">
        <f t="shared" si="13"/>
        <v>febrero</v>
      </c>
      <c r="H148" t="str">
        <f>VLOOKUP(C148,Productos!A:D,2,FALSE)</f>
        <v>Producto A</v>
      </c>
      <c r="I148">
        <f>VLOOKUP(C148,Productos!A:D,3,FALSE)</f>
        <v>10</v>
      </c>
      <c r="J148">
        <f>VLOOKUP(C148,Productos!A:D,4,FALSE)</f>
        <v>20</v>
      </c>
      <c r="K148" t="str">
        <f>VLOOKUP(D148,Vendedores!A:F,6,FALSE)</f>
        <v>Lopez, Ana</v>
      </c>
      <c r="L148">
        <f>VLOOKUP(D148,Vendedores!A:F,5,FALSE)</f>
        <v>1601</v>
      </c>
      <c r="M148">
        <f>VLOOKUP(D148,Vendedores!A:F,2,FALSE)</f>
        <v>8</v>
      </c>
      <c r="N148" t="str">
        <f>VLOOKUP(D148,Vendedores!A:H,7,FALSE)</f>
        <v>Pasante</v>
      </c>
      <c r="O148">
        <f>VLOOKUP(D148,Vendedores!A:H,8,FALSE)</f>
        <v>1</v>
      </c>
      <c r="P148">
        <f t="shared" si="14"/>
        <v>24</v>
      </c>
      <c r="Q148">
        <f t="shared" si="15"/>
        <v>10</v>
      </c>
      <c r="R148">
        <f t="shared" si="16"/>
        <v>10</v>
      </c>
      <c r="S148">
        <f t="shared" si="17"/>
        <v>10</v>
      </c>
      <c r="T148" s="12">
        <f>VLOOKUP(
    O148,
    Comisiones!A:N,
    HLOOKUP(G148,Comisiones!$1:$2,2,FALSE),
    FALSE
)</f>
        <v>0.15</v>
      </c>
    </row>
    <row r="149" spans="1:20" x14ac:dyDescent="0.3">
      <c r="A149" s="2">
        <v>148</v>
      </c>
      <c r="B149" s="3">
        <v>44977</v>
      </c>
      <c r="C149" s="2">
        <v>6</v>
      </c>
      <c r="D149" s="2">
        <v>8</v>
      </c>
      <c r="E149" s="2">
        <v>13</v>
      </c>
      <c r="F149" t="str">
        <f t="shared" si="12"/>
        <v>lunes</v>
      </c>
      <c r="G149" t="str">
        <f t="shared" si="13"/>
        <v>febrero</v>
      </c>
      <c r="H149" t="str">
        <f>VLOOKUP(C149,Productos!A:D,2,FALSE)</f>
        <v>Producto F</v>
      </c>
      <c r="I149">
        <f>VLOOKUP(C149,Productos!A:D,3,FALSE)</f>
        <v>16</v>
      </c>
      <c r="J149">
        <f>VLOOKUP(C149,Productos!A:D,4,FALSE)</f>
        <v>32</v>
      </c>
      <c r="K149" t="str">
        <f>VLOOKUP(D149,Vendedores!A:F,6,FALSE)</f>
        <v>Perez, Manuel</v>
      </c>
      <c r="L149">
        <f>VLOOKUP(D149,Vendedores!A:F,5,FALSE)</f>
        <v>6768</v>
      </c>
      <c r="M149">
        <f>VLOOKUP(D149,Vendedores!A:F,2,FALSE)</f>
        <v>3</v>
      </c>
      <c r="N149" t="str">
        <f>VLOOKUP(D149,Vendedores!A:H,7,FALSE)</f>
        <v>Gerente</v>
      </c>
      <c r="O149">
        <f>VLOOKUP(D149,Vendedores!A:H,8,FALSE)</f>
        <v>3</v>
      </c>
      <c r="P149">
        <f t="shared" si="14"/>
        <v>28.8</v>
      </c>
      <c r="Q149">
        <f t="shared" si="15"/>
        <v>16</v>
      </c>
      <c r="R149">
        <f t="shared" si="16"/>
        <v>17.12</v>
      </c>
      <c r="S149">
        <f t="shared" si="17"/>
        <v>17.12</v>
      </c>
      <c r="T149" s="12">
        <f>VLOOKUP(
    O149,
    Comisiones!A:N,
    HLOOKUP(G149,Comisiones!$1:$2,2,FALSE),
    FALSE
)</f>
        <v>0.19</v>
      </c>
    </row>
    <row r="150" spans="1:20" x14ac:dyDescent="0.3">
      <c r="A150" s="2">
        <v>149</v>
      </c>
      <c r="B150" s="3">
        <v>44977</v>
      </c>
      <c r="C150" s="2">
        <v>5</v>
      </c>
      <c r="D150" s="2">
        <v>28</v>
      </c>
      <c r="E150" s="2">
        <v>10</v>
      </c>
      <c r="F150" t="str">
        <f t="shared" si="12"/>
        <v>lunes</v>
      </c>
      <c r="G150" t="str">
        <f t="shared" si="13"/>
        <v>febrero</v>
      </c>
      <c r="H150" t="str">
        <f>VLOOKUP(C150,Productos!A:D,2,FALSE)</f>
        <v>Producto E</v>
      </c>
      <c r="I150">
        <f>VLOOKUP(C150,Productos!A:D,3,FALSE)</f>
        <v>24</v>
      </c>
      <c r="J150">
        <f>VLOOKUP(C150,Productos!A:D,4,FALSE)</f>
        <v>48</v>
      </c>
      <c r="K150" t="str">
        <f>VLOOKUP(D150,Vendedores!A:F,6,FALSE)</f>
        <v>Garcia, Manuel</v>
      </c>
      <c r="L150">
        <f>VLOOKUP(D150,Vendedores!A:F,5,FALSE)</f>
        <v>5249</v>
      </c>
      <c r="M150">
        <f>VLOOKUP(D150,Vendedores!A:F,2,FALSE)</f>
        <v>4</v>
      </c>
      <c r="N150" t="str">
        <f>VLOOKUP(D150,Vendedores!A:H,7,FALSE)</f>
        <v>Jefe</v>
      </c>
      <c r="O150">
        <f>VLOOKUP(D150,Vendedores!A:H,8,FALSE)</f>
        <v>3</v>
      </c>
      <c r="P150">
        <f t="shared" si="14"/>
        <v>48</v>
      </c>
      <c r="Q150">
        <f t="shared" si="15"/>
        <v>24</v>
      </c>
      <c r="R150">
        <f t="shared" si="16"/>
        <v>25.68</v>
      </c>
      <c r="S150">
        <f t="shared" si="17"/>
        <v>25.68</v>
      </c>
      <c r="T150" s="12">
        <f>VLOOKUP(
    O150,
    Comisiones!A:N,
    HLOOKUP(G150,Comisiones!$1:$2,2,FALSE),
    FALSE
)</f>
        <v>0.19</v>
      </c>
    </row>
    <row r="151" spans="1:20" x14ac:dyDescent="0.3">
      <c r="A151" s="2">
        <v>150</v>
      </c>
      <c r="B151" s="3">
        <v>44977</v>
      </c>
      <c r="C151" s="2">
        <v>8</v>
      </c>
      <c r="D151" s="2">
        <v>8</v>
      </c>
      <c r="E151" s="2">
        <v>15</v>
      </c>
      <c r="F151" t="str">
        <f t="shared" si="12"/>
        <v>lunes</v>
      </c>
      <c r="G151" t="str">
        <f t="shared" si="13"/>
        <v>febrero</v>
      </c>
      <c r="H151" t="str">
        <f>VLOOKUP(C151,Productos!A:D,2,FALSE)</f>
        <v>Producto H</v>
      </c>
      <c r="I151">
        <f>VLOOKUP(C151,Productos!A:D,3,FALSE)</f>
        <v>14</v>
      </c>
      <c r="J151">
        <f>VLOOKUP(C151,Productos!A:D,4,FALSE)</f>
        <v>28</v>
      </c>
      <c r="K151" t="str">
        <f>VLOOKUP(D151,Vendedores!A:F,6,FALSE)</f>
        <v>Perez, Manuel</v>
      </c>
      <c r="L151">
        <f>VLOOKUP(D151,Vendedores!A:F,5,FALSE)</f>
        <v>6768</v>
      </c>
      <c r="M151">
        <f>VLOOKUP(D151,Vendedores!A:F,2,FALSE)</f>
        <v>3</v>
      </c>
      <c r="N151" t="str">
        <f>VLOOKUP(D151,Vendedores!A:H,7,FALSE)</f>
        <v>Gerente</v>
      </c>
      <c r="O151">
        <f>VLOOKUP(D151,Vendedores!A:H,8,FALSE)</f>
        <v>3</v>
      </c>
      <c r="P151">
        <f t="shared" si="14"/>
        <v>25.2</v>
      </c>
      <c r="Q151">
        <f t="shared" si="15"/>
        <v>14</v>
      </c>
      <c r="R151">
        <f t="shared" si="16"/>
        <v>14.98</v>
      </c>
      <c r="S151">
        <f t="shared" si="17"/>
        <v>14.98</v>
      </c>
      <c r="T151" s="12">
        <f>VLOOKUP(
    O151,
    Comisiones!A:N,
    HLOOKUP(G151,Comisiones!$1:$2,2,FALSE),
    FALSE
)</f>
        <v>0.19</v>
      </c>
    </row>
    <row r="152" spans="1:20" x14ac:dyDescent="0.3">
      <c r="A152" s="2">
        <v>151</v>
      </c>
      <c r="B152" s="3">
        <v>44978</v>
      </c>
      <c r="C152" s="2">
        <v>5</v>
      </c>
      <c r="D152" s="2">
        <v>30</v>
      </c>
      <c r="E152" s="2">
        <v>20</v>
      </c>
      <c r="F152" t="str">
        <f t="shared" si="12"/>
        <v>martes</v>
      </c>
      <c r="G152" t="str">
        <f t="shared" si="13"/>
        <v>febrero</v>
      </c>
      <c r="H152" t="str">
        <f>VLOOKUP(C152,Productos!A:D,2,FALSE)</f>
        <v>Producto E</v>
      </c>
      <c r="I152">
        <f>VLOOKUP(C152,Productos!A:D,3,FALSE)</f>
        <v>24</v>
      </c>
      <c r="J152">
        <f>VLOOKUP(C152,Productos!A:D,4,FALSE)</f>
        <v>48</v>
      </c>
      <c r="K152" t="str">
        <f>VLOOKUP(D152,Vendedores!A:F,6,FALSE)</f>
        <v>Gonzalez, Francisco</v>
      </c>
      <c r="L152">
        <f>VLOOKUP(D152,Vendedores!A:F,5,FALSE)</f>
        <v>3909</v>
      </c>
      <c r="M152">
        <f>VLOOKUP(D152,Vendedores!A:F,2,FALSE)</f>
        <v>6</v>
      </c>
      <c r="N152" t="str">
        <f>VLOOKUP(D152,Vendedores!A:H,7,FALSE)</f>
        <v>Vendedor Ssr</v>
      </c>
      <c r="O152">
        <f>VLOOKUP(D152,Vendedores!A:H,8,FALSE)</f>
        <v>2</v>
      </c>
      <c r="P152">
        <f t="shared" si="14"/>
        <v>48</v>
      </c>
      <c r="Q152">
        <f t="shared" si="15"/>
        <v>24</v>
      </c>
      <c r="R152">
        <f t="shared" si="16"/>
        <v>25.68</v>
      </c>
      <c r="S152">
        <f t="shared" si="17"/>
        <v>25.68</v>
      </c>
      <c r="T152" s="12">
        <f>VLOOKUP(
    O152,
    Comisiones!A:N,
    HLOOKUP(G152,Comisiones!$1:$2,2,FALSE),
    FALSE
)</f>
        <v>0.17</v>
      </c>
    </row>
    <row r="153" spans="1:20" x14ac:dyDescent="0.3">
      <c r="A153" s="2">
        <v>152</v>
      </c>
      <c r="B153" s="3">
        <v>44978</v>
      </c>
      <c r="C153" s="2">
        <v>8</v>
      </c>
      <c r="D153" s="2">
        <v>16</v>
      </c>
      <c r="E153" s="2">
        <v>25</v>
      </c>
      <c r="F153" t="str">
        <f t="shared" si="12"/>
        <v>martes</v>
      </c>
      <c r="G153" t="str">
        <f t="shared" si="13"/>
        <v>febrero</v>
      </c>
      <c r="H153" t="str">
        <f>VLOOKUP(C153,Productos!A:D,2,FALSE)</f>
        <v>Producto H</v>
      </c>
      <c r="I153">
        <f>VLOOKUP(C153,Productos!A:D,3,FALSE)</f>
        <v>14</v>
      </c>
      <c r="J153">
        <f>VLOOKUP(C153,Productos!A:D,4,FALSE)</f>
        <v>28</v>
      </c>
      <c r="K153" t="str">
        <f>VLOOKUP(D153,Vendedores!A:F,6,FALSE)</f>
        <v>Martin, Francisco</v>
      </c>
      <c r="L153">
        <f>VLOOKUP(D153,Vendedores!A:F,5,FALSE)</f>
        <v>2456</v>
      </c>
      <c r="M153">
        <f>VLOOKUP(D153,Vendedores!A:F,2,FALSE)</f>
        <v>7</v>
      </c>
      <c r="N153" t="str">
        <f>VLOOKUP(D153,Vendedores!A:H,7,FALSE)</f>
        <v>Vendedor Jr</v>
      </c>
      <c r="O153">
        <f>VLOOKUP(D153,Vendedores!A:H,8,FALSE)</f>
        <v>2</v>
      </c>
      <c r="P153">
        <f t="shared" si="14"/>
        <v>28</v>
      </c>
      <c r="Q153">
        <f t="shared" si="15"/>
        <v>14</v>
      </c>
      <c r="R153">
        <f t="shared" si="16"/>
        <v>14.98</v>
      </c>
      <c r="S153">
        <f t="shared" si="17"/>
        <v>14.98</v>
      </c>
      <c r="T153" s="12">
        <f>VLOOKUP(
    O153,
    Comisiones!A:N,
    HLOOKUP(G153,Comisiones!$1:$2,2,FALSE),
    FALSE
)</f>
        <v>0.17</v>
      </c>
    </row>
    <row r="154" spans="1:20" x14ac:dyDescent="0.3">
      <c r="A154" s="2">
        <v>153</v>
      </c>
      <c r="B154" s="3">
        <v>44978</v>
      </c>
      <c r="C154" s="2">
        <v>1</v>
      </c>
      <c r="D154" s="2">
        <v>3</v>
      </c>
      <c r="E154" s="2">
        <v>19</v>
      </c>
      <c r="F154" t="str">
        <f t="shared" si="12"/>
        <v>martes</v>
      </c>
      <c r="G154" t="str">
        <f t="shared" si="13"/>
        <v>febrero</v>
      </c>
      <c r="H154" t="str">
        <f>VLOOKUP(C154,Productos!A:D,2,FALSE)</f>
        <v>Producto A</v>
      </c>
      <c r="I154">
        <f>VLOOKUP(C154,Productos!A:D,3,FALSE)</f>
        <v>10</v>
      </c>
      <c r="J154">
        <f>VLOOKUP(C154,Productos!A:D,4,FALSE)</f>
        <v>20</v>
      </c>
      <c r="K154" t="str">
        <f>VLOOKUP(D154,Vendedores!A:F,6,FALSE)</f>
        <v>Gonzalez, Pedro</v>
      </c>
      <c r="L154">
        <f>VLOOKUP(D154,Vendedores!A:F,5,FALSE)</f>
        <v>5010</v>
      </c>
      <c r="M154">
        <f>VLOOKUP(D154,Vendedores!A:F,2,FALSE)</f>
        <v>4</v>
      </c>
      <c r="N154" t="str">
        <f>VLOOKUP(D154,Vendedores!A:H,7,FALSE)</f>
        <v>Jefe</v>
      </c>
      <c r="O154">
        <f>VLOOKUP(D154,Vendedores!A:H,8,FALSE)</f>
        <v>3</v>
      </c>
      <c r="P154">
        <f t="shared" si="14"/>
        <v>20</v>
      </c>
      <c r="Q154">
        <f t="shared" si="15"/>
        <v>10</v>
      </c>
      <c r="R154">
        <f t="shared" si="16"/>
        <v>10</v>
      </c>
      <c r="S154">
        <f t="shared" si="17"/>
        <v>10</v>
      </c>
      <c r="T154" s="12">
        <f>VLOOKUP(
    O154,
    Comisiones!A:N,
    HLOOKUP(G154,Comisiones!$1:$2,2,FALSE),
    FALSE
)</f>
        <v>0.19</v>
      </c>
    </row>
    <row r="155" spans="1:20" x14ac:dyDescent="0.3">
      <c r="A155" s="2">
        <v>154</v>
      </c>
      <c r="B155" s="3">
        <v>44979</v>
      </c>
      <c r="C155" s="2">
        <v>10</v>
      </c>
      <c r="D155" s="2">
        <v>35</v>
      </c>
      <c r="E155" s="2">
        <v>10</v>
      </c>
      <c r="F155" t="str">
        <f t="shared" si="12"/>
        <v>miércoles</v>
      </c>
      <c r="G155" t="str">
        <f t="shared" si="13"/>
        <v>febrero</v>
      </c>
      <c r="H155" t="str">
        <f>VLOOKUP(C155,Productos!A:D,2,FALSE)</f>
        <v>Producto J</v>
      </c>
      <c r="I155">
        <f>VLOOKUP(C155,Productos!A:D,3,FALSE)</f>
        <v>29</v>
      </c>
      <c r="J155">
        <f>VLOOKUP(C155,Productos!A:D,4,FALSE)</f>
        <v>58</v>
      </c>
      <c r="K155" t="str">
        <f>VLOOKUP(D155,Vendedores!A:F,6,FALSE)</f>
        <v>Garcia, David</v>
      </c>
      <c r="L155">
        <f>VLOOKUP(D155,Vendedores!A:F,5,FALSE)</f>
        <v>2383</v>
      </c>
      <c r="M155">
        <f>VLOOKUP(D155,Vendedores!A:F,2,FALSE)</f>
        <v>7</v>
      </c>
      <c r="N155" t="str">
        <f>VLOOKUP(D155,Vendedores!A:H,7,FALSE)</f>
        <v>Vendedor Jr</v>
      </c>
      <c r="O155">
        <f>VLOOKUP(D155,Vendedores!A:H,8,FALSE)</f>
        <v>2</v>
      </c>
      <c r="P155">
        <f t="shared" si="14"/>
        <v>58</v>
      </c>
      <c r="Q155">
        <f t="shared" si="15"/>
        <v>29</v>
      </c>
      <c r="R155">
        <f t="shared" si="16"/>
        <v>31.900000000000002</v>
      </c>
      <c r="S155">
        <f t="shared" si="17"/>
        <v>31.900000000000002</v>
      </c>
      <c r="T155" s="12">
        <f>VLOOKUP(
    O155,
    Comisiones!A:N,
    HLOOKUP(G155,Comisiones!$1:$2,2,FALSE),
    FALSE
)</f>
        <v>0.17</v>
      </c>
    </row>
    <row r="156" spans="1:20" x14ac:dyDescent="0.3">
      <c r="A156" s="2">
        <v>155</v>
      </c>
      <c r="B156" s="3">
        <v>44979</v>
      </c>
      <c r="C156" s="2">
        <v>1</v>
      </c>
      <c r="D156" s="2">
        <v>17</v>
      </c>
      <c r="E156" s="2">
        <v>20</v>
      </c>
      <c r="F156" t="str">
        <f t="shared" si="12"/>
        <v>miércoles</v>
      </c>
      <c r="G156" t="str">
        <f t="shared" si="13"/>
        <v>febrero</v>
      </c>
      <c r="H156" t="str">
        <f>VLOOKUP(C156,Productos!A:D,2,FALSE)</f>
        <v>Producto A</v>
      </c>
      <c r="I156">
        <f>VLOOKUP(C156,Productos!A:D,3,FALSE)</f>
        <v>10</v>
      </c>
      <c r="J156">
        <f>VLOOKUP(C156,Productos!A:D,4,FALSE)</f>
        <v>20</v>
      </c>
      <c r="K156" t="str">
        <f>VLOOKUP(D156,Vendedores!A:F,6,FALSE)</f>
        <v>Messi, Lionel</v>
      </c>
      <c r="L156">
        <f>VLOOKUP(D156,Vendedores!A:F,5,FALSE)</f>
        <v>8512</v>
      </c>
      <c r="M156">
        <f>VLOOKUP(D156,Vendedores!A:F,2,FALSE)</f>
        <v>1</v>
      </c>
      <c r="N156" t="str">
        <f>VLOOKUP(D156,Vendedores!A:H,7,FALSE)</f>
        <v>CEO</v>
      </c>
      <c r="O156">
        <f>VLOOKUP(D156,Vendedores!A:H,8,FALSE)</f>
        <v>5</v>
      </c>
      <c r="P156">
        <f t="shared" si="14"/>
        <v>18</v>
      </c>
      <c r="Q156">
        <f t="shared" si="15"/>
        <v>10</v>
      </c>
      <c r="R156">
        <f t="shared" si="16"/>
        <v>10</v>
      </c>
      <c r="S156">
        <f t="shared" si="17"/>
        <v>10</v>
      </c>
      <c r="T156" s="12">
        <f>VLOOKUP(
    O156,
    Comisiones!A:N,
    HLOOKUP(G156,Comisiones!$1:$2,2,FALSE),
    FALSE
)</f>
        <v>0.23</v>
      </c>
    </row>
    <row r="157" spans="1:20" x14ac:dyDescent="0.3">
      <c r="A157" s="2">
        <v>156</v>
      </c>
      <c r="B157" s="3">
        <v>44979</v>
      </c>
      <c r="C157" s="2">
        <v>2</v>
      </c>
      <c r="D157" s="2">
        <v>4</v>
      </c>
      <c r="E157" s="2">
        <v>18</v>
      </c>
      <c r="F157" t="str">
        <f t="shared" si="12"/>
        <v>miércoles</v>
      </c>
      <c r="G157" t="str">
        <f t="shared" si="13"/>
        <v>febrero</v>
      </c>
      <c r="H157" t="str">
        <f>VLOOKUP(C157,Productos!A:D,2,FALSE)</f>
        <v>Producto B</v>
      </c>
      <c r="I157">
        <f>VLOOKUP(C157,Productos!A:D,3,FALSE)</f>
        <v>14</v>
      </c>
      <c r="J157">
        <f>VLOOKUP(C157,Productos!A:D,4,FALSE)</f>
        <v>28</v>
      </c>
      <c r="K157" t="str">
        <f>VLOOKUP(D157,Vendedores!A:F,6,FALSE)</f>
        <v>Fernandez, Isabel</v>
      </c>
      <c r="L157">
        <f>VLOOKUP(D157,Vendedores!A:F,5,FALSE)</f>
        <v>4345</v>
      </c>
      <c r="M157">
        <f>VLOOKUP(D157,Vendedores!A:F,2,FALSE)</f>
        <v>5</v>
      </c>
      <c r="N157" t="str">
        <f>VLOOKUP(D157,Vendedores!A:H,7,FALSE)</f>
        <v>Vendedor Sr</v>
      </c>
      <c r="O157">
        <f>VLOOKUP(D157,Vendedores!A:H,8,FALSE)</f>
        <v>2</v>
      </c>
      <c r="P157">
        <f t="shared" si="14"/>
        <v>28</v>
      </c>
      <c r="Q157">
        <f t="shared" si="15"/>
        <v>14</v>
      </c>
      <c r="R157">
        <f t="shared" si="16"/>
        <v>14</v>
      </c>
      <c r="S157">
        <f t="shared" si="17"/>
        <v>14</v>
      </c>
      <c r="T157" s="12">
        <f>VLOOKUP(
    O157,
    Comisiones!A:N,
    HLOOKUP(G157,Comisiones!$1:$2,2,FALSE),
    FALSE
)</f>
        <v>0.17</v>
      </c>
    </row>
    <row r="158" spans="1:20" x14ac:dyDescent="0.3">
      <c r="A158" s="2">
        <v>157</v>
      </c>
      <c r="B158" s="3">
        <v>44980</v>
      </c>
      <c r="C158" s="2">
        <v>2</v>
      </c>
      <c r="D158" s="2">
        <v>31</v>
      </c>
      <c r="E158" s="2">
        <v>11</v>
      </c>
      <c r="F158" t="str">
        <f t="shared" si="12"/>
        <v>jueves</v>
      </c>
      <c r="G158" t="str">
        <f t="shared" si="13"/>
        <v>febrero</v>
      </c>
      <c r="H158" t="str">
        <f>VLOOKUP(C158,Productos!A:D,2,FALSE)</f>
        <v>Producto B</v>
      </c>
      <c r="I158">
        <f>VLOOKUP(C158,Productos!A:D,3,FALSE)</f>
        <v>14</v>
      </c>
      <c r="J158">
        <f>VLOOKUP(C158,Productos!A:D,4,FALSE)</f>
        <v>28</v>
      </c>
      <c r="K158" t="str">
        <f>VLOOKUP(D158,Vendedores!A:F,6,FALSE)</f>
        <v>Fernandez, Isabel</v>
      </c>
      <c r="L158">
        <f>VLOOKUP(D158,Vendedores!A:F,5,FALSE)</f>
        <v>2227</v>
      </c>
      <c r="M158">
        <f>VLOOKUP(D158,Vendedores!A:F,2,FALSE)</f>
        <v>7</v>
      </c>
      <c r="N158" t="str">
        <f>VLOOKUP(D158,Vendedores!A:H,7,FALSE)</f>
        <v>Vendedor Jr</v>
      </c>
      <c r="O158">
        <f>VLOOKUP(D158,Vendedores!A:H,8,FALSE)</f>
        <v>2</v>
      </c>
      <c r="P158">
        <f t="shared" si="14"/>
        <v>28</v>
      </c>
      <c r="Q158">
        <f t="shared" si="15"/>
        <v>14</v>
      </c>
      <c r="R158">
        <f t="shared" si="16"/>
        <v>14</v>
      </c>
      <c r="S158">
        <f t="shared" si="17"/>
        <v>14</v>
      </c>
      <c r="T158" s="12">
        <f>VLOOKUP(
    O158,
    Comisiones!A:N,
    HLOOKUP(G158,Comisiones!$1:$2,2,FALSE),
    FALSE
)</f>
        <v>0.17</v>
      </c>
    </row>
    <row r="159" spans="1:20" x14ac:dyDescent="0.3">
      <c r="A159" s="2">
        <v>158</v>
      </c>
      <c r="B159" s="3">
        <v>44980</v>
      </c>
      <c r="C159" s="2">
        <v>3</v>
      </c>
      <c r="D159" s="2">
        <v>19</v>
      </c>
      <c r="E159" s="2">
        <v>19</v>
      </c>
      <c r="F159" t="str">
        <f t="shared" si="12"/>
        <v>jueves</v>
      </c>
      <c r="G159" t="str">
        <f t="shared" si="13"/>
        <v>febrero</v>
      </c>
      <c r="H159" t="str">
        <f>VLOOKUP(C159,Productos!A:D,2,FALSE)</f>
        <v>Producto C</v>
      </c>
      <c r="I159">
        <f>VLOOKUP(C159,Productos!A:D,3,FALSE)</f>
        <v>23</v>
      </c>
      <c r="J159">
        <f>VLOOKUP(C159,Productos!A:D,4,FALSE)</f>
        <v>46</v>
      </c>
      <c r="K159" t="str">
        <f>VLOOKUP(D159,Vendedores!A:F,6,FALSE)</f>
        <v>Rodriguez, Maria</v>
      </c>
      <c r="L159">
        <f>VLOOKUP(D159,Vendedores!A:F,5,FALSE)</f>
        <v>4862</v>
      </c>
      <c r="M159">
        <f>VLOOKUP(D159,Vendedores!A:F,2,FALSE)</f>
        <v>5</v>
      </c>
      <c r="N159" t="str">
        <f>VLOOKUP(D159,Vendedores!A:H,7,FALSE)</f>
        <v>Vendedor Sr</v>
      </c>
      <c r="O159">
        <f>VLOOKUP(D159,Vendedores!A:H,8,FALSE)</f>
        <v>2</v>
      </c>
      <c r="P159">
        <f t="shared" si="14"/>
        <v>46</v>
      </c>
      <c r="Q159">
        <f t="shared" si="15"/>
        <v>23</v>
      </c>
      <c r="R159">
        <f t="shared" si="16"/>
        <v>23</v>
      </c>
      <c r="S159">
        <f t="shared" si="17"/>
        <v>23</v>
      </c>
      <c r="T159" s="12">
        <f>VLOOKUP(
    O159,
    Comisiones!A:N,
    HLOOKUP(G159,Comisiones!$1:$2,2,FALSE),
    FALSE
)</f>
        <v>0.17</v>
      </c>
    </row>
    <row r="160" spans="1:20" x14ac:dyDescent="0.3">
      <c r="A160" s="2">
        <v>159</v>
      </c>
      <c r="B160" s="3">
        <v>44980</v>
      </c>
      <c r="C160" s="2">
        <v>5</v>
      </c>
      <c r="D160" s="2">
        <v>4</v>
      </c>
      <c r="E160" s="2">
        <v>14</v>
      </c>
      <c r="F160" t="str">
        <f t="shared" si="12"/>
        <v>jueves</v>
      </c>
      <c r="G160" t="str">
        <f t="shared" si="13"/>
        <v>febrero</v>
      </c>
      <c r="H160" t="str">
        <f>VLOOKUP(C160,Productos!A:D,2,FALSE)</f>
        <v>Producto E</v>
      </c>
      <c r="I160">
        <f>VLOOKUP(C160,Productos!A:D,3,FALSE)</f>
        <v>24</v>
      </c>
      <c r="J160">
        <f>VLOOKUP(C160,Productos!A:D,4,FALSE)</f>
        <v>48</v>
      </c>
      <c r="K160" t="str">
        <f>VLOOKUP(D160,Vendedores!A:F,6,FALSE)</f>
        <v>Fernandez, Isabel</v>
      </c>
      <c r="L160">
        <f>VLOOKUP(D160,Vendedores!A:F,5,FALSE)</f>
        <v>4345</v>
      </c>
      <c r="M160">
        <f>VLOOKUP(D160,Vendedores!A:F,2,FALSE)</f>
        <v>5</v>
      </c>
      <c r="N160" t="str">
        <f>VLOOKUP(D160,Vendedores!A:H,7,FALSE)</f>
        <v>Vendedor Sr</v>
      </c>
      <c r="O160">
        <f>VLOOKUP(D160,Vendedores!A:H,8,FALSE)</f>
        <v>2</v>
      </c>
      <c r="P160">
        <f t="shared" si="14"/>
        <v>48</v>
      </c>
      <c r="Q160">
        <f t="shared" si="15"/>
        <v>24</v>
      </c>
      <c r="R160">
        <f t="shared" si="16"/>
        <v>25.68</v>
      </c>
      <c r="S160">
        <f t="shared" si="17"/>
        <v>25.68</v>
      </c>
      <c r="T160" s="12">
        <f>VLOOKUP(
    O160,
    Comisiones!A:N,
    HLOOKUP(G160,Comisiones!$1:$2,2,FALSE),
    FALSE
)</f>
        <v>0.17</v>
      </c>
    </row>
    <row r="161" spans="1:20" x14ac:dyDescent="0.3">
      <c r="A161" s="2">
        <v>160</v>
      </c>
      <c r="B161" s="3">
        <v>44981</v>
      </c>
      <c r="C161" s="2">
        <v>8</v>
      </c>
      <c r="D161" s="2">
        <v>14</v>
      </c>
      <c r="E161" s="2">
        <v>16</v>
      </c>
      <c r="F161" t="str">
        <f t="shared" si="12"/>
        <v>viernes</v>
      </c>
      <c r="G161" t="str">
        <f t="shared" si="13"/>
        <v>febrero</v>
      </c>
      <c r="H161" t="str">
        <f>VLOOKUP(C161,Productos!A:D,2,FALSE)</f>
        <v>Producto H</v>
      </c>
      <c r="I161">
        <f>VLOOKUP(C161,Productos!A:D,3,FALSE)</f>
        <v>14</v>
      </c>
      <c r="J161">
        <f>VLOOKUP(C161,Productos!A:D,4,FALSE)</f>
        <v>28</v>
      </c>
      <c r="K161" t="str">
        <f>VLOOKUP(D161,Vendedores!A:F,6,FALSE)</f>
        <v>Fernandez, Teresa</v>
      </c>
      <c r="L161">
        <f>VLOOKUP(D161,Vendedores!A:F,5,FALSE)</f>
        <v>7062</v>
      </c>
      <c r="M161">
        <f>VLOOKUP(D161,Vendedores!A:F,2,FALSE)</f>
        <v>2</v>
      </c>
      <c r="N161" t="str">
        <f>VLOOKUP(D161,Vendedores!A:H,7,FALSE)</f>
        <v>Director</v>
      </c>
      <c r="O161">
        <f>VLOOKUP(D161,Vendedores!A:H,8,FALSE)</f>
        <v>4</v>
      </c>
      <c r="P161">
        <f t="shared" si="14"/>
        <v>25.2</v>
      </c>
      <c r="Q161">
        <f t="shared" si="15"/>
        <v>14</v>
      </c>
      <c r="R161">
        <f t="shared" si="16"/>
        <v>14.98</v>
      </c>
      <c r="S161">
        <f t="shared" si="17"/>
        <v>14.98</v>
      </c>
      <c r="T161" s="12">
        <f>VLOOKUP(
    O161,
    Comisiones!A:N,
    HLOOKUP(G161,Comisiones!$1:$2,2,FALSE),
    FALSE
)</f>
        <v>0.21</v>
      </c>
    </row>
    <row r="162" spans="1:20" x14ac:dyDescent="0.3">
      <c r="A162" s="2">
        <v>161</v>
      </c>
      <c r="B162" s="3">
        <v>44981</v>
      </c>
      <c r="C162" s="2">
        <v>5</v>
      </c>
      <c r="D162" s="2">
        <v>9</v>
      </c>
      <c r="E162" s="2">
        <v>9</v>
      </c>
      <c r="F162" t="str">
        <f t="shared" si="12"/>
        <v>viernes</v>
      </c>
      <c r="G162" t="str">
        <f t="shared" si="13"/>
        <v>febrero</v>
      </c>
      <c r="H162" t="str">
        <f>VLOOKUP(C162,Productos!A:D,2,FALSE)</f>
        <v>Producto E</v>
      </c>
      <c r="I162">
        <f>VLOOKUP(C162,Productos!A:D,3,FALSE)</f>
        <v>24</v>
      </c>
      <c r="J162">
        <f>VLOOKUP(C162,Productos!A:D,4,FALSE)</f>
        <v>48</v>
      </c>
      <c r="K162" t="str">
        <f>VLOOKUP(D162,Vendedores!A:F,6,FALSE)</f>
        <v>Gomez, Jose</v>
      </c>
      <c r="L162">
        <f>VLOOKUP(D162,Vendedores!A:F,5,FALSE)</f>
        <v>5400</v>
      </c>
      <c r="M162">
        <f>VLOOKUP(D162,Vendedores!A:F,2,FALSE)</f>
        <v>4</v>
      </c>
      <c r="N162" t="str">
        <f>VLOOKUP(D162,Vendedores!A:H,7,FALSE)</f>
        <v>Jefe</v>
      </c>
      <c r="O162">
        <f>VLOOKUP(D162,Vendedores!A:H,8,FALSE)</f>
        <v>3</v>
      </c>
      <c r="P162">
        <f t="shared" si="14"/>
        <v>48</v>
      </c>
      <c r="Q162">
        <f t="shared" si="15"/>
        <v>24</v>
      </c>
      <c r="R162">
        <f t="shared" si="16"/>
        <v>25.68</v>
      </c>
      <c r="S162">
        <f t="shared" si="17"/>
        <v>25.68</v>
      </c>
      <c r="T162" s="12">
        <f>VLOOKUP(
    O162,
    Comisiones!A:N,
    HLOOKUP(G162,Comisiones!$1:$2,2,FALSE),
    FALSE
)</f>
        <v>0.19</v>
      </c>
    </row>
    <row r="163" spans="1:20" x14ac:dyDescent="0.3">
      <c r="A163" s="2">
        <v>162</v>
      </c>
      <c r="B163" s="3">
        <v>44981</v>
      </c>
      <c r="C163" s="2">
        <v>8</v>
      </c>
      <c r="D163" s="2">
        <v>22</v>
      </c>
      <c r="E163" s="2">
        <v>6</v>
      </c>
      <c r="F163" t="str">
        <f t="shared" si="12"/>
        <v>viernes</v>
      </c>
      <c r="G163" t="str">
        <f t="shared" si="13"/>
        <v>febrero</v>
      </c>
      <c r="H163" t="str">
        <f>VLOOKUP(C163,Productos!A:D,2,FALSE)</f>
        <v>Producto H</v>
      </c>
      <c r="I163">
        <f>VLOOKUP(C163,Productos!A:D,3,FALSE)</f>
        <v>14</v>
      </c>
      <c r="J163">
        <f>VLOOKUP(C163,Productos!A:D,4,FALSE)</f>
        <v>28</v>
      </c>
      <c r="K163" t="str">
        <f>VLOOKUP(D163,Vendedores!A:F,6,FALSE)</f>
        <v>Lopez, Ana</v>
      </c>
      <c r="L163">
        <f>VLOOKUP(D163,Vendedores!A:F,5,FALSE)</f>
        <v>1601</v>
      </c>
      <c r="M163">
        <f>VLOOKUP(D163,Vendedores!A:F,2,FALSE)</f>
        <v>8</v>
      </c>
      <c r="N163" t="str">
        <f>VLOOKUP(D163,Vendedores!A:H,7,FALSE)</f>
        <v>Pasante</v>
      </c>
      <c r="O163">
        <f>VLOOKUP(D163,Vendedores!A:H,8,FALSE)</f>
        <v>1</v>
      </c>
      <c r="P163">
        <f t="shared" si="14"/>
        <v>28</v>
      </c>
      <c r="Q163">
        <f t="shared" si="15"/>
        <v>14</v>
      </c>
      <c r="R163">
        <f t="shared" si="16"/>
        <v>14.98</v>
      </c>
      <c r="S163">
        <f t="shared" si="17"/>
        <v>14.98</v>
      </c>
      <c r="T163" s="12">
        <f>VLOOKUP(
    O163,
    Comisiones!A:N,
    HLOOKUP(G163,Comisiones!$1:$2,2,FALSE),
    FALSE
)</f>
        <v>0.15</v>
      </c>
    </row>
    <row r="164" spans="1:20" x14ac:dyDescent="0.3">
      <c r="A164" s="2">
        <v>163</v>
      </c>
      <c r="B164" s="3">
        <v>44982</v>
      </c>
      <c r="C164" s="2">
        <v>2</v>
      </c>
      <c r="D164" s="2">
        <v>15</v>
      </c>
      <c r="E164" s="2">
        <v>15</v>
      </c>
      <c r="F164" t="str">
        <f t="shared" si="12"/>
        <v>sábado</v>
      </c>
      <c r="G164" t="str">
        <f t="shared" si="13"/>
        <v>febrero</v>
      </c>
      <c r="H164" t="str">
        <f>VLOOKUP(C164,Productos!A:D,2,FALSE)</f>
        <v>Producto B</v>
      </c>
      <c r="I164">
        <f>VLOOKUP(C164,Productos!A:D,3,FALSE)</f>
        <v>14</v>
      </c>
      <c r="J164">
        <f>VLOOKUP(C164,Productos!A:D,4,FALSE)</f>
        <v>28</v>
      </c>
      <c r="K164" t="str">
        <f>VLOOKUP(D164,Vendedores!A:F,6,FALSE)</f>
        <v>Gomez, David</v>
      </c>
      <c r="L164">
        <f>VLOOKUP(D164,Vendedores!A:F,5,FALSE)</f>
        <v>1821</v>
      </c>
      <c r="M164">
        <f>VLOOKUP(D164,Vendedores!A:F,2,FALSE)</f>
        <v>8</v>
      </c>
      <c r="N164" t="str">
        <f>VLOOKUP(D164,Vendedores!A:H,7,FALSE)</f>
        <v>Pasante</v>
      </c>
      <c r="O164">
        <f>VLOOKUP(D164,Vendedores!A:H,8,FALSE)</f>
        <v>1</v>
      </c>
      <c r="P164">
        <f t="shared" si="14"/>
        <v>28</v>
      </c>
      <c r="Q164">
        <f t="shared" si="15"/>
        <v>14</v>
      </c>
      <c r="R164">
        <f t="shared" si="16"/>
        <v>14</v>
      </c>
      <c r="S164">
        <f t="shared" si="17"/>
        <v>14</v>
      </c>
      <c r="T164" s="12">
        <f>VLOOKUP(
    O164,
    Comisiones!A:N,
    HLOOKUP(G164,Comisiones!$1:$2,2,FALSE),
    FALSE
)</f>
        <v>0.15</v>
      </c>
    </row>
    <row r="165" spans="1:20" x14ac:dyDescent="0.3">
      <c r="A165" s="2">
        <v>164</v>
      </c>
      <c r="B165" s="3">
        <v>44982</v>
      </c>
      <c r="C165" s="2">
        <v>3</v>
      </c>
      <c r="D165" s="2">
        <v>9</v>
      </c>
      <c r="E165" s="2">
        <v>17</v>
      </c>
      <c r="F165" t="str">
        <f t="shared" si="12"/>
        <v>sábado</v>
      </c>
      <c r="G165" t="str">
        <f t="shared" si="13"/>
        <v>febrero</v>
      </c>
      <c r="H165" t="str">
        <f>VLOOKUP(C165,Productos!A:D,2,FALSE)</f>
        <v>Producto C</v>
      </c>
      <c r="I165">
        <f>VLOOKUP(C165,Productos!A:D,3,FALSE)</f>
        <v>23</v>
      </c>
      <c r="J165">
        <f>VLOOKUP(C165,Productos!A:D,4,FALSE)</f>
        <v>46</v>
      </c>
      <c r="K165" t="str">
        <f>VLOOKUP(D165,Vendedores!A:F,6,FALSE)</f>
        <v>Gomez, Jose</v>
      </c>
      <c r="L165">
        <f>VLOOKUP(D165,Vendedores!A:F,5,FALSE)</f>
        <v>5400</v>
      </c>
      <c r="M165">
        <f>VLOOKUP(D165,Vendedores!A:F,2,FALSE)</f>
        <v>4</v>
      </c>
      <c r="N165" t="str">
        <f>VLOOKUP(D165,Vendedores!A:H,7,FALSE)</f>
        <v>Jefe</v>
      </c>
      <c r="O165">
        <f>VLOOKUP(D165,Vendedores!A:H,8,FALSE)</f>
        <v>3</v>
      </c>
      <c r="P165">
        <f t="shared" si="14"/>
        <v>46</v>
      </c>
      <c r="Q165">
        <f t="shared" si="15"/>
        <v>23</v>
      </c>
      <c r="R165">
        <f t="shared" si="16"/>
        <v>23</v>
      </c>
      <c r="S165">
        <f t="shared" si="17"/>
        <v>23</v>
      </c>
      <c r="T165" s="12">
        <f>VLOOKUP(
    O165,
    Comisiones!A:N,
    HLOOKUP(G165,Comisiones!$1:$2,2,FALSE),
    FALSE
)</f>
        <v>0.19</v>
      </c>
    </row>
    <row r="166" spans="1:20" x14ac:dyDescent="0.3">
      <c r="A166" s="2">
        <v>165</v>
      </c>
      <c r="B166" s="3">
        <v>44982</v>
      </c>
      <c r="C166" s="2">
        <v>10</v>
      </c>
      <c r="D166" s="2">
        <v>13</v>
      </c>
      <c r="E166" s="2">
        <v>14</v>
      </c>
      <c r="F166" t="str">
        <f t="shared" si="12"/>
        <v>sábado</v>
      </c>
      <c r="G166" t="str">
        <f t="shared" si="13"/>
        <v>febrero</v>
      </c>
      <c r="H166" t="str">
        <f>VLOOKUP(C166,Productos!A:D,2,FALSE)</f>
        <v>Producto J</v>
      </c>
      <c r="I166">
        <f>VLOOKUP(C166,Productos!A:D,3,FALSE)</f>
        <v>29</v>
      </c>
      <c r="J166">
        <f>VLOOKUP(C166,Productos!A:D,4,FALSE)</f>
        <v>58</v>
      </c>
      <c r="K166" t="str">
        <f>VLOOKUP(D166,Vendedores!A:F,6,FALSE)</f>
        <v>Gonzalez, Josefa</v>
      </c>
      <c r="L166">
        <f>VLOOKUP(D166,Vendedores!A:F,5,FALSE)</f>
        <v>1830</v>
      </c>
      <c r="M166">
        <f>VLOOKUP(D166,Vendedores!A:F,2,FALSE)</f>
        <v>8</v>
      </c>
      <c r="N166" t="str">
        <f>VLOOKUP(D166,Vendedores!A:H,7,FALSE)</f>
        <v>Pasante</v>
      </c>
      <c r="O166">
        <f>VLOOKUP(D166,Vendedores!A:H,8,FALSE)</f>
        <v>1</v>
      </c>
      <c r="P166">
        <f t="shared" si="14"/>
        <v>58</v>
      </c>
      <c r="Q166">
        <f t="shared" si="15"/>
        <v>29</v>
      </c>
      <c r="R166">
        <f t="shared" si="16"/>
        <v>31.900000000000002</v>
      </c>
      <c r="S166">
        <f t="shared" si="17"/>
        <v>31.900000000000002</v>
      </c>
      <c r="T166" s="12">
        <f>VLOOKUP(
    O166,
    Comisiones!A:N,
    HLOOKUP(G166,Comisiones!$1:$2,2,FALSE),
    FALSE
)</f>
        <v>0.15</v>
      </c>
    </row>
    <row r="167" spans="1:20" x14ac:dyDescent="0.3">
      <c r="A167" s="2">
        <v>166</v>
      </c>
      <c r="B167" s="3">
        <v>44983</v>
      </c>
      <c r="C167" s="2">
        <v>2</v>
      </c>
      <c r="D167" s="2">
        <v>39</v>
      </c>
      <c r="E167" s="2">
        <v>15</v>
      </c>
      <c r="F167" t="str">
        <f t="shared" si="12"/>
        <v>domingo</v>
      </c>
      <c r="G167" t="str">
        <f t="shared" si="13"/>
        <v>febrero</v>
      </c>
      <c r="H167" t="str">
        <f>VLOOKUP(C167,Productos!A:D,2,FALSE)</f>
        <v>Producto B</v>
      </c>
      <c r="I167">
        <f>VLOOKUP(C167,Productos!A:D,3,FALSE)</f>
        <v>14</v>
      </c>
      <c r="J167">
        <f>VLOOKUP(C167,Productos!A:D,4,FALSE)</f>
        <v>28</v>
      </c>
      <c r="K167" t="str">
        <f>VLOOKUP(D167,Vendedores!A:F,6,FALSE)</f>
        <v>Gomez, Maria</v>
      </c>
      <c r="L167">
        <f>VLOOKUP(D167,Vendedores!A:F,5,FALSE)</f>
        <v>2483</v>
      </c>
      <c r="M167">
        <f>VLOOKUP(D167,Vendedores!A:F,2,FALSE)</f>
        <v>7</v>
      </c>
      <c r="N167" t="str">
        <f>VLOOKUP(D167,Vendedores!A:H,7,FALSE)</f>
        <v>Vendedor Jr</v>
      </c>
      <c r="O167">
        <f>VLOOKUP(D167,Vendedores!A:H,8,FALSE)</f>
        <v>2</v>
      </c>
      <c r="P167">
        <f t="shared" si="14"/>
        <v>33.6</v>
      </c>
      <c r="Q167">
        <f t="shared" si="15"/>
        <v>14</v>
      </c>
      <c r="R167">
        <f t="shared" si="16"/>
        <v>14</v>
      </c>
      <c r="S167">
        <f t="shared" si="17"/>
        <v>14</v>
      </c>
      <c r="T167" s="12">
        <f>VLOOKUP(
    O167,
    Comisiones!A:N,
    HLOOKUP(G167,Comisiones!$1:$2,2,FALSE),
    FALSE
)</f>
        <v>0.17</v>
      </c>
    </row>
    <row r="168" spans="1:20" x14ac:dyDescent="0.3">
      <c r="A168" s="2">
        <v>167</v>
      </c>
      <c r="B168" s="3">
        <v>44983</v>
      </c>
      <c r="C168" s="2">
        <v>4</v>
      </c>
      <c r="D168" s="2">
        <v>15</v>
      </c>
      <c r="E168" s="2">
        <v>16</v>
      </c>
      <c r="F168" t="str">
        <f t="shared" si="12"/>
        <v>domingo</v>
      </c>
      <c r="G168" t="str">
        <f t="shared" si="13"/>
        <v>febrero</v>
      </c>
      <c r="H168" t="str">
        <f>VLOOKUP(C168,Productos!A:D,2,FALSE)</f>
        <v>Producto D</v>
      </c>
      <c r="I168">
        <f>VLOOKUP(C168,Productos!A:D,3,FALSE)</f>
        <v>14</v>
      </c>
      <c r="J168">
        <f>VLOOKUP(C168,Productos!A:D,4,FALSE)</f>
        <v>28</v>
      </c>
      <c r="K168" t="str">
        <f>VLOOKUP(D168,Vendedores!A:F,6,FALSE)</f>
        <v>Gomez, David</v>
      </c>
      <c r="L168">
        <f>VLOOKUP(D168,Vendedores!A:F,5,FALSE)</f>
        <v>1821</v>
      </c>
      <c r="M168">
        <f>VLOOKUP(D168,Vendedores!A:F,2,FALSE)</f>
        <v>8</v>
      </c>
      <c r="N168" t="str">
        <f>VLOOKUP(D168,Vendedores!A:H,7,FALSE)</f>
        <v>Pasante</v>
      </c>
      <c r="O168">
        <f>VLOOKUP(D168,Vendedores!A:H,8,FALSE)</f>
        <v>1</v>
      </c>
      <c r="P168">
        <f t="shared" si="14"/>
        <v>33.6</v>
      </c>
      <c r="Q168">
        <f t="shared" si="15"/>
        <v>14</v>
      </c>
      <c r="R168">
        <f t="shared" si="16"/>
        <v>14</v>
      </c>
      <c r="S168">
        <f t="shared" si="17"/>
        <v>14</v>
      </c>
      <c r="T168" s="12">
        <f>VLOOKUP(
    O168,
    Comisiones!A:N,
    HLOOKUP(G168,Comisiones!$1:$2,2,FALSE),
    FALSE
)</f>
        <v>0.15</v>
      </c>
    </row>
    <row r="169" spans="1:20" x14ac:dyDescent="0.3">
      <c r="A169" s="2">
        <v>168</v>
      </c>
      <c r="B169" s="3">
        <v>44983</v>
      </c>
      <c r="C169" s="2">
        <v>2</v>
      </c>
      <c r="D169" s="2">
        <v>21</v>
      </c>
      <c r="E169" s="2">
        <v>11</v>
      </c>
      <c r="F169" t="str">
        <f t="shared" si="12"/>
        <v>domingo</v>
      </c>
      <c r="G169" t="str">
        <f t="shared" si="13"/>
        <v>febrero</v>
      </c>
      <c r="H169" t="str">
        <f>VLOOKUP(C169,Productos!A:D,2,FALSE)</f>
        <v>Producto B</v>
      </c>
      <c r="I169">
        <f>VLOOKUP(C169,Productos!A:D,3,FALSE)</f>
        <v>14</v>
      </c>
      <c r="J169">
        <f>VLOOKUP(C169,Productos!A:D,4,FALSE)</f>
        <v>28</v>
      </c>
      <c r="K169" t="str">
        <f>VLOOKUP(D169,Vendedores!A:F,6,FALSE)</f>
        <v>Fernandez, Juan</v>
      </c>
      <c r="L169">
        <f>VLOOKUP(D169,Vendedores!A:F,5,FALSE)</f>
        <v>2616</v>
      </c>
      <c r="M169">
        <f>VLOOKUP(D169,Vendedores!A:F,2,FALSE)</f>
        <v>7</v>
      </c>
      <c r="N169" t="str">
        <f>VLOOKUP(D169,Vendedores!A:H,7,FALSE)</f>
        <v>Vendedor Jr</v>
      </c>
      <c r="O169">
        <f>VLOOKUP(D169,Vendedores!A:H,8,FALSE)</f>
        <v>2</v>
      </c>
      <c r="P169">
        <f t="shared" si="14"/>
        <v>33.6</v>
      </c>
      <c r="Q169">
        <f t="shared" si="15"/>
        <v>14</v>
      </c>
      <c r="R169">
        <f t="shared" si="16"/>
        <v>14</v>
      </c>
      <c r="S169">
        <f t="shared" si="17"/>
        <v>14</v>
      </c>
      <c r="T169" s="12">
        <f>VLOOKUP(
    O169,
    Comisiones!A:N,
    HLOOKUP(G169,Comisiones!$1:$2,2,FALSE),
    FALSE
)</f>
        <v>0.17</v>
      </c>
    </row>
    <row r="170" spans="1:20" x14ac:dyDescent="0.3">
      <c r="A170" s="2">
        <v>169</v>
      </c>
      <c r="B170" s="3">
        <v>44984</v>
      </c>
      <c r="C170" s="2">
        <v>1</v>
      </c>
      <c r="D170" s="2">
        <v>6</v>
      </c>
      <c r="E170" s="2">
        <v>19</v>
      </c>
      <c r="F170" t="str">
        <f t="shared" si="12"/>
        <v>lunes</v>
      </c>
      <c r="G170" t="str">
        <f t="shared" si="13"/>
        <v>febrero</v>
      </c>
      <c r="H170" t="str">
        <f>VLOOKUP(C170,Productos!A:D,2,FALSE)</f>
        <v>Producto A</v>
      </c>
      <c r="I170">
        <f>VLOOKUP(C170,Productos!A:D,3,FALSE)</f>
        <v>10</v>
      </c>
      <c r="J170">
        <f>VLOOKUP(C170,Productos!A:D,4,FALSE)</f>
        <v>20</v>
      </c>
      <c r="K170" t="str">
        <f>VLOOKUP(D170,Vendedores!A:F,6,FALSE)</f>
        <v>Martinez, Pilar</v>
      </c>
      <c r="L170">
        <f>VLOOKUP(D170,Vendedores!A:F,5,FALSE)</f>
        <v>2700</v>
      </c>
      <c r="M170">
        <f>VLOOKUP(D170,Vendedores!A:F,2,FALSE)</f>
        <v>2</v>
      </c>
      <c r="N170" t="str">
        <f>VLOOKUP(D170,Vendedores!A:H,7,FALSE)</f>
        <v>Director</v>
      </c>
      <c r="O170">
        <f>VLOOKUP(D170,Vendedores!A:H,8,FALSE)</f>
        <v>4</v>
      </c>
      <c r="P170">
        <f t="shared" si="14"/>
        <v>18</v>
      </c>
      <c r="Q170">
        <f t="shared" si="15"/>
        <v>10</v>
      </c>
      <c r="R170">
        <f t="shared" si="16"/>
        <v>10</v>
      </c>
      <c r="S170">
        <f t="shared" si="17"/>
        <v>10</v>
      </c>
      <c r="T170" s="12">
        <f>VLOOKUP(
    O170,
    Comisiones!A:N,
    HLOOKUP(G170,Comisiones!$1:$2,2,FALSE),
    FALSE
)</f>
        <v>0.21</v>
      </c>
    </row>
    <row r="171" spans="1:20" x14ac:dyDescent="0.3">
      <c r="A171" s="2">
        <v>170</v>
      </c>
      <c r="B171" s="3">
        <v>44984</v>
      </c>
      <c r="C171" s="2">
        <v>5</v>
      </c>
      <c r="D171" s="2">
        <v>33</v>
      </c>
      <c r="E171" s="2">
        <v>8</v>
      </c>
      <c r="F171" t="str">
        <f t="shared" si="12"/>
        <v>lunes</v>
      </c>
      <c r="G171" t="str">
        <f t="shared" si="13"/>
        <v>febrero</v>
      </c>
      <c r="H171" t="str">
        <f>VLOOKUP(C171,Productos!A:D,2,FALSE)</f>
        <v>Producto E</v>
      </c>
      <c r="I171">
        <f>VLOOKUP(C171,Productos!A:D,3,FALSE)</f>
        <v>24</v>
      </c>
      <c r="J171">
        <f>VLOOKUP(C171,Productos!A:D,4,FALSE)</f>
        <v>48</v>
      </c>
      <c r="K171" t="str">
        <f>VLOOKUP(D171,Vendedores!A:F,6,FALSE)</f>
        <v>Martin, Josefa</v>
      </c>
      <c r="L171">
        <f>VLOOKUP(D171,Vendedores!A:F,5,FALSE)</f>
        <v>4217</v>
      </c>
      <c r="M171">
        <f>VLOOKUP(D171,Vendedores!A:F,2,FALSE)</f>
        <v>5</v>
      </c>
      <c r="N171" t="str">
        <f>VLOOKUP(D171,Vendedores!A:H,7,FALSE)</f>
        <v>Vendedor Sr</v>
      </c>
      <c r="O171">
        <f>VLOOKUP(D171,Vendedores!A:H,8,FALSE)</f>
        <v>2</v>
      </c>
      <c r="P171">
        <f t="shared" si="14"/>
        <v>48</v>
      </c>
      <c r="Q171">
        <f t="shared" si="15"/>
        <v>24</v>
      </c>
      <c r="R171">
        <f t="shared" si="16"/>
        <v>25.68</v>
      </c>
      <c r="S171">
        <f t="shared" si="17"/>
        <v>25.68</v>
      </c>
      <c r="T171" s="12">
        <f>VLOOKUP(
    O171,
    Comisiones!A:N,
    HLOOKUP(G171,Comisiones!$1:$2,2,FALSE),
    FALSE
)</f>
        <v>0.17</v>
      </c>
    </row>
    <row r="172" spans="1:20" x14ac:dyDescent="0.3">
      <c r="A172" s="2">
        <v>171</v>
      </c>
      <c r="B172" s="3">
        <v>44984</v>
      </c>
      <c r="C172" s="2">
        <v>2</v>
      </c>
      <c r="D172" s="2">
        <v>16</v>
      </c>
      <c r="E172" s="2">
        <v>15</v>
      </c>
      <c r="F172" t="str">
        <f t="shared" si="12"/>
        <v>lunes</v>
      </c>
      <c r="G172" t="str">
        <f t="shared" si="13"/>
        <v>febrero</v>
      </c>
      <c r="H172" t="str">
        <f>VLOOKUP(C172,Productos!A:D,2,FALSE)</f>
        <v>Producto B</v>
      </c>
      <c r="I172">
        <f>VLOOKUP(C172,Productos!A:D,3,FALSE)</f>
        <v>14</v>
      </c>
      <c r="J172">
        <f>VLOOKUP(C172,Productos!A:D,4,FALSE)</f>
        <v>28</v>
      </c>
      <c r="K172" t="str">
        <f>VLOOKUP(D172,Vendedores!A:F,6,FALSE)</f>
        <v>Martin, Francisco</v>
      </c>
      <c r="L172">
        <f>VLOOKUP(D172,Vendedores!A:F,5,FALSE)</f>
        <v>2456</v>
      </c>
      <c r="M172">
        <f>VLOOKUP(D172,Vendedores!A:F,2,FALSE)</f>
        <v>7</v>
      </c>
      <c r="N172" t="str">
        <f>VLOOKUP(D172,Vendedores!A:H,7,FALSE)</f>
        <v>Vendedor Jr</v>
      </c>
      <c r="O172">
        <f>VLOOKUP(D172,Vendedores!A:H,8,FALSE)</f>
        <v>2</v>
      </c>
      <c r="P172">
        <f t="shared" si="14"/>
        <v>28</v>
      </c>
      <c r="Q172">
        <f t="shared" si="15"/>
        <v>14</v>
      </c>
      <c r="R172">
        <f t="shared" si="16"/>
        <v>14</v>
      </c>
      <c r="S172">
        <f t="shared" si="17"/>
        <v>14</v>
      </c>
      <c r="T172" s="12">
        <f>VLOOKUP(
    O172,
    Comisiones!A:N,
    HLOOKUP(G172,Comisiones!$1:$2,2,FALSE),
    FALSE
)</f>
        <v>0.17</v>
      </c>
    </row>
    <row r="173" spans="1:20" x14ac:dyDescent="0.3">
      <c r="A173" s="2">
        <v>172</v>
      </c>
      <c r="B173" s="3">
        <v>44985</v>
      </c>
      <c r="C173" s="2">
        <v>10</v>
      </c>
      <c r="D173" s="2">
        <v>16</v>
      </c>
      <c r="E173" s="2">
        <v>8</v>
      </c>
      <c r="F173" t="str">
        <f t="shared" si="12"/>
        <v>martes</v>
      </c>
      <c r="G173" t="str">
        <f t="shared" si="13"/>
        <v>febrero</v>
      </c>
      <c r="H173" t="str">
        <f>VLOOKUP(C173,Productos!A:D,2,FALSE)</f>
        <v>Producto J</v>
      </c>
      <c r="I173">
        <f>VLOOKUP(C173,Productos!A:D,3,FALSE)</f>
        <v>29</v>
      </c>
      <c r="J173">
        <f>VLOOKUP(C173,Productos!A:D,4,FALSE)</f>
        <v>58</v>
      </c>
      <c r="K173" t="str">
        <f>VLOOKUP(D173,Vendedores!A:F,6,FALSE)</f>
        <v>Martin, Francisco</v>
      </c>
      <c r="L173">
        <f>VLOOKUP(D173,Vendedores!A:F,5,FALSE)</f>
        <v>2456</v>
      </c>
      <c r="M173">
        <f>VLOOKUP(D173,Vendedores!A:F,2,FALSE)</f>
        <v>7</v>
      </c>
      <c r="N173" t="str">
        <f>VLOOKUP(D173,Vendedores!A:H,7,FALSE)</f>
        <v>Vendedor Jr</v>
      </c>
      <c r="O173">
        <f>VLOOKUP(D173,Vendedores!A:H,8,FALSE)</f>
        <v>2</v>
      </c>
      <c r="P173">
        <f t="shared" si="14"/>
        <v>58</v>
      </c>
      <c r="Q173">
        <f t="shared" si="15"/>
        <v>29</v>
      </c>
      <c r="R173">
        <f t="shared" si="16"/>
        <v>31.900000000000002</v>
      </c>
      <c r="S173">
        <f t="shared" si="17"/>
        <v>31.900000000000002</v>
      </c>
      <c r="T173" s="12">
        <f>VLOOKUP(
    O173,
    Comisiones!A:N,
    HLOOKUP(G173,Comisiones!$1:$2,2,FALSE),
    FALSE
)</f>
        <v>0.17</v>
      </c>
    </row>
    <row r="174" spans="1:20" x14ac:dyDescent="0.3">
      <c r="A174" s="2">
        <v>173</v>
      </c>
      <c r="B174" s="3">
        <v>44985</v>
      </c>
      <c r="C174" s="2">
        <v>2</v>
      </c>
      <c r="D174" s="2">
        <v>37</v>
      </c>
      <c r="E174" s="2">
        <v>11</v>
      </c>
      <c r="F174" t="str">
        <f t="shared" si="12"/>
        <v>martes</v>
      </c>
      <c r="G174" t="str">
        <f t="shared" si="13"/>
        <v>febrero</v>
      </c>
      <c r="H174" t="str">
        <f>VLOOKUP(C174,Productos!A:D,2,FALSE)</f>
        <v>Producto B</v>
      </c>
      <c r="I174">
        <f>VLOOKUP(C174,Productos!A:D,3,FALSE)</f>
        <v>14</v>
      </c>
      <c r="J174">
        <f>VLOOKUP(C174,Productos!A:D,4,FALSE)</f>
        <v>28</v>
      </c>
      <c r="K174" t="str">
        <f>VLOOKUP(D174,Vendedores!A:F,6,FALSE)</f>
        <v>Gonzalez, Lionel</v>
      </c>
      <c r="L174">
        <f>VLOOKUP(D174,Vendedores!A:F,5,FALSE)</f>
        <v>4073</v>
      </c>
      <c r="M174">
        <f>VLOOKUP(D174,Vendedores!A:F,2,FALSE)</f>
        <v>5</v>
      </c>
      <c r="N174" t="str">
        <f>VLOOKUP(D174,Vendedores!A:H,7,FALSE)</f>
        <v>Vendedor Sr</v>
      </c>
      <c r="O174">
        <f>VLOOKUP(D174,Vendedores!A:H,8,FALSE)</f>
        <v>2</v>
      </c>
      <c r="P174">
        <f t="shared" si="14"/>
        <v>28</v>
      </c>
      <c r="Q174">
        <f t="shared" si="15"/>
        <v>14</v>
      </c>
      <c r="R174">
        <f t="shared" si="16"/>
        <v>14</v>
      </c>
      <c r="S174">
        <f t="shared" si="17"/>
        <v>14</v>
      </c>
      <c r="T174" s="12">
        <f>VLOOKUP(
    O174,
    Comisiones!A:N,
    HLOOKUP(G174,Comisiones!$1:$2,2,FALSE),
    FALSE
)</f>
        <v>0.17</v>
      </c>
    </row>
    <row r="175" spans="1:20" x14ac:dyDescent="0.3">
      <c r="A175" s="2">
        <v>174</v>
      </c>
      <c r="B175" s="3">
        <v>44985</v>
      </c>
      <c r="C175" s="2">
        <v>7</v>
      </c>
      <c r="D175" s="2">
        <v>38</v>
      </c>
      <c r="E175" s="2">
        <v>22</v>
      </c>
      <c r="F175" t="str">
        <f t="shared" si="12"/>
        <v>martes</v>
      </c>
      <c r="G175" t="str">
        <f t="shared" si="13"/>
        <v>febrero</v>
      </c>
      <c r="H175" t="str">
        <f>VLOOKUP(C175,Productos!A:D,2,FALSE)</f>
        <v>Producto G</v>
      </c>
      <c r="I175">
        <f>VLOOKUP(C175,Productos!A:D,3,FALSE)</f>
        <v>17</v>
      </c>
      <c r="J175">
        <f>VLOOKUP(C175,Productos!A:D,4,FALSE)</f>
        <v>34</v>
      </c>
      <c r="K175" t="str">
        <f>VLOOKUP(D175,Vendedores!A:F,6,FALSE)</f>
        <v>Fernandez, Jose</v>
      </c>
      <c r="L175">
        <f>VLOOKUP(D175,Vendedores!A:F,5,FALSE)</f>
        <v>3055</v>
      </c>
      <c r="M175">
        <f>VLOOKUP(D175,Vendedores!A:F,2,FALSE)</f>
        <v>6</v>
      </c>
      <c r="N175" t="str">
        <f>VLOOKUP(D175,Vendedores!A:H,7,FALSE)</f>
        <v>Vendedor Ssr</v>
      </c>
      <c r="O175">
        <f>VLOOKUP(D175,Vendedores!A:H,8,FALSE)</f>
        <v>2</v>
      </c>
      <c r="P175">
        <f t="shared" si="14"/>
        <v>34</v>
      </c>
      <c r="Q175">
        <f t="shared" si="15"/>
        <v>17</v>
      </c>
      <c r="R175">
        <f t="shared" si="16"/>
        <v>18.190000000000001</v>
      </c>
      <c r="S175">
        <f t="shared" si="17"/>
        <v>18.190000000000001</v>
      </c>
      <c r="T175" s="12">
        <f>VLOOKUP(
    O175,
    Comisiones!A:N,
    HLOOKUP(G175,Comisiones!$1:$2,2,FALSE),
    FALSE
)</f>
        <v>0.17</v>
      </c>
    </row>
    <row r="176" spans="1:20" x14ac:dyDescent="0.3">
      <c r="A176" s="2">
        <v>175</v>
      </c>
      <c r="B176" s="3">
        <v>44986</v>
      </c>
      <c r="C176" s="2">
        <v>2</v>
      </c>
      <c r="D176" s="2">
        <v>8</v>
      </c>
      <c r="E176" s="2">
        <v>14</v>
      </c>
      <c r="F176" t="str">
        <f t="shared" si="12"/>
        <v>miércoles</v>
      </c>
      <c r="G176" t="str">
        <f t="shared" si="13"/>
        <v>marzo</v>
      </c>
      <c r="H176" t="str">
        <f>VLOOKUP(C176,Productos!A:D,2,FALSE)</f>
        <v>Producto B</v>
      </c>
      <c r="I176">
        <f>VLOOKUP(C176,Productos!A:D,3,FALSE)</f>
        <v>14</v>
      </c>
      <c r="J176">
        <f>VLOOKUP(C176,Productos!A:D,4,FALSE)</f>
        <v>28</v>
      </c>
      <c r="K176" t="str">
        <f>VLOOKUP(D176,Vendedores!A:F,6,FALSE)</f>
        <v>Perez, Manuel</v>
      </c>
      <c r="L176">
        <f>VLOOKUP(D176,Vendedores!A:F,5,FALSE)</f>
        <v>6768</v>
      </c>
      <c r="M176">
        <f>VLOOKUP(D176,Vendedores!A:F,2,FALSE)</f>
        <v>3</v>
      </c>
      <c r="N176" t="str">
        <f>VLOOKUP(D176,Vendedores!A:H,7,FALSE)</f>
        <v>Gerente</v>
      </c>
      <c r="O176">
        <f>VLOOKUP(D176,Vendedores!A:H,8,FALSE)</f>
        <v>3</v>
      </c>
      <c r="P176">
        <f t="shared" si="14"/>
        <v>25.2</v>
      </c>
      <c r="Q176">
        <f t="shared" si="15"/>
        <v>14</v>
      </c>
      <c r="R176">
        <f t="shared" si="16"/>
        <v>14</v>
      </c>
      <c r="S176">
        <f t="shared" si="17"/>
        <v>14</v>
      </c>
      <c r="T176" s="12">
        <f>VLOOKUP(
    O176,
    Comisiones!A:N,
    HLOOKUP(G176,Comisiones!$1:$2,2,FALSE),
    FALSE
)</f>
        <v>0.12</v>
      </c>
    </row>
    <row r="177" spans="1:20" x14ac:dyDescent="0.3">
      <c r="A177" s="2">
        <v>176</v>
      </c>
      <c r="B177" s="3">
        <v>44986</v>
      </c>
      <c r="C177" s="2">
        <v>1</v>
      </c>
      <c r="D177" s="2">
        <v>17</v>
      </c>
      <c r="E177" s="2">
        <v>18</v>
      </c>
      <c r="F177" t="str">
        <f t="shared" si="12"/>
        <v>miércoles</v>
      </c>
      <c r="G177" t="str">
        <f t="shared" si="13"/>
        <v>marzo</v>
      </c>
      <c r="H177" t="str">
        <f>VLOOKUP(C177,Productos!A:D,2,FALSE)</f>
        <v>Producto A</v>
      </c>
      <c r="I177">
        <f>VLOOKUP(C177,Productos!A:D,3,FALSE)</f>
        <v>10</v>
      </c>
      <c r="J177">
        <f>VLOOKUP(C177,Productos!A:D,4,FALSE)</f>
        <v>20</v>
      </c>
      <c r="K177" t="str">
        <f>VLOOKUP(D177,Vendedores!A:F,6,FALSE)</f>
        <v>Messi, Lionel</v>
      </c>
      <c r="L177">
        <f>VLOOKUP(D177,Vendedores!A:F,5,FALSE)</f>
        <v>8512</v>
      </c>
      <c r="M177">
        <f>VLOOKUP(D177,Vendedores!A:F,2,FALSE)</f>
        <v>1</v>
      </c>
      <c r="N177" t="str">
        <f>VLOOKUP(D177,Vendedores!A:H,7,FALSE)</f>
        <v>CEO</v>
      </c>
      <c r="O177">
        <f>VLOOKUP(D177,Vendedores!A:H,8,FALSE)</f>
        <v>5</v>
      </c>
      <c r="P177">
        <f t="shared" si="14"/>
        <v>18</v>
      </c>
      <c r="Q177">
        <f t="shared" si="15"/>
        <v>10</v>
      </c>
      <c r="R177">
        <f t="shared" si="16"/>
        <v>10</v>
      </c>
      <c r="S177">
        <f t="shared" si="17"/>
        <v>10</v>
      </c>
      <c r="T177" s="12">
        <f>VLOOKUP(
    O177,
    Comisiones!A:N,
    HLOOKUP(G177,Comisiones!$1:$2,2,FALSE),
    FALSE
)</f>
        <v>0.14000000000000001</v>
      </c>
    </row>
    <row r="178" spans="1:20" x14ac:dyDescent="0.3">
      <c r="A178" s="2">
        <v>177</v>
      </c>
      <c r="B178" s="3">
        <v>44986</v>
      </c>
      <c r="C178" s="2">
        <v>9</v>
      </c>
      <c r="D178" s="2">
        <v>4</v>
      </c>
      <c r="E178" s="2">
        <v>19</v>
      </c>
      <c r="F178" t="str">
        <f t="shared" si="12"/>
        <v>miércoles</v>
      </c>
      <c r="G178" t="str">
        <f t="shared" si="13"/>
        <v>marzo</v>
      </c>
      <c r="H178" t="str">
        <f>VLOOKUP(C178,Productos!A:D,2,FALSE)</f>
        <v>Producto I</v>
      </c>
      <c r="I178">
        <f>VLOOKUP(C178,Productos!A:D,3,FALSE)</f>
        <v>26</v>
      </c>
      <c r="J178">
        <f>VLOOKUP(C178,Productos!A:D,4,FALSE)</f>
        <v>52</v>
      </c>
      <c r="K178" t="str">
        <f>VLOOKUP(D178,Vendedores!A:F,6,FALSE)</f>
        <v>Fernandez, Isabel</v>
      </c>
      <c r="L178">
        <f>VLOOKUP(D178,Vendedores!A:F,5,FALSE)</f>
        <v>4345</v>
      </c>
      <c r="M178">
        <f>VLOOKUP(D178,Vendedores!A:F,2,FALSE)</f>
        <v>5</v>
      </c>
      <c r="N178" t="str">
        <f>VLOOKUP(D178,Vendedores!A:H,7,FALSE)</f>
        <v>Vendedor Sr</v>
      </c>
      <c r="O178">
        <f>VLOOKUP(D178,Vendedores!A:H,8,FALSE)</f>
        <v>2</v>
      </c>
      <c r="P178">
        <f t="shared" si="14"/>
        <v>52</v>
      </c>
      <c r="Q178">
        <f t="shared" si="15"/>
        <v>26</v>
      </c>
      <c r="R178">
        <f t="shared" si="16"/>
        <v>26</v>
      </c>
      <c r="S178">
        <f t="shared" si="17"/>
        <v>26</v>
      </c>
      <c r="T178" s="12">
        <f>VLOOKUP(
    O178,
    Comisiones!A:N,
    HLOOKUP(G178,Comisiones!$1:$2,2,FALSE),
    FALSE
)</f>
        <v>0.11</v>
      </c>
    </row>
    <row r="179" spans="1:20" x14ac:dyDescent="0.3">
      <c r="A179" s="2">
        <v>178</v>
      </c>
      <c r="B179" s="3">
        <v>44987</v>
      </c>
      <c r="C179" s="2">
        <v>4</v>
      </c>
      <c r="D179" s="2">
        <v>28</v>
      </c>
      <c r="E179" s="2">
        <v>17</v>
      </c>
      <c r="F179" t="str">
        <f t="shared" si="12"/>
        <v>jueves</v>
      </c>
      <c r="G179" t="str">
        <f t="shared" si="13"/>
        <v>marzo</v>
      </c>
      <c r="H179" t="str">
        <f>VLOOKUP(C179,Productos!A:D,2,FALSE)</f>
        <v>Producto D</v>
      </c>
      <c r="I179">
        <f>VLOOKUP(C179,Productos!A:D,3,FALSE)</f>
        <v>14</v>
      </c>
      <c r="J179">
        <f>VLOOKUP(C179,Productos!A:D,4,FALSE)</f>
        <v>28</v>
      </c>
      <c r="K179" t="str">
        <f>VLOOKUP(D179,Vendedores!A:F,6,FALSE)</f>
        <v>Garcia, Manuel</v>
      </c>
      <c r="L179">
        <f>VLOOKUP(D179,Vendedores!A:F,5,FALSE)</f>
        <v>5249</v>
      </c>
      <c r="M179">
        <f>VLOOKUP(D179,Vendedores!A:F,2,FALSE)</f>
        <v>4</v>
      </c>
      <c r="N179" t="str">
        <f>VLOOKUP(D179,Vendedores!A:H,7,FALSE)</f>
        <v>Jefe</v>
      </c>
      <c r="O179">
        <f>VLOOKUP(D179,Vendedores!A:H,8,FALSE)</f>
        <v>3</v>
      </c>
      <c r="P179">
        <f t="shared" si="14"/>
        <v>28</v>
      </c>
      <c r="Q179">
        <f t="shared" si="15"/>
        <v>14</v>
      </c>
      <c r="R179">
        <f t="shared" si="16"/>
        <v>14</v>
      </c>
      <c r="S179">
        <f t="shared" si="17"/>
        <v>14</v>
      </c>
      <c r="T179" s="12">
        <f>VLOOKUP(
    O179,
    Comisiones!A:N,
    HLOOKUP(G179,Comisiones!$1:$2,2,FALSE),
    FALSE
)</f>
        <v>0.12</v>
      </c>
    </row>
    <row r="180" spans="1:20" x14ac:dyDescent="0.3">
      <c r="A180" s="2">
        <v>179</v>
      </c>
      <c r="B180" s="3">
        <v>44987</v>
      </c>
      <c r="C180" s="2">
        <v>3</v>
      </c>
      <c r="D180" s="2">
        <v>1</v>
      </c>
      <c r="E180" s="2">
        <v>12</v>
      </c>
      <c r="F180" t="str">
        <f t="shared" si="12"/>
        <v>jueves</v>
      </c>
      <c r="G180" t="str">
        <f t="shared" si="13"/>
        <v>marzo</v>
      </c>
      <c r="H180" t="str">
        <f>VLOOKUP(C180,Productos!A:D,2,FALSE)</f>
        <v>Producto C</v>
      </c>
      <c r="I180">
        <f>VLOOKUP(C180,Productos!A:D,3,FALSE)</f>
        <v>23</v>
      </c>
      <c r="J180">
        <f>VLOOKUP(C180,Productos!A:D,4,FALSE)</f>
        <v>46</v>
      </c>
      <c r="K180" t="str">
        <f>VLOOKUP(D180,Vendedores!A:F,6,FALSE)</f>
        <v>Garcia, Juan</v>
      </c>
      <c r="L180">
        <f>VLOOKUP(D180,Vendedores!A:F,5,FALSE)</f>
        <v>7402</v>
      </c>
      <c r="M180">
        <f>VLOOKUP(D180,Vendedores!A:F,2,FALSE)</f>
        <v>7</v>
      </c>
      <c r="N180" t="str">
        <f>VLOOKUP(D180,Vendedores!A:H,7,FALSE)</f>
        <v>Vendedor Jr</v>
      </c>
      <c r="O180">
        <f>VLOOKUP(D180,Vendedores!A:H,8,FALSE)</f>
        <v>2</v>
      </c>
      <c r="P180">
        <f t="shared" si="14"/>
        <v>46</v>
      </c>
      <c r="Q180">
        <f t="shared" si="15"/>
        <v>23</v>
      </c>
      <c r="R180">
        <f t="shared" si="16"/>
        <v>23</v>
      </c>
      <c r="S180">
        <f t="shared" si="17"/>
        <v>23</v>
      </c>
      <c r="T180" s="12">
        <f>VLOOKUP(
    O180,
    Comisiones!A:N,
    HLOOKUP(G180,Comisiones!$1:$2,2,FALSE),
    FALSE
)</f>
        <v>0.11</v>
      </c>
    </row>
    <row r="181" spans="1:20" x14ac:dyDescent="0.3">
      <c r="A181" s="2">
        <v>180</v>
      </c>
      <c r="B181" s="3">
        <v>44987</v>
      </c>
      <c r="C181" s="2">
        <v>10</v>
      </c>
      <c r="D181" s="2">
        <v>20</v>
      </c>
      <c r="E181" s="2">
        <v>14</v>
      </c>
      <c r="F181" t="str">
        <f t="shared" si="12"/>
        <v>jueves</v>
      </c>
      <c r="G181" t="str">
        <f t="shared" si="13"/>
        <v>marzo</v>
      </c>
      <c r="H181" t="str">
        <f>VLOOKUP(C181,Productos!A:D,2,FALSE)</f>
        <v>Producto J</v>
      </c>
      <c r="I181">
        <f>VLOOKUP(C181,Productos!A:D,3,FALSE)</f>
        <v>29</v>
      </c>
      <c r="J181">
        <f>VLOOKUP(C181,Productos!A:D,4,FALSE)</f>
        <v>58</v>
      </c>
      <c r="K181" t="str">
        <f>VLOOKUP(D181,Vendedores!A:F,6,FALSE)</f>
        <v>Gonzalez, Carmen</v>
      </c>
      <c r="L181">
        <f>VLOOKUP(D181,Vendedores!A:F,5,FALSE)</f>
        <v>3522</v>
      </c>
      <c r="M181">
        <f>VLOOKUP(D181,Vendedores!A:F,2,FALSE)</f>
        <v>6</v>
      </c>
      <c r="N181" t="str">
        <f>VLOOKUP(D181,Vendedores!A:H,7,FALSE)</f>
        <v>Vendedor Ssr</v>
      </c>
      <c r="O181">
        <f>VLOOKUP(D181,Vendedores!A:H,8,FALSE)</f>
        <v>2</v>
      </c>
      <c r="P181">
        <f t="shared" si="14"/>
        <v>58</v>
      </c>
      <c r="Q181">
        <f t="shared" si="15"/>
        <v>29</v>
      </c>
      <c r="R181">
        <f t="shared" si="16"/>
        <v>29</v>
      </c>
      <c r="S181">
        <f t="shared" si="17"/>
        <v>29</v>
      </c>
      <c r="T181" s="12">
        <f>VLOOKUP(
    O181,
    Comisiones!A:N,
    HLOOKUP(G181,Comisiones!$1:$2,2,FALSE),
    FALSE
)</f>
        <v>0.11</v>
      </c>
    </row>
    <row r="182" spans="1:20" x14ac:dyDescent="0.3">
      <c r="A182" s="2">
        <v>181</v>
      </c>
      <c r="B182" s="3">
        <v>44988</v>
      </c>
      <c r="C182" s="2">
        <v>8</v>
      </c>
      <c r="D182" s="2">
        <v>37</v>
      </c>
      <c r="E182" s="2">
        <v>15</v>
      </c>
      <c r="F182" t="str">
        <f t="shared" si="12"/>
        <v>viernes</v>
      </c>
      <c r="G182" t="str">
        <f t="shared" si="13"/>
        <v>marzo</v>
      </c>
      <c r="H182" t="str">
        <f>VLOOKUP(C182,Productos!A:D,2,FALSE)</f>
        <v>Producto H</v>
      </c>
      <c r="I182">
        <f>VLOOKUP(C182,Productos!A:D,3,FALSE)</f>
        <v>14</v>
      </c>
      <c r="J182">
        <f>VLOOKUP(C182,Productos!A:D,4,FALSE)</f>
        <v>28</v>
      </c>
      <c r="K182" t="str">
        <f>VLOOKUP(D182,Vendedores!A:F,6,FALSE)</f>
        <v>Gonzalez, Lionel</v>
      </c>
      <c r="L182">
        <f>VLOOKUP(D182,Vendedores!A:F,5,FALSE)</f>
        <v>4073</v>
      </c>
      <c r="M182">
        <f>VLOOKUP(D182,Vendedores!A:F,2,FALSE)</f>
        <v>5</v>
      </c>
      <c r="N182" t="str">
        <f>VLOOKUP(D182,Vendedores!A:H,7,FALSE)</f>
        <v>Vendedor Sr</v>
      </c>
      <c r="O182">
        <f>VLOOKUP(D182,Vendedores!A:H,8,FALSE)</f>
        <v>2</v>
      </c>
      <c r="P182">
        <f t="shared" si="14"/>
        <v>28</v>
      </c>
      <c r="Q182">
        <f t="shared" si="15"/>
        <v>14</v>
      </c>
      <c r="R182">
        <f t="shared" si="16"/>
        <v>14</v>
      </c>
      <c r="S182">
        <f t="shared" si="17"/>
        <v>14</v>
      </c>
      <c r="T182" s="12">
        <f>VLOOKUP(
    O182,
    Comisiones!A:N,
    HLOOKUP(G182,Comisiones!$1:$2,2,FALSE),
    FALSE
)</f>
        <v>0.11</v>
      </c>
    </row>
    <row r="183" spans="1:20" x14ac:dyDescent="0.3">
      <c r="A183" s="2">
        <v>182</v>
      </c>
      <c r="B183" s="3">
        <v>44988</v>
      </c>
      <c r="C183" s="2">
        <v>10</v>
      </c>
      <c r="D183" s="2">
        <v>18</v>
      </c>
      <c r="E183" s="2">
        <v>15</v>
      </c>
      <c r="F183" t="str">
        <f t="shared" si="12"/>
        <v>viernes</v>
      </c>
      <c r="G183" t="str">
        <f t="shared" si="13"/>
        <v>marzo</v>
      </c>
      <c r="H183" t="str">
        <f>VLOOKUP(C183,Productos!A:D,2,FALSE)</f>
        <v>Producto J</v>
      </c>
      <c r="I183">
        <f>VLOOKUP(C183,Productos!A:D,3,FALSE)</f>
        <v>29</v>
      </c>
      <c r="J183">
        <f>VLOOKUP(C183,Productos!A:D,4,FALSE)</f>
        <v>58</v>
      </c>
      <c r="K183" t="str">
        <f>VLOOKUP(D183,Vendedores!A:F,6,FALSE)</f>
        <v>Garcia, Jose</v>
      </c>
      <c r="L183">
        <f>VLOOKUP(D183,Vendedores!A:F,5,FALSE)</f>
        <v>5194</v>
      </c>
      <c r="M183">
        <f>VLOOKUP(D183,Vendedores!A:F,2,FALSE)</f>
        <v>4</v>
      </c>
      <c r="N183" t="str">
        <f>VLOOKUP(D183,Vendedores!A:H,7,FALSE)</f>
        <v>Jefe</v>
      </c>
      <c r="O183">
        <f>VLOOKUP(D183,Vendedores!A:H,8,FALSE)</f>
        <v>3</v>
      </c>
      <c r="P183">
        <f t="shared" si="14"/>
        <v>58</v>
      </c>
      <c r="Q183">
        <f t="shared" si="15"/>
        <v>29</v>
      </c>
      <c r="R183">
        <f t="shared" si="16"/>
        <v>29</v>
      </c>
      <c r="S183">
        <f t="shared" si="17"/>
        <v>29</v>
      </c>
      <c r="T183" s="12">
        <f>VLOOKUP(
    O183,
    Comisiones!A:N,
    HLOOKUP(G183,Comisiones!$1:$2,2,FALSE),
    FALSE
)</f>
        <v>0.12</v>
      </c>
    </row>
    <row r="184" spans="1:20" x14ac:dyDescent="0.3">
      <c r="A184" s="2">
        <v>183</v>
      </c>
      <c r="B184" s="3">
        <v>44988</v>
      </c>
      <c r="C184" s="2">
        <v>3</v>
      </c>
      <c r="D184" s="2">
        <v>23</v>
      </c>
      <c r="E184" s="2">
        <v>19</v>
      </c>
      <c r="F184" t="str">
        <f t="shared" si="12"/>
        <v>viernes</v>
      </c>
      <c r="G184" t="str">
        <f t="shared" si="13"/>
        <v>marzo</v>
      </c>
      <c r="H184" t="str">
        <f>VLOOKUP(C184,Productos!A:D,2,FALSE)</f>
        <v>Producto C</v>
      </c>
      <c r="I184">
        <f>VLOOKUP(C184,Productos!A:D,3,FALSE)</f>
        <v>23</v>
      </c>
      <c r="J184">
        <f>VLOOKUP(C184,Productos!A:D,4,FALSE)</f>
        <v>46</v>
      </c>
      <c r="K184" t="str">
        <f>VLOOKUP(D184,Vendedores!A:F,6,FALSE)</f>
        <v>Martinez, Pedro</v>
      </c>
      <c r="L184">
        <f>VLOOKUP(D184,Vendedores!A:F,5,FALSE)</f>
        <v>5555</v>
      </c>
      <c r="M184">
        <f>VLOOKUP(D184,Vendedores!A:F,2,FALSE)</f>
        <v>4</v>
      </c>
      <c r="N184" t="str">
        <f>VLOOKUP(D184,Vendedores!A:H,7,FALSE)</f>
        <v>Jefe</v>
      </c>
      <c r="O184">
        <f>VLOOKUP(D184,Vendedores!A:H,8,FALSE)</f>
        <v>3</v>
      </c>
      <c r="P184">
        <f t="shared" si="14"/>
        <v>46</v>
      </c>
      <c r="Q184">
        <f t="shared" si="15"/>
        <v>23</v>
      </c>
      <c r="R184">
        <f t="shared" si="16"/>
        <v>23</v>
      </c>
      <c r="S184">
        <f t="shared" si="17"/>
        <v>23</v>
      </c>
      <c r="T184" s="12">
        <f>VLOOKUP(
    O184,
    Comisiones!A:N,
    HLOOKUP(G184,Comisiones!$1:$2,2,FALSE),
    FALSE
)</f>
        <v>0.12</v>
      </c>
    </row>
    <row r="185" spans="1:20" x14ac:dyDescent="0.3">
      <c r="A185" s="2">
        <v>184</v>
      </c>
      <c r="B185" s="3">
        <v>44989</v>
      </c>
      <c r="C185" s="2">
        <v>9</v>
      </c>
      <c r="D185" s="2">
        <v>14</v>
      </c>
      <c r="E185" s="2">
        <v>21</v>
      </c>
      <c r="F185" t="str">
        <f t="shared" si="12"/>
        <v>sábado</v>
      </c>
      <c r="G185" t="str">
        <f t="shared" si="13"/>
        <v>marzo</v>
      </c>
      <c r="H185" t="str">
        <f>VLOOKUP(C185,Productos!A:D,2,FALSE)</f>
        <v>Producto I</v>
      </c>
      <c r="I185">
        <f>VLOOKUP(C185,Productos!A:D,3,FALSE)</f>
        <v>26</v>
      </c>
      <c r="J185">
        <f>VLOOKUP(C185,Productos!A:D,4,FALSE)</f>
        <v>52</v>
      </c>
      <c r="K185" t="str">
        <f>VLOOKUP(D185,Vendedores!A:F,6,FALSE)</f>
        <v>Fernandez, Teresa</v>
      </c>
      <c r="L185">
        <f>VLOOKUP(D185,Vendedores!A:F,5,FALSE)</f>
        <v>7062</v>
      </c>
      <c r="M185">
        <f>VLOOKUP(D185,Vendedores!A:F,2,FALSE)</f>
        <v>2</v>
      </c>
      <c r="N185" t="str">
        <f>VLOOKUP(D185,Vendedores!A:H,7,FALSE)</f>
        <v>Director</v>
      </c>
      <c r="O185">
        <f>VLOOKUP(D185,Vendedores!A:H,8,FALSE)</f>
        <v>4</v>
      </c>
      <c r="P185">
        <f t="shared" si="14"/>
        <v>46.800000000000004</v>
      </c>
      <c r="Q185">
        <f t="shared" si="15"/>
        <v>26</v>
      </c>
      <c r="R185">
        <f t="shared" si="16"/>
        <v>26</v>
      </c>
      <c r="S185">
        <f t="shared" si="17"/>
        <v>26</v>
      </c>
      <c r="T185" s="12">
        <f>VLOOKUP(
    O185,
    Comisiones!A:N,
    HLOOKUP(G185,Comisiones!$1:$2,2,FALSE),
    FALSE
)</f>
        <v>0.13</v>
      </c>
    </row>
    <row r="186" spans="1:20" x14ac:dyDescent="0.3">
      <c r="A186" s="2">
        <v>185</v>
      </c>
      <c r="B186" s="3">
        <v>44989</v>
      </c>
      <c r="C186" s="2">
        <v>10</v>
      </c>
      <c r="D186" s="2">
        <v>37</v>
      </c>
      <c r="E186" s="2">
        <v>16</v>
      </c>
      <c r="F186" t="str">
        <f t="shared" si="12"/>
        <v>sábado</v>
      </c>
      <c r="G186" t="str">
        <f t="shared" si="13"/>
        <v>marzo</v>
      </c>
      <c r="H186" t="str">
        <f>VLOOKUP(C186,Productos!A:D,2,FALSE)</f>
        <v>Producto J</v>
      </c>
      <c r="I186">
        <f>VLOOKUP(C186,Productos!A:D,3,FALSE)</f>
        <v>29</v>
      </c>
      <c r="J186">
        <f>VLOOKUP(C186,Productos!A:D,4,FALSE)</f>
        <v>58</v>
      </c>
      <c r="K186" t="str">
        <f>VLOOKUP(D186,Vendedores!A:F,6,FALSE)</f>
        <v>Gonzalez, Lionel</v>
      </c>
      <c r="L186">
        <f>VLOOKUP(D186,Vendedores!A:F,5,FALSE)</f>
        <v>4073</v>
      </c>
      <c r="M186">
        <f>VLOOKUP(D186,Vendedores!A:F,2,FALSE)</f>
        <v>5</v>
      </c>
      <c r="N186" t="str">
        <f>VLOOKUP(D186,Vendedores!A:H,7,FALSE)</f>
        <v>Vendedor Sr</v>
      </c>
      <c r="O186">
        <f>VLOOKUP(D186,Vendedores!A:H,8,FALSE)</f>
        <v>2</v>
      </c>
      <c r="P186">
        <f t="shared" si="14"/>
        <v>58</v>
      </c>
      <c r="Q186">
        <f t="shared" si="15"/>
        <v>29</v>
      </c>
      <c r="R186">
        <f t="shared" si="16"/>
        <v>29</v>
      </c>
      <c r="S186">
        <f t="shared" si="17"/>
        <v>29</v>
      </c>
      <c r="T186" s="12">
        <f>VLOOKUP(
    O186,
    Comisiones!A:N,
    HLOOKUP(G186,Comisiones!$1:$2,2,FALSE),
    FALSE
)</f>
        <v>0.11</v>
      </c>
    </row>
    <row r="187" spans="1:20" x14ac:dyDescent="0.3">
      <c r="A187" s="2">
        <v>186</v>
      </c>
      <c r="B187" s="3">
        <v>44989</v>
      </c>
      <c r="C187" s="2">
        <v>1</v>
      </c>
      <c r="D187" s="2">
        <v>5</v>
      </c>
      <c r="E187" s="2">
        <v>11</v>
      </c>
      <c r="F187" t="str">
        <f t="shared" si="12"/>
        <v>sábado</v>
      </c>
      <c r="G187" t="str">
        <f t="shared" si="13"/>
        <v>marzo</v>
      </c>
      <c r="H187" t="str">
        <f>VLOOKUP(C187,Productos!A:D,2,FALSE)</f>
        <v>Producto A</v>
      </c>
      <c r="I187">
        <f>VLOOKUP(C187,Productos!A:D,3,FALSE)</f>
        <v>10</v>
      </c>
      <c r="J187">
        <f>VLOOKUP(C187,Productos!A:D,4,FALSE)</f>
        <v>20</v>
      </c>
      <c r="K187" t="str">
        <f>VLOOKUP(D187,Vendedores!A:F,6,FALSE)</f>
        <v>Lopez, Laura</v>
      </c>
      <c r="L187">
        <f>VLOOKUP(D187,Vendedores!A:F,5,FALSE)</f>
        <v>3037</v>
      </c>
      <c r="M187">
        <f>VLOOKUP(D187,Vendedores!A:F,2,FALSE)</f>
        <v>6</v>
      </c>
      <c r="N187" t="str">
        <f>VLOOKUP(D187,Vendedores!A:H,7,FALSE)</f>
        <v>Vendedor Ssr</v>
      </c>
      <c r="O187">
        <f>VLOOKUP(D187,Vendedores!A:H,8,FALSE)</f>
        <v>2</v>
      </c>
      <c r="P187">
        <f t="shared" si="14"/>
        <v>20</v>
      </c>
      <c r="Q187">
        <f t="shared" si="15"/>
        <v>10</v>
      </c>
      <c r="R187">
        <f t="shared" si="16"/>
        <v>10</v>
      </c>
      <c r="S187">
        <f t="shared" si="17"/>
        <v>10</v>
      </c>
      <c r="T187" s="12">
        <f>VLOOKUP(
    O187,
    Comisiones!A:N,
    HLOOKUP(G187,Comisiones!$1:$2,2,FALSE),
    FALSE
)</f>
        <v>0.11</v>
      </c>
    </row>
    <row r="188" spans="1:20" x14ac:dyDescent="0.3">
      <c r="A188" s="2">
        <v>187</v>
      </c>
      <c r="B188" s="3">
        <v>44990</v>
      </c>
      <c r="C188" s="2">
        <v>2</v>
      </c>
      <c r="D188" s="2">
        <v>23</v>
      </c>
      <c r="E188" s="2">
        <v>17</v>
      </c>
      <c r="F188" t="str">
        <f t="shared" si="12"/>
        <v>domingo</v>
      </c>
      <c r="G188" t="str">
        <f t="shared" si="13"/>
        <v>marzo</v>
      </c>
      <c r="H188" t="str">
        <f>VLOOKUP(C188,Productos!A:D,2,FALSE)</f>
        <v>Producto B</v>
      </c>
      <c r="I188">
        <f>VLOOKUP(C188,Productos!A:D,3,FALSE)</f>
        <v>14</v>
      </c>
      <c r="J188">
        <f>VLOOKUP(C188,Productos!A:D,4,FALSE)</f>
        <v>28</v>
      </c>
      <c r="K188" t="str">
        <f>VLOOKUP(D188,Vendedores!A:F,6,FALSE)</f>
        <v>Martinez, Pedro</v>
      </c>
      <c r="L188">
        <f>VLOOKUP(D188,Vendedores!A:F,5,FALSE)</f>
        <v>5555</v>
      </c>
      <c r="M188">
        <f>VLOOKUP(D188,Vendedores!A:F,2,FALSE)</f>
        <v>4</v>
      </c>
      <c r="N188" t="str">
        <f>VLOOKUP(D188,Vendedores!A:H,7,FALSE)</f>
        <v>Jefe</v>
      </c>
      <c r="O188">
        <f>VLOOKUP(D188,Vendedores!A:H,8,FALSE)</f>
        <v>3</v>
      </c>
      <c r="P188">
        <f t="shared" si="14"/>
        <v>33.6</v>
      </c>
      <c r="Q188">
        <f t="shared" si="15"/>
        <v>14</v>
      </c>
      <c r="R188">
        <f t="shared" si="16"/>
        <v>14</v>
      </c>
      <c r="S188">
        <f t="shared" si="17"/>
        <v>14</v>
      </c>
      <c r="T188" s="12">
        <f>VLOOKUP(
    O188,
    Comisiones!A:N,
    HLOOKUP(G188,Comisiones!$1:$2,2,FALSE),
    FALSE
)</f>
        <v>0.12</v>
      </c>
    </row>
    <row r="189" spans="1:20" x14ac:dyDescent="0.3">
      <c r="A189" s="2">
        <v>188</v>
      </c>
      <c r="B189" s="3">
        <v>44990</v>
      </c>
      <c r="C189" s="2">
        <v>1</v>
      </c>
      <c r="D189" s="2">
        <v>22</v>
      </c>
      <c r="E189" s="2">
        <v>17</v>
      </c>
      <c r="F189" t="str">
        <f t="shared" si="12"/>
        <v>domingo</v>
      </c>
      <c r="G189" t="str">
        <f t="shared" si="13"/>
        <v>marzo</v>
      </c>
      <c r="H189" t="str">
        <f>VLOOKUP(C189,Productos!A:D,2,FALSE)</f>
        <v>Producto A</v>
      </c>
      <c r="I189">
        <f>VLOOKUP(C189,Productos!A:D,3,FALSE)</f>
        <v>10</v>
      </c>
      <c r="J189">
        <f>VLOOKUP(C189,Productos!A:D,4,FALSE)</f>
        <v>20</v>
      </c>
      <c r="K189" t="str">
        <f>VLOOKUP(D189,Vendedores!A:F,6,FALSE)</f>
        <v>Lopez, Ana</v>
      </c>
      <c r="L189">
        <f>VLOOKUP(D189,Vendedores!A:F,5,FALSE)</f>
        <v>1601</v>
      </c>
      <c r="M189">
        <f>VLOOKUP(D189,Vendedores!A:F,2,FALSE)</f>
        <v>8</v>
      </c>
      <c r="N189" t="str">
        <f>VLOOKUP(D189,Vendedores!A:H,7,FALSE)</f>
        <v>Pasante</v>
      </c>
      <c r="O189">
        <f>VLOOKUP(D189,Vendedores!A:H,8,FALSE)</f>
        <v>1</v>
      </c>
      <c r="P189">
        <f t="shared" si="14"/>
        <v>24</v>
      </c>
      <c r="Q189">
        <f t="shared" si="15"/>
        <v>10</v>
      </c>
      <c r="R189">
        <f t="shared" si="16"/>
        <v>10</v>
      </c>
      <c r="S189">
        <f t="shared" si="17"/>
        <v>10</v>
      </c>
      <c r="T189" s="12">
        <f>VLOOKUP(
    O189,
    Comisiones!A:N,
    HLOOKUP(G189,Comisiones!$1:$2,2,FALSE),
    FALSE
)</f>
        <v>0.1</v>
      </c>
    </row>
    <row r="190" spans="1:20" x14ac:dyDescent="0.3">
      <c r="A190" s="2">
        <v>189</v>
      </c>
      <c r="B190" s="3">
        <v>44990</v>
      </c>
      <c r="C190" s="2">
        <v>7</v>
      </c>
      <c r="D190" s="2">
        <v>29</v>
      </c>
      <c r="E190" s="2">
        <v>21</v>
      </c>
      <c r="F190" t="str">
        <f t="shared" si="12"/>
        <v>domingo</v>
      </c>
      <c r="G190" t="str">
        <f t="shared" si="13"/>
        <v>marzo</v>
      </c>
      <c r="H190" t="str">
        <f>VLOOKUP(C190,Productos!A:D,2,FALSE)</f>
        <v>Producto G</v>
      </c>
      <c r="I190">
        <f>VLOOKUP(C190,Productos!A:D,3,FALSE)</f>
        <v>17</v>
      </c>
      <c r="J190">
        <f>VLOOKUP(C190,Productos!A:D,4,FALSE)</f>
        <v>34</v>
      </c>
      <c r="K190" t="str">
        <f>VLOOKUP(D190,Vendedores!A:F,6,FALSE)</f>
        <v>Rodriguez, Jose</v>
      </c>
      <c r="L190">
        <f>VLOOKUP(D190,Vendedores!A:F,5,FALSE)</f>
        <v>4645</v>
      </c>
      <c r="M190">
        <f>VLOOKUP(D190,Vendedores!A:F,2,FALSE)</f>
        <v>5</v>
      </c>
      <c r="N190" t="str">
        <f>VLOOKUP(D190,Vendedores!A:H,7,FALSE)</f>
        <v>Vendedor Sr</v>
      </c>
      <c r="O190">
        <f>VLOOKUP(D190,Vendedores!A:H,8,FALSE)</f>
        <v>2</v>
      </c>
      <c r="P190">
        <f t="shared" si="14"/>
        <v>40.799999999999997</v>
      </c>
      <c r="Q190">
        <f t="shared" si="15"/>
        <v>17</v>
      </c>
      <c r="R190">
        <f t="shared" si="16"/>
        <v>17</v>
      </c>
      <c r="S190">
        <f t="shared" si="17"/>
        <v>17</v>
      </c>
      <c r="T190" s="12">
        <f>VLOOKUP(
    O190,
    Comisiones!A:N,
    HLOOKUP(G190,Comisiones!$1:$2,2,FALSE),
    FALSE
)</f>
        <v>0.11</v>
      </c>
    </row>
    <row r="191" spans="1:20" x14ac:dyDescent="0.3">
      <c r="A191" s="2">
        <v>190</v>
      </c>
      <c r="B191" s="3">
        <v>44991</v>
      </c>
      <c r="C191" s="2">
        <v>3</v>
      </c>
      <c r="D191" s="2">
        <v>25</v>
      </c>
      <c r="E191" s="2">
        <v>10</v>
      </c>
      <c r="F191" t="str">
        <f t="shared" si="12"/>
        <v>lunes</v>
      </c>
      <c r="G191" t="str">
        <f t="shared" si="13"/>
        <v>marzo</v>
      </c>
      <c r="H191" t="str">
        <f>VLOOKUP(C191,Productos!A:D,2,FALSE)</f>
        <v>Producto C</v>
      </c>
      <c r="I191">
        <f>VLOOKUP(C191,Productos!A:D,3,FALSE)</f>
        <v>23</v>
      </c>
      <c r="J191">
        <f>VLOOKUP(C191,Productos!A:D,4,FALSE)</f>
        <v>46</v>
      </c>
      <c r="K191" t="str">
        <f>VLOOKUP(D191,Vendedores!A:F,6,FALSE)</f>
        <v>Perez, Laura</v>
      </c>
      <c r="L191">
        <f>VLOOKUP(D191,Vendedores!A:F,5,FALSE)</f>
        <v>3586</v>
      </c>
      <c r="M191">
        <f>VLOOKUP(D191,Vendedores!A:F,2,FALSE)</f>
        <v>6</v>
      </c>
      <c r="N191" t="str">
        <f>VLOOKUP(D191,Vendedores!A:H,7,FALSE)</f>
        <v>Vendedor Ssr</v>
      </c>
      <c r="O191">
        <f>VLOOKUP(D191,Vendedores!A:H,8,FALSE)</f>
        <v>2</v>
      </c>
      <c r="P191">
        <f t="shared" si="14"/>
        <v>46</v>
      </c>
      <c r="Q191">
        <f t="shared" si="15"/>
        <v>23</v>
      </c>
      <c r="R191">
        <f t="shared" si="16"/>
        <v>23</v>
      </c>
      <c r="S191">
        <f t="shared" si="17"/>
        <v>23</v>
      </c>
      <c r="T191" s="12">
        <f>VLOOKUP(
    O191,
    Comisiones!A:N,
    HLOOKUP(G191,Comisiones!$1:$2,2,FALSE),
    FALSE
)</f>
        <v>0.11</v>
      </c>
    </row>
    <row r="192" spans="1:20" x14ac:dyDescent="0.3">
      <c r="A192" s="2">
        <v>191</v>
      </c>
      <c r="B192" s="3">
        <v>44991</v>
      </c>
      <c r="C192" s="2">
        <v>4</v>
      </c>
      <c r="D192" s="2">
        <v>26</v>
      </c>
      <c r="E192" s="2">
        <v>12</v>
      </c>
      <c r="F192" t="str">
        <f t="shared" si="12"/>
        <v>lunes</v>
      </c>
      <c r="G192" t="str">
        <f t="shared" si="13"/>
        <v>marzo</v>
      </c>
      <c r="H192" t="str">
        <f>VLOOKUP(C192,Productos!A:D,2,FALSE)</f>
        <v>Producto D</v>
      </c>
      <c r="I192">
        <f>VLOOKUP(C192,Productos!A:D,3,FALSE)</f>
        <v>14</v>
      </c>
      <c r="J192">
        <f>VLOOKUP(C192,Productos!A:D,4,FALSE)</f>
        <v>28</v>
      </c>
      <c r="K192" t="str">
        <f>VLOOKUP(D192,Vendedores!A:F,6,FALSE)</f>
        <v>Gomez, Pilar</v>
      </c>
      <c r="L192">
        <f>VLOOKUP(D192,Vendedores!A:F,5,FALSE)</f>
        <v>2557</v>
      </c>
      <c r="M192">
        <f>VLOOKUP(D192,Vendedores!A:F,2,FALSE)</f>
        <v>7</v>
      </c>
      <c r="N192" t="str">
        <f>VLOOKUP(D192,Vendedores!A:H,7,FALSE)</f>
        <v>Vendedor Jr</v>
      </c>
      <c r="O192">
        <f>VLOOKUP(D192,Vendedores!A:H,8,FALSE)</f>
        <v>2</v>
      </c>
      <c r="P192">
        <f t="shared" si="14"/>
        <v>28</v>
      </c>
      <c r="Q192">
        <f t="shared" si="15"/>
        <v>14</v>
      </c>
      <c r="R192">
        <f t="shared" si="16"/>
        <v>14</v>
      </c>
      <c r="S192">
        <f t="shared" si="17"/>
        <v>14</v>
      </c>
      <c r="T192" s="12">
        <f>VLOOKUP(
    O192,
    Comisiones!A:N,
    HLOOKUP(G192,Comisiones!$1:$2,2,FALSE),
    FALSE
)</f>
        <v>0.11</v>
      </c>
    </row>
    <row r="193" spans="1:20" x14ac:dyDescent="0.3">
      <c r="A193" s="2">
        <v>192</v>
      </c>
      <c r="B193" s="3">
        <v>44991</v>
      </c>
      <c r="C193" s="2">
        <v>6</v>
      </c>
      <c r="D193" s="2">
        <v>35</v>
      </c>
      <c r="E193" s="2">
        <v>19</v>
      </c>
      <c r="F193" t="str">
        <f t="shared" si="12"/>
        <v>lunes</v>
      </c>
      <c r="G193" t="str">
        <f t="shared" si="13"/>
        <v>marzo</v>
      </c>
      <c r="H193" t="str">
        <f>VLOOKUP(C193,Productos!A:D,2,FALSE)</f>
        <v>Producto F</v>
      </c>
      <c r="I193">
        <f>VLOOKUP(C193,Productos!A:D,3,FALSE)</f>
        <v>16</v>
      </c>
      <c r="J193">
        <f>VLOOKUP(C193,Productos!A:D,4,FALSE)</f>
        <v>32</v>
      </c>
      <c r="K193" t="str">
        <f>VLOOKUP(D193,Vendedores!A:F,6,FALSE)</f>
        <v>Garcia, David</v>
      </c>
      <c r="L193">
        <f>VLOOKUP(D193,Vendedores!A:F,5,FALSE)</f>
        <v>2383</v>
      </c>
      <c r="M193">
        <f>VLOOKUP(D193,Vendedores!A:F,2,FALSE)</f>
        <v>7</v>
      </c>
      <c r="N193" t="str">
        <f>VLOOKUP(D193,Vendedores!A:H,7,FALSE)</f>
        <v>Vendedor Jr</v>
      </c>
      <c r="O193">
        <f>VLOOKUP(D193,Vendedores!A:H,8,FALSE)</f>
        <v>2</v>
      </c>
      <c r="P193">
        <f t="shared" si="14"/>
        <v>32</v>
      </c>
      <c r="Q193">
        <f t="shared" si="15"/>
        <v>16</v>
      </c>
      <c r="R193">
        <f t="shared" si="16"/>
        <v>16</v>
      </c>
      <c r="S193">
        <f t="shared" si="17"/>
        <v>16</v>
      </c>
      <c r="T193" s="12">
        <f>VLOOKUP(
    O193,
    Comisiones!A:N,
    HLOOKUP(G193,Comisiones!$1:$2,2,FALSE),
    FALSE
)</f>
        <v>0.11</v>
      </c>
    </row>
    <row r="194" spans="1:20" x14ac:dyDescent="0.3">
      <c r="A194" s="2">
        <v>193</v>
      </c>
      <c r="B194" s="3">
        <v>44992</v>
      </c>
      <c r="C194" s="2">
        <v>5</v>
      </c>
      <c r="D194" s="2">
        <v>25</v>
      </c>
      <c r="E194" s="2">
        <v>19</v>
      </c>
      <c r="F194" t="str">
        <f t="shared" si="12"/>
        <v>martes</v>
      </c>
      <c r="G194" t="str">
        <f t="shared" si="13"/>
        <v>marzo</v>
      </c>
      <c r="H194" t="str">
        <f>VLOOKUP(C194,Productos!A:D,2,FALSE)</f>
        <v>Producto E</v>
      </c>
      <c r="I194">
        <f>VLOOKUP(C194,Productos!A:D,3,FALSE)</f>
        <v>24</v>
      </c>
      <c r="J194">
        <f>VLOOKUP(C194,Productos!A:D,4,FALSE)</f>
        <v>48</v>
      </c>
      <c r="K194" t="str">
        <f>VLOOKUP(D194,Vendedores!A:F,6,FALSE)</f>
        <v>Perez, Laura</v>
      </c>
      <c r="L194">
        <f>VLOOKUP(D194,Vendedores!A:F,5,FALSE)</f>
        <v>3586</v>
      </c>
      <c r="M194">
        <f>VLOOKUP(D194,Vendedores!A:F,2,FALSE)</f>
        <v>6</v>
      </c>
      <c r="N194" t="str">
        <f>VLOOKUP(D194,Vendedores!A:H,7,FALSE)</f>
        <v>Vendedor Ssr</v>
      </c>
      <c r="O194">
        <f>VLOOKUP(D194,Vendedores!A:H,8,FALSE)</f>
        <v>2</v>
      </c>
      <c r="P194">
        <f t="shared" si="14"/>
        <v>48</v>
      </c>
      <c r="Q194">
        <f t="shared" si="15"/>
        <v>24</v>
      </c>
      <c r="R194">
        <f t="shared" si="16"/>
        <v>24</v>
      </c>
      <c r="S194">
        <f t="shared" si="17"/>
        <v>24</v>
      </c>
      <c r="T194" s="12">
        <f>VLOOKUP(
    O194,
    Comisiones!A:N,
    HLOOKUP(G194,Comisiones!$1:$2,2,FALSE),
    FALSE
)</f>
        <v>0.11</v>
      </c>
    </row>
    <row r="195" spans="1:20" x14ac:dyDescent="0.3">
      <c r="A195" s="2">
        <v>194</v>
      </c>
      <c r="B195" s="3">
        <v>44992</v>
      </c>
      <c r="C195" s="2">
        <v>6</v>
      </c>
      <c r="D195" s="2">
        <v>37</v>
      </c>
      <c r="E195" s="2">
        <v>16</v>
      </c>
      <c r="F195" t="str">
        <f t="shared" ref="F195:F258" si="18">TEXT(B195,"dddd")</f>
        <v>martes</v>
      </c>
      <c r="G195" t="str">
        <f t="shared" ref="G195:G258" si="19">TEXT(B195,"mmmm")</f>
        <v>marzo</v>
      </c>
      <c r="H195" t="str">
        <f>VLOOKUP(C195,Productos!A:D,2,FALSE)</f>
        <v>Producto F</v>
      </c>
      <c r="I195">
        <f>VLOOKUP(C195,Productos!A:D,3,FALSE)</f>
        <v>16</v>
      </c>
      <c r="J195">
        <f>VLOOKUP(C195,Productos!A:D,4,FALSE)</f>
        <v>32</v>
      </c>
      <c r="K195" t="str">
        <f>VLOOKUP(D195,Vendedores!A:F,6,FALSE)</f>
        <v>Gonzalez, Lionel</v>
      </c>
      <c r="L195">
        <f>VLOOKUP(D195,Vendedores!A:F,5,FALSE)</f>
        <v>4073</v>
      </c>
      <c r="M195">
        <f>VLOOKUP(D195,Vendedores!A:F,2,FALSE)</f>
        <v>5</v>
      </c>
      <c r="N195" t="str">
        <f>VLOOKUP(D195,Vendedores!A:H,7,FALSE)</f>
        <v>Vendedor Sr</v>
      </c>
      <c r="O195">
        <f>VLOOKUP(D195,Vendedores!A:H,8,FALSE)</f>
        <v>2</v>
      </c>
      <c r="P195">
        <f t="shared" ref="P195:P258" si="20">IF(
    OR(N195="Director",N195="Gerente",N195="CEO"),
    J195*0.9,
    IF(F195="domingo",J195*1.2,J195)
)</f>
        <v>32</v>
      </c>
      <c r="Q195">
        <f t="shared" ref="Q195:Q258" si="21">IF(
    AND(
        OR(C195=1,C195=2,C195=3,C195=4),
        OR(G195="junio",G195="julio",G195="agosto")
    ),
    I195*1.05,
    I195
)</f>
        <v>16</v>
      </c>
      <c r="R195">
        <f t="shared" ref="R195:R258" si="22">IF(
    OR(G195="diciembre",G195="enero",G195="febrero"),
    IF(
        OR(C195=5,C195=6,C195=7,C195=8),
        I195*1.07,
        IF(
            OR(C195=10,C195=9),
            I195*1.1,
            I195
        )
    ),
    I195
)</f>
        <v>16</v>
      </c>
      <c r="S195">
        <f t="shared" ref="S195:S258" si="23">IF(
    OR(G195="enero",G195="febrero",G195="diciembre"),
    R195,
    IF(OR(G195="junio",G195="julio",G195="agosto"),Q195,I195))</f>
        <v>16</v>
      </c>
      <c r="T195" s="12">
        <f>VLOOKUP(
    O195,
    Comisiones!A:N,
    HLOOKUP(G195,Comisiones!$1:$2,2,FALSE),
    FALSE
)</f>
        <v>0.11</v>
      </c>
    </row>
    <row r="196" spans="1:20" x14ac:dyDescent="0.3">
      <c r="A196" s="2">
        <v>195</v>
      </c>
      <c r="B196" s="3">
        <v>44992</v>
      </c>
      <c r="C196" s="2">
        <v>7</v>
      </c>
      <c r="D196" s="2">
        <v>16</v>
      </c>
      <c r="E196" s="2">
        <v>20</v>
      </c>
      <c r="F196" t="str">
        <f t="shared" si="18"/>
        <v>martes</v>
      </c>
      <c r="G196" t="str">
        <f t="shared" si="19"/>
        <v>marzo</v>
      </c>
      <c r="H196" t="str">
        <f>VLOOKUP(C196,Productos!A:D,2,FALSE)</f>
        <v>Producto G</v>
      </c>
      <c r="I196">
        <f>VLOOKUP(C196,Productos!A:D,3,FALSE)</f>
        <v>17</v>
      </c>
      <c r="J196">
        <f>VLOOKUP(C196,Productos!A:D,4,FALSE)</f>
        <v>34</v>
      </c>
      <c r="K196" t="str">
        <f>VLOOKUP(D196,Vendedores!A:F,6,FALSE)</f>
        <v>Martin, Francisco</v>
      </c>
      <c r="L196">
        <f>VLOOKUP(D196,Vendedores!A:F,5,FALSE)</f>
        <v>2456</v>
      </c>
      <c r="M196">
        <f>VLOOKUP(D196,Vendedores!A:F,2,FALSE)</f>
        <v>7</v>
      </c>
      <c r="N196" t="str">
        <f>VLOOKUP(D196,Vendedores!A:H,7,FALSE)</f>
        <v>Vendedor Jr</v>
      </c>
      <c r="O196">
        <f>VLOOKUP(D196,Vendedores!A:H,8,FALSE)</f>
        <v>2</v>
      </c>
      <c r="P196">
        <f t="shared" si="20"/>
        <v>34</v>
      </c>
      <c r="Q196">
        <f t="shared" si="21"/>
        <v>17</v>
      </c>
      <c r="R196">
        <f t="shared" si="22"/>
        <v>17</v>
      </c>
      <c r="S196">
        <f t="shared" si="23"/>
        <v>17</v>
      </c>
      <c r="T196" s="12">
        <f>VLOOKUP(
    O196,
    Comisiones!A:N,
    HLOOKUP(G196,Comisiones!$1:$2,2,FALSE),
    FALSE
)</f>
        <v>0.11</v>
      </c>
    </row>
    <row r="197" spans="1:20" x14ac:dyDescent="0.3">
      <c r="A197" s="2">
        <v>196</v>
      </c>
      <c r="B197" s="3">
        <v>44993</v>
      </c>
      <c r="C197" s="2">
        <v>6</v>
      </c>
      <c r="D197" s="2">
        <v>3</v>
      </c>
      <c r="E197" s="2">
        <v>10</v>
      </c>
      <c r="F197" t="str">
        <f t="shared" si="18"/>
        <v>miércoles</v>
      </c>
      <c r="G197" t="str">
        <f t="shared" si="19"/>
        <v>marzo</v>
      </c>
      <c r="H197" t="str">
        <f>VLOOKUP(C197,Productos!A:D,2,FALSE)</f>
        <v>Producto F</v>
      </c>
      <c r="I197">
        <f>VLOOKUP(C197,Productos!A:D,3,FALSE)</f>
        <v>16</v>
      </c>
      <c r="J197">
        <f>VLOOKUP(C197,Productos!A:D,4,FALSE)</f>
        <v>32</v>
      </c>
      <c r="K197" t="str">
        <f>VLOOKUP(D197,Vendedores!A:F,6,FALSE)</f>
        <v>Gonzalez, Pedro</v>
      </c>
      <c r="L197">
        <f>VLOOKUP(D197,Vendedores!A:F,5,FALSE)</f>
        <v>5010</v>
      </c>
      <c r="M197">
        <f>VLOOKUP(D197,Vendedores!A:F,2,FALSE)</f>
        <v>4</v>
      </c>
      <c r="N197" t="str">
        <f>VLOOKUP(D197,Vendedores!A:H,7,FALSE)</f>
        <v>Jefe</v>
      </c>
      <c r="O197">
        <f>VLOOKUP(D197,Vendedores!A:H,8,FALSE)</f>
        <v>3</v>
      </c>
      <c r="P197">
        <f t="shared" si="20"/>
        <v>32</v>
      </c>
      <c r="Q197">
        <f t="shared" si="21"/>
        <v>16</v>
      </c>
      <c r="R197">
        <f t="shared" si="22"/>
        <v>16</v>
      </c>
      <c r="S197">
        <f t="shared" si="23"/>
        <v>16</v>
      </c>
      <c r="T197" s="12">
        <f>VLOOKUP(
    O197,
    Comisiones!A:N,
    HLOOKUP(G197,Comisiones!$1:$2,2,FALSE),
    FALSE
)</f>
        <v>0.12</v>
      </c>
    </row>
    <row r="198" spans="1:20" x14ac:dyDescent="0.3">
      <c r="A198" s="2">
        <v>197</v>
      </c>
      <c r="B198" s="3">
        <v>44993</v>
      </c>
      <c r="C198" s="2">
        <v>2</v>
      </c>
      <c r="D198" s="2">
        <v>1</v>
      </c>
      <c r="E198" s="2">
        <v>11</v>
      </c>
      <c r="F198" t="str">
        <f t="shared" si="18"/>
        <v>miércoles</v>
      </c>
      <c r="G198" t="str">
        <f t="shared" si="19"/>
        <v>marzo</v>
      </c>
      <c r="H198" t="str">
        <f>VLOOKUP(C198,Productos!A:D,2,FALSE)</f>
        <v>Producto B</v>
      </c>
      <c r="I198">
        <f>VLOOKUP(C198,Productos!A:D,3,FALSE)</f>
        <v>14</v>
      </c>
      <c r="J198">
        <f>VLOOKUP(C198,Productos!A:D,4,FALSE)</f>
        <v>28</v>
      </c>
      <c r="K198" t="str">
        <f>VLOOKUP(D198,Vendedores!A:F,6,FALSE)</f>
        <v>Garcia, Juan</v>
      </c>
      <c r="L198">
        <f>VLOOKUP(D198,Vendedores!A:F,5,FALSE)</f>
        <v>7402</v>
      </c>
      <c r="M198">
        <f>VLOOKUP(D198,Vendedores!A:F,2,FALSE)</f>
        <v>7</v>
      </c>
      <c r="N198" t="str">
        <f>VLOOKUP(D198,Vendedores!A:H,7,FALSE)</f>
        <v>Vendedor Jr</v>
      </c>
      <c r="O198">
        <f>VLOOKUP(D198,Vendedores!A:H,8,FALSE)</f>
        <v>2</v>
      </c>
      <c r="P198">
        <f t="shared" si="20"/>
        <v>28</v>
      </c>
      <c r="Q198">
        <f t="shared" si="21"/>
        <v>14</v>
      </c>
      <c r="R198">
        <f t="shared" si="22"/>
        <v>14</v>
      </c>
      <c r="S198">
        <f t="shared" si="23"/>
        <v>14</v>
      </c>
      <c r="T198" s="12">
        <f>VLOOKUP(
    O198,
    Comisiones!A:N,
    HLOOKUP(G198,Comisiones!$1:$2,2,FALSE),
    FALSE
)</f>
        <v>0.11</v>
      </c>
    </row>
    <row r="199" spans="1:20" x14ac:dyDescent="0.3">
      <c r="A199" s="2">
        <v>198</v>
      </c>
      <c r="B199" s="3">
        <v>44993</v>
      </c>
      <c r="C199" s="2">
        <v>3</v>
      </c>
      <c r="D199" s="2">
        <v>16</v>
      </c>
      <c r="E199" s="2">
        <v>13</v>
      </c>
      <c r="F199" t="str">
        <f t="shared" si="18"/>
        <v>miércoles</v>
      </c>
      <c r="G199" t="str">
        <f t="shared" si="19"/>
        <v>marzo</v>
      </c>
      <c r="H199" t="str">
        <f>VLOOKUP(C199,Productos!A:D,2,FALSE)</f>
        <v>Producto C</v>
      </c>
      <c r="I199">
        <f>VLOOKUP(C199,Productos!A:D,3,FALSE)</f>
        <v>23</v>
      </c>
      <c r="J199">
        <f>VLOOKUP(C199,Productos!A:D,4,FALSE)</f>
        <v>46</v>
      </c>
      <c r="K199" t="str">
        <f>VLOOKUP(D199,Vendedores!A:F,6,FALSE)</f>
        <v>Martin, Francisco</v>
      </c>
      <c r="L199">
        <f>VLOOKUP(D199,Vendedores!A:F,5,FALSE)</f>
        <v>2456</v>
      </c>
      <c r="M199">
        <f>VLOOKUP(D199,Vendedores!A:F,2,FALSE)</f>
        <v>7</v>
      </c>
      <c r="N199" t="str">
        <f>VLOOKUP(D199,Vendedores!A:H,7,FALSE)</f>
        <v>Vendedor Jr</v>
      </c>
      <c r="O199">
        <f>VLOOKUP(D199,Vendedores!A:H,8,FALSE)</f>
        <v>2</v>
      </c>
      <c r="P199">
        <f t="shared" si="20"/>
        <v>46</v>
      </c>
      <c r="Q199">
        <f t="shared" si="21"/>
        <v>23</v>
      </c>
      <c r="R199">
        <f t="shared" si="22"/>
        <v>23</v>
      </c>
      <c r="S199">
        <f t="shared" si="23"/>
        <v>23</v>
      </c>
      <c r="T199" s="12">
        <f>VLOOKUP(
    O199,
    Comisiones!A:N,
    HLOOKUP(G199,Comisiones!$1:$2,2,FALSE),
    FALSE
)</f>
        <v>0.11</v>
      </c>
    </row>
    <row r="200" spans="1:20" x14ac:dyDescent="0.3">
      <c r="A200" s="2">
        <v>199</v>
      </c>
      <c r="B200" s="3">
        <v>44994</v>
      </c>
      <c r="C200" s="2">
        <v>8</v>
      </c>
      <c r="D200" s="2">
        <v>31</v>
      </c>
      <c r="E200" s="2">
        <v>2</v>
      </c>
      <c r="F200" t="str">
        <f t="shared" si="18"/>
        <v>jueves</v>
      </c>
      <c r="G200" t="str">
        <f t="shared" si="19"/>
        <v>marzo</v>
      </c>
      <c r="H200" t="str">
        <f>VLOOKUP(C200,Productos!A:D,2,FALSE)</f>
        <v>Producto H</v>
      </c>
      <c r="I200">
        <f>VLOOKUP(C200,Productos!A:D,3,FALSE)</f>
        <v>14</v>
      </c>
      <c r="J200">
        <f>VLOOKUP(C200,Productos!A:D,4,FALSE)</f>
        <v>28</v>
      </c>
      <c r="K200" t="str">
        <f>VLOOKUP(D200,Vendedores!A:F,6,FALSE)</f>
        <v>Fernandez, Isabel</v>
      </c>
      <c r="L200">
        <f>VLOOKUP(D200,Vendedores!A:F,5,FALSE)</f>
        <v>2227</v>
      </c>
      <c r="M200">
        <f>VLOOKUP(D200,Vendedores!A:F,2,FALSE)</f>
        <v>7</v>
      </c>
      <c r="N200" t="str">
        <f>VLOOKUP(D200,Vendedores!A:H,7,FALSE)</f>
        <v>Vendedor Jr</v>
      </c>
      <c r="O200">
        <f>VLOOKUP(D200,Vendedores!A:H,8,FALSE)</f>
        <v>2</v>
      </c>
      <c r="P200">
        <f t="shared" si="20"/>
        <v>28</v>
      </c>
      <c r="Q200">
        <f t="shared" si="21"/>
        <v>14</v>
      </c>
      <c r="R200">
        <f t="shared" si="22"/>
        <v>14</v>
      </c>
      <c r="S200">
        <f t="shared" si="23"/>
        <v>14</v>
      </c>
      <c r="T200" s="12">
        <f>VLOOKUP(
    O200,
    Comisiones!A:N,
    HLOOKUP(G200,Comisiones!$1:$2,2,FALSE),
    FALSE
)</f>
        <v>0.11</v>
      </c>
    </row>
    <row r="201" spans="1:20" x14ac:dyDescent="0.3">
      <c r="A201" s="2">
        <v>200</v>
      </c>
      <c r="B201" s="3">
        <v>44994</v>
      </c>
      <c r="C201" s="2">
        <v>9</v>
      </c>
      <c r="D201" s="2">
        <v>38</v>
      </c>
      <c r="E201" s="2">
        <v>25</v>
      </c>
      <c r="F201" t="str">
        <f t="shared" si="18"/>
        <v>jueves</v>
      </c>
      <c r="G201" t="str">
        <f t="shared" si="19"/>
        <v>marzo</v>
      </c>
      <c r="H201" t="str">
        <f>VLOOKUP(C201,Productos!A:D,2,FALSE)</f>
        <v>Producto I</v>
      </c>
      <c r="I201">
        <f>VLOOKUP(C201,Productos!A:D,3,FALSE)</f>
        <v>26</v>
      </c>
      <c r="J201">
        <f>VLOOKUP(C201,Productos!A:D,4,FALSE)</f>
        <v>52</v>
      </c>
      <c r="K201" t="str">
        <f>VLOOKUP(D201,Vendedores!A:F,6,FALSE)</f>
        <v>Fernandez, Jose</v>
      </c>
      <c r="L201">
        <f>VLOOKUP(D201,Vendedores!A:F,5,FALSE)</f>
        <v>3055</v>
      </c>
      <c r="M201">
        <f>VLOOKUP(D201,Vendedores!A:F,2,FALSE)</f>
        <v>6</v>
      </c>
      <c r="N201" t="str">
        <f>VLOOKUP(D201,Vendedores!A:H,7,FALSE)</f>
        <v>Vendedor Ssr</v>
      </c>
      <c r="O201">
        <f>VLOOKUP(D201,Vendedores!A:H,8,FALSE)</f>
        <v>2</v>
      </c>
      <c r="P201">
        <f t="shared" si="20"/>
        <v>52</v>
      </c>
      <c r="Q201">
        <f t="shared" si="21"/>
        <v>26</v>
      </c>
      <c r="R201">
        <f t="shared" si="22"/>
        <v>26</v>
      </c>
      <c r="S201">
        <f t="shared" si="23"/>
        <v>26</v>
      </c>
      <c r="T201" s="12">
        <f>VLOOKUP(
    O201,
    Comisiones!A:N,
    HLOOKUP(G201,Comisiones!$1:$2,2,FALSE),
    FALSE
)</f>
        <v>0.11</v>
      </c>
    </row>
    <row r="202" spans="1:20" x14ac:dyDescent="0.3">
      <c r="A202" s="2">
        <v>201</v>
      </c>
      <c r="B202" s="3">
        <v>44994</v>
      </c>
      <c r="C202" s="2">
        <v>9</v>
      </c>
      <c r="D202" s="2">
        <v>18</v>
      </c>
      <c r="E202" s="2">
        <v>18</v>
      </c>
      <c r="F202" t="str">
        <f t="shared" si="18"/>
        <v>jueves</v>
      </c>
      <c r="G202" t="str">
        <f t="shared" si="19"/>
        <v>marzo</v>
      </c>
      <c r="H202" t="str">
        <f>VLOOKUP(C202,Productos!A:D,2,FALSE)</f>
        <v>Producto I</v>
      </c>
      <c r="I202">
        <f>VLOOKUP(C202,Productos!A:D,3,FALSE)</f>
        <v>26</v>
      </c>
      <c r="J202">
        <f>VLOOKUP(C202,Productos!A:D,4,FALSE)</f>
        <v>52</v>
      </c>
      <c r="K202" t="str">
        <f>VLOOKUP(D202,Vendedores!A:F,6,FALSE)</f>
        <v>Garcia, Jose</v>
      </c>
      <c r="L202">
        <f>VLOOKUP(D202,Vendedores!A:F,5,FALSE)</f>
        <v>5194</v>
      </c>
      <c r="M202">
        <f>VLOOKUP(D202,Vendedores!A:F,2,FALSE)</f>
        <v>4</v>
      </c>
      <c r="N202" t="str">
        <f>VLOOKUP(D202,Vendedores!A:H,7,FALSE)</f>
        <v>Jefe</v>
      </c>
      <c r="O202">
        <f>VLOOKUP(D202,Vendedores!A:H,8,FALSE)</f>
        <v>3</v>
      </c>
      <c r="P202">
        <f t="shared" si="20"/>
        <v>52</v>
      </c>
      <c r="Q202">
        <f t="shared" si="21"/>
        <v>26</v>
      </c>
      <c r="R202">
        <f t="shared" si="22"/>
        <v>26</v>
      </c>
      <c r="S202">
        <f t="shared" si="23"/>
        <v>26</v>
      </c>
      <c r="T202" s="12">
        <f>VLOOKUP(
    O202,
    Comisiones!A:N,
    HLOOKUP(G202,Comisiones!$1:$2,2,FALSE),
    FALSE
)</f>
        <v>0.12</v>
      </c>
    </row>
    <row r="203" spans="1:20" x14ac:dyDescent="0.3">
      <c r="A203" s="2">
        <v>202</v>
      </c>
      <c r="B203" s="3">
        <v>44995</v>
      </c>
      <c r="C203" s="2">
        <v>7</v>
      </c>
      <c r="D203" s="2">
        <v>33</v>
      </c>
      <c r="E203" s="2">
        <v>12</v>
      </c>
      <c r="F203" t="str">
        <f t="shared" si="18"/>
        <v>viernes</v>
      </c>
      <c r="G203" t="str">
        <f t="shared" si="19"/>
        <v>marzo</v>
      </c>
      <c r="H203" t="str">
        <f>VLOOKUP(C203,Productos!A:D,2,FALSE)</f>
        <v>Producto G</v>
      </c>
      <c r="I203">
        <f>VLOOKUP(C203,Productos!A:D,3,FALSE)</f>
        <v>17</v>
      </c>
      <c r="J203">
        <f>VLOOKUP(C203,Productos!A:D,4,FALSE)</f>
        <v>34</v>
      </c>
      <c r="K203" t="str">
        <f>VLOOKUP(D203,Vendedores!A:F,6,FALSE)</f>
        <v>Martin, Josefa</v>
      </c>
      <c r="L203">
        <f>VLOOKUP(D203,Vendedores!A:F,5,FALSE)</f>
        <v>4217</v>
      </c>
      <c r="M203">
        <f>VLOOKUP(D203,Vendedores!A:F,2,FALSE)</f>
        <v>5</v>
      </c>
      <c r="N203" t="str">
        <f>VLOOKUP(D203,Vendedores!A:H,7,FALSE)</f>
        <v>Vendedor Sr</v>
      </c>
      <c r="O203">
        <f>VLOOKUP(D203,Vendedores!A:H,8,FALSE)</f>
        <v>2</v>
      </c>
      <c r="P203">
        <f t="shared" si="20"/>
        <v>34</v>
      </c>
      <c r="Q203">
        <f t="shared" si="21"/>
        <v>17</v>
      </c>
      <c r="R203">
        <f t="shared" si="22"/>
        <v>17</v>
      </c>
      <c r="S203">
        <f t="shared" si="23"/>
        <v>17</v>
      </c>
      <c r="T203" s="12">
        <f>VLOOKUP(
    O203,
    Comisiones!A:N,
    HLOOKUP(G203,Comisiones!$1:$2,2,FALSE),
    FALSE
)</f>
        <v>0.11</v>
      </c>
    </row>
    <row r="204" spans="1:20" x14ac:dyDescent="0.3">
      <c r="A204" s="2">
        <v>203</v>
      </c>
      <c r="B204" s="3">
        <v>44995</v>
      </c>
      <c r="C204" s="2">
        <v>7</v>
      </c>
      <c r="D204" s="2">
        <v>37</v>
      </c>
      <c r="E204" s="2">
        <v>17</v>
      </c>
      <c r="F204" t="str">
        <f t="shared" si="18"/>
        <v>viernes</v>
      </c>
      <c r="G204" t="str">
        <f t="shared" si="19"/>
        <v>marzo</v>
      </c>
      <c r="H204" t="str">
        <f>VLOOKUP(C204,Productos!A:D,2,FALSE)</f>
        <v>Producto G</v>
      </c>
      <c r="I204">
        <f>VLOOKUP(C204,Productos!A:D,3,FALSE)</f>
        <v>17</v>
      </c>
      <c r="J204">
        <f>VLOOKUP(C204,Productos!A:D,4,FALSE)</f>
        <v>34</v>
      </c>
      <c r="K204" t="str">
        <f>VLOOKUP(D204,Vendedores!A:F,6,FALSE)</f>
        <v>Gonzalez, Lionel</v>
      </c>
      <c r="L204">
        <f>VLOOKUP(D204,Vendedores!A:F,5,FALSE)</f>
        <v>4073</v>
      </c>
      <c r="M204">
        <f>VLOOKUP(D204,Vendedores!A:F,2,FALSE)</f>
        <v>5</v>
      </c>
      <c r="N204" t="str">
        <f>VLOOKUP(D204,Vendedores!A:H,7,FALSE)</f>
        <v>Vendedor Sr</v>
      </c>
      <c r="O204">
        <f>VLOOKUP(D204,Vendedores!A:H,8,FALSE)</f>
        <v>2</v>
      </c>
      <c r="P204">
        <f t="shared" si="20"/>
        <v>34</v>
      </c>
      <c r="Q204">
        <f t="shared" si="21"/>
        <v>17</v>
      </c>
      <c r="R204">
        <f t="shared" si="22"/>
        <v>17</v>
      </c>
      <c r="S204">
        <f t="shared" si="23"/>
        <v>17</v>
      </c>
      <c r="T204" s="12">
        <f>VLOOKUP(
    O204,
    Comisiones!A:N,
    HLOOKUP(G204,Comisiones!$1:$2,2,FALSE),
    FALSE
)</f>
        <v>0.11</v>
      </c>
    </row>
    <row r="205" spans="1:20" x14ac:dyDescent="0.3">
      <c r="A205" s="2">
        <v>204</v>
      </c>
      <c r="B205" s="3">
        <v>44995</v>
      </c>
      <c r="C205" s="2">
        <v>7</v>
      </c>
      <c r="D205" s="2">
        <v>9</v>
      </c>
      <c r="E205" s="2">
        <v>10</v>
      </c>
      <c r="F205" t="str">
        <f t="shared" si="18"/>
        <v>viernes</v>
      </c>
      <c r="G205" t="str">
        <f t="shared" si="19"/>
        <v>marzo</v>
      </c>
      <c r="H205" t="str">
        <f>VLOOKUP(C205,Productos!A:D,2,FALSE)</f>
        <v>Producto G</v>
      </c>
      <c r="I205">
        <f>VLOOKUP(C205,Productos!A:D,3,FALSE)</f>
        <v>17</v>
      </c>
      <c r="J205">
        <f>VLOOKUP(C205,Productos!A:D,4,FALSE)</f>
        <v>34</v>
      </c>
      <c r="K205" t="str">
        <f>VLOOKUP(D205,Vendedores!A:F,6,FALSE)</f>
        <v>Gomez, Jose</v>
      </c>
      <c r="L205">
        <f>VLOOKUP(D205,Vendedores!A:F,5,FALSE)</f>
        <v>5400</v>
      </c>
      <c r="M205">
        <f>VLOOKUP(D205,Vendedores!A:F,2,FALSE)</f>
        <v>4</v>
      </c>
      <c r="N205" t="str">
        <f>VLOOKUP(D205,Vendedores!A:H,7,FALSE)</f>
        <v>Jefe</v>
      </c>
      <c r="O205">
        <f>VLOOKUP(D205,Vendedores!A:H,8,FALSE)</f>
        <v>3</v>
      </c>
      <c r="P205">
        <f t="shared" si="20"/>
        <v>34</v>
      </c>
      <c r="Q205">
        <f t="shared" si="21"/>
        <v>17</v>
      </c>
      <c r="R205">
        <f t="shared" si="22"/>
        <v>17</v>
      </c>
      <c r="S205">
        <f t="shared" si="23"/>
        <v>17</v>
      </c>
      <c r="T205" s="12">
        <f>VLOOKUP(
    O205,
    Comisiones!A:N,
    HLOOKUP(G205,Comisiones!$1:$2,2,FALSE),
    FALSE
)</f>
        <v>0.12</v>
      </c>
    </row>
    <row r="206" spans="1:20" x14ac:dyDescent="0.3">
      <c r="A206" s="2">
        <v>205</v>
      </c>
      <c r="B206" s="3">
        <v>44996</v>
      </c>
      <c r="C206" s="2">
        <v>10</v>
      </c>
      <c r="D206" s="2">
        <v>23</v>
      </c>
      <c r="E206" s="2">
        <v>15</v>
      </c>
      <c r="F206" t="str">
        <f t="shared" si="18"/>
        <v>sábado</v>
      </c>
      <c r="G206" t="str">
        <f t="shared" si="19"/>
        <v>marzo</v>
      </c>
      <c r="H206" t="str">
        <f>VLOOKUP(C206,Productos!A:D,2,FALSE)</f>
        <v>Producto J</v>
      </c>
      <c r="I206">
        <f>VLOOKUP(C206,Productos!A:D,3,FALSE)</f>
        <v>29</v>
      </c>
      <c r="J206">
        <f>VLOOKUP(C206,Productos!A:D,4,FALSE)</f>
        <v>58</v>
      </c>
      <c r="K206" t="str">
        <f>VLOOKUP(D206,Vendedores!A:F,6,FALSE)</f>
        <v>Martinez, Pedro</v>
      </c>
      <c r="L206">
        <f>VLOOKUP(D206,Vendedores!A:F,5,FALSE)</f>
        <v>5555</v>
      </c>
      <c r="M206">
        <f>VLOOKUP(D206,Vendedores!A:F,2,FALSE)</f>
        <v>4</v>
      </c>
      <c r="N206" t="str">
        <f>VLOOKUP(D206,Vendedores!A:H,7,FALSE)</f>
        <v>Jefe</v>
      </c>
      <c r="O206">
        <f>VLOOKUP(D206,Vendedores!A:H,8,FALSE)</f>
        <v>3</v>
      </c>
      <c r="P206">
        <f t="shared" si="20"/>
        <v>58</v>
      </c>
      <c r="Q206">
        <f t="shared" si="21"/>
        <v>29</v>
      </c>
      <c r="R206">
        <f t="shared" si="22"/>
        <v>29</v>
      </c>
      <c r="S206">
        <f t="shared" si="23"/>
        <v>29</v>
      </c>
      <c r="T206" s="12">
        <f>VLOOKUP(
    O206,
    Comisiones!A:N,
    HLOOKUP(G206,Comisiones!$1:$2,2,FALSE),
    FALSE
)</f>
        <v>0.12</v>
      </c>
    </row>
    <row r="207" spans="1:20" x14ac:dyDescent="0.3">
      <c r="A207" s="2">
        <v>206</v>
      </c>
      <c r="B207" s="3">
        <v>44996</v>
      </c>
      <c r="C207" s="2">
        <v>7</v>
      </c>
      <c r="D207" s="2">
        <v>3</v>
      </c>
      <c r="E207" s="2">
        <v>8</v>
      </c>
      <c r="F207" t="str">
        <f t="shared" si="18"/>
        <v>sábado</v>
      </c>
      <c r="G207" t="str">
        <f t="shared" si="19"/>
        <v>marzo</v>
      </c>
      <c r="H207" t="str">
        <f>VLOOKUP(C207,Productos!A:D,2,FALSE)</f>
        <v>Producto G</v>
      </c>
      <c r="I207">
        <f>VLOOKUP(C207,Productos!A:D,3,FALSE)</f>
        <v>17</v>
      </c>
      <c r="J207">
        <f>VLOOKUP(C207,Productos!A:D,4,FALSE)</f>
        <v>34</v>
      </c>
      <c r="K207" t="str">
        <f>VLOOKUP(D207,Vendedores!A:F,6,FALSE)</f>
        <v>Gonzalez, Pedro</v>
      </c>
      <c r="L207">
        <f>VLOOKUP(D207,Vendedores!A:F,5,FALSE)</f>
        <v>5010</v>
      </c>
      <c r="M207">
        <f>VLOOKUP(D207,Vendedores!A:F,2,FALSE)</f>
        <v>4</v>
      </c>
      <c r="N207" t="str">
        <f>VLOOKUP(D207,Vendedores!A:H,7,FALSE)</f>
        <v>Jefe</v>
      </c>
      <c r="O207">
        <f>VLOOKUP(D207,Vendedores!A:H,8,FALSE)</f>
        <v>3</v>
      </c>
      <c r="P207">
        <f t="shared" si="20"/>
        <v>34</v>
      </c>
      <c r="Q207">
        <f t="shared" si="21"/>
        <v>17</v>
      </c>
      <c r="R207">
        <f t="shared" si="22"/>
        <v>17</v>
      </c>
      <c r="S207">
        <f t="shared" si="23"/>
        <v>17</v>
      </c>
      <c r="T207" s="12">
        <f>VLOOKUP(
    O207,
    Comisiones!A:N,
    HLOOKUP(G207,Comisiones!$1:$2,2,FALSE),
    FALSE
)</f>
        <v>0.12</v>
      </c>
    </row>
    <row r="208" spans="1:20" x14ac:dyDescent="0.3">
      <c r="A208" s="2">
        <v>207</v>
      </c>
      <c r="B208" s="3">
        <v>44996</v>
      </c>
      <c r="C208" s="2">
        <v>7</v>
      </c>
      <c r="D208" s="2">
        <v>6</v>
      </c>
      <c r="E208" s="2">
        <v>14</v>
      </c>
      <c r="F208" t="str">
        <f t="shared" si="18"/>
        <v>sábado</v>
      </c>
      <c r="G208" t="str">
        <f t="shared" si="19"/>
        <v>marzo</v>
      </c>
      <c r="H208" t="str">
        <f>VLOOKUP(C208,Productos!A:D,2,FALSE)</f>
        <v>Producto G</v>
      </c>
      <c r="I208">
        <f>VLOOKUP(C208,Productos!A:D,3,FALSE)</f>
        <v>17</v>
      </c>
      <c r="J208">
        <f>VLOOKUP(C208,Productos!A:D,4,FALSE)</f>
        <v>34</v>
      </c>
      <c r="K208" t="str">
        <f>VLOOKUP(D208,Vendedores!A:F,6,FALSE)</f>
        <v>Martinez, Pilar</v>
      </c>
      <c r="L208">
        <f>VLOOKUP(D208,Vendedores!A:F,5,FALSE)</f>
        <v>2700</v>
      </c>
      <c r="M208">
        <f>VLOOKUP(D208,Vendedores!A:F,2,FALSE)</f>
        <v>2</v>
      </c>
      <c r="N208" t="str">
        <f>VLOOKUP(D208,Vendedores!A:H,7,FALSE)</f>
        <v>Director</v>
      </c>
      <c r="O208">
        <f>VLOOKUP(D208,Vendedores!A:H,8,FALSE)</f>
        <v>4</v>
      </c>
      <c r="P208">
        <f t="shared" si="20"/>
        <v>30.6</v>
      </c>
      <c r="Q208">
        <f t="shared" si="21"/>
        <v>17</v>
      </c>
      <c r="R208">
        <f t="shared" si="22"/>
        <v>17</v>
      </c>
      <c r="S208">
        <f t="shared" si="23"/>
        <v>17</v>
      </c>
      <c r="T208" s="12">
        <f>VLOOKUP(
    O208,
    Comisiones!A:N,
    HLOOKUP(G208,Comisiones!$1:$2,2,FALSE),
    FALSE
)</f>
        <v>0.13</v>
      </c>
    </row>
    <row r="209" spans="1:20" x14ac:dyDescent="0.3">
      <c r="A209" s="2">
        <v>208</v>
      </c>
      <c r="B209" s="3">
        <v>44997</v>
      </c>
      <c r="C209" s="2">
        <v>2</v>
      </c>
      <c r="D209" s="2">
        <v>32</v>
      </c>
      <c r="E209" s="2">
        <v>20</v>
      </c>
      <c r="F209" t="str">
        <f t="shared" si="18"/>
        <v>domingo</v>
      </c>
      <c r="G209" t="str">
        <f t="shared" si="19"/>
        <v>marzo</v>
      </c>
      <c r="H209" t="str">
        <f>VLOOKUP(C209,Productos!A:D,2,FALSE)</f>
        <v>Producto B</v>
      </c>
      <c r="I209">
        <f>VLOOKUP(C209,Productos!A:D,3,FALSE)</f>
        <v>14</v>
      </c>
      <c r="J209">
        <f>VLOOKUP(C209,Productos!A:D,4,FALSE)</f>
        <v>28</v>
      </c>
      <c r="K209" t="str">
        <f>VLOOKUP(D209,Vendedores!A:F,6,FALSE)</f>
        <v>Gomez, Javier</v>
      </c>
      <c r="L209">
        <f>VLOOKUP(D209,Vendedores!A:F,5,FALSE)</f>
        <v>1612</v>
      </c>
      <c r="M209">
        <f>VLOOKUP(D209,Vendedores!A:F,2,FALSE)</f>
        <v>8</v>
      </c>
      <c r="N209" t="str">
        <f>VLOOKUP(D209,Vendedores!A:H,7,FALSE)</f>
        <v>Pasante</v>
      </c>
      <c r="O209">
        <f>VLOOKUP(D209,Vendedores!A:H,8,FALSE)</f>
        <v>1</v>
      </c>
      <c r="P209">
        <f t="shared" si="20"/>
        <v>33.6</v>
      </c>
      <c r="Q209">
        <f t="shared" si="21"/>
        <v>14</v>
      </c>
      <c r="R209">
        <f t="shared" si="22"/>
        <v>14</v>
      </c>
      <c r="S209">
        <f t="shared" si="23"/>
        <v>14</v>
      </c>
      <c r="T209" s="12">
        <f>VLOOKUP(
    O209,
    Comisiones!A:N,
    HLOOKUP(G209,Comisiones!$1:$2,2,FALSE),
    FALSE
)</f>
        <v>0.1</v>
      </c>
    </row>
    <row r="210" spans="1:20" x14ac:dyDescent="0.3">
      <c r="A210" s="2">
        <v>209</v>
      </c>
      <c r="B210" s="3">
        <v>44997</v>
      </c>
      <c r="C210" s="2">
        <v>9</v>
      </c>
      <c r="D210" s="2">
        <v>21</v>
      </c>
      <c r="E210" s="2">
        <v>15</v>
      </c>
      <c r="F210" t="str">
        <f t="shared" si="18"/>
        <v>domingo</v>
      </c>
      <c r="G210" t="str">
        <f t="shared" si="19"/>
        <v>marzo</v>
      </c>
      <c r="H210" t="str">
        <f>VLOOKUP(C210,Productos!A:D,2,FALSE)</f>
        <v>Producto I</v>
      </c>
      <c r="I210">
        <f>VLOOKUP(C210,Productos!A:D,3,FALSE)</f>
        <v>26</v>
      </c>
      <c r="J210">
        <f>VLOOKUP(C210,Productos!A:D,4,FALSE)</f>
        <v>52</v>
      </c>
      <c r="K210" t="str">
        <f>VLOOKUP(D210,Vendedores!A:F,6,FALSE)</f>
        <v>Fernandez, Juan</v>
      </c>
      <c r="L210">
        <f>VLOOKUP(D210,Vendedores!A:F,5,FALSE)</f>
        <v>2616</v>
      </c>
      <c r="M210">
        <f>VLOOKUP(D210,Vendedores!A:F,2,FALSE)</f>
        <v>7</v>
      </c>
      <c r="N210" t="str">
        <f>VLOOKUP(D210,Vendedores!A:H,7,FALSE)</f>
        <v>Vendedor Jr</v>
      </c>
      <c r="O210">
        <f>VLOOKUP(D210,Vendedores!A:H,8,FALSE)</f>
        <v>2</v>
      </c>
      <c r="P210">
        <f t="shared" si="20"/>
        <v>62.4</v>
      </c>
      <c r="Q210">
        <f t="shared" si="21"/>
        <v>26</v>
      </c>
      <c r="R210">
        <f t="shared" si="22"/>
        <v>26</v>
      </c>
      <c r="S210">
        <f t="shared" si="23"/>
        <v>26</v>
      </c>
      <c r="T210" s="12">
        <f>VLOOKUP(
    O210,
    Comisiones!A:N,
    HLOOKUP(G210,Comisiones!$1:$2,2,FALSE),
    FALSE
)</f>
        <v>0.11</v>
      </c>
    </row>
    <row r="211" spans="1:20" x14ac:dyDescent="0.3">
      <c r="A211" s="2">
        <v>210</v>
      </c>
      <c r="B211" s="3">
        <v>44997</v>
      </c>
      <c r="C211" s="2">
        <v>7</v>
      </c>
      <c r="D211" s="2">
        <v>35</v>
      </c>
      <c r="E211" s="2">
        <v>13</v>
      </c>
      <c r="F211" t="str">
        <f t="shared" si="18"/>
        <v>domingo</v>
      </c>
      <c r="G211" t="str">
        <f t="shared" si="19"/>
        <v>marzo</v>
      </c>
      <c r="H211" t="str">
        <f>VLOOKUP(C211,Productos!A:D,2,FALSE)</f>
        <v>Producto G</v>
      </c>
      <c r="I211">
        <f>VLOOKUP(C211,Productos!A:D,3,FALSE)</f>
        <v>17</v>
      </c>
      <c r="J211">
        <f>VLOOKUP(C211,Productos!A:D,4,FALSE)</f>
        <v>34</v>
      </c>
      <c r="K211" t="str">
        <f>VLOOKUP(D211,Vendedores!A:F,6,FALSE)</f>
        <v>Garcia, David</v>
      </c>
      <c r="L211">
        <f>VLOOKUP(D211,Vendedores!A:F,5,FALSE)</f>
        <v>2383</v>
      </c>
      <c r="M211">
        <f>VLOOKUP(D211,Vendedores!A:F,2,FALSE)</f>
        <v>7</v>
      </c>
      <c r="N211" t="str">
        <f>VLOOKUP(D211,Vendedores!A:H,7,FALSE)</f>
        <v>Vendedor Jr</v>
      </c>
      <c r="O211">
        <f>VLOOKUP(D211,Vendedores!A:H,8,FALSE)</f>
        <v>2</v>
      </c>
      <c r="P211">
        <f t="shared" si="20"/>
        <v>40.799999999999997</v>
      </c>
      <c r="Q211">
        <f t="shared" si="21"/>
        <v>17</v>
      </c>
      <c r="R211">
        <f t="shared" si="22"/>
        <v>17</v>
      </c>
      <c r="S211">
        <f t="shared" si="23"/>
        <v>17</v>
      </c>
      <c r="T211" s="12">
        <f>VLOOKUP(
    O211,
    Comisiones!A:N,
    HLOOKUP(G211,Comisiones!$1:$2,2,FALSE),
    FALSE
)</f>
        <v>0.11</v>
      </c>
    </row>
    <row r="212" spans="1:20" x14ac:dyDescent="0.3">
      <c r="A212" s="2">
        <v>211</v>
      </c>
      <c r="B212" s="3">
        <v>44998</v>
      </c>
      <c r="C212" s="2">
        <v>8</v>
      </c>
      <c r="D212" s="2">
        <v>34</v>
      </c>
      <c r="E212" s="2">
        <v>10</v>
      </c>
      <c r="F212" t="str">
        <f t="shared" si="18"/>
        <v>lunes</v>
      </c>
      <c r="G212" t="str">
        <f t="shared" si="19"/>
        <v>marzo</v>
      </c>
      <c r="H212" t="str">
        <f>VLOOKUP(C212,Productos!A:D,2,FALSE)</f>
        <v>Producto H</v>
      </c>
      <c r="I212">
        <f>VLOOKUP(C212,Productos!A:D,3,FALSE)</f>
        <v>14</v>
      </c>
      <c r="J212">
        <f>VLOOKUP(C212,Productos!A:D,4,FALSE)</f>
        <v>28</v>
      </c>
      <c r="K212" t="str">
        <f>VLOOKUP(D212,Vendedores!A:F,6,FALSE)</f>
        <v>Lopez, Teresa</v>
      </c>
      <c r="L212">
        <f>VLOOKUP(D212,Vendedores!A:F,5,FALSE)</f>
        <v>3680</v>
      </c>
      <c r="M212">
        <f>VLOOKUP(D212,Vendedores!A:F,2,FALSE)</f>
        <v>6</v>
      </c>
      <c r="N212" t="str">
        <f>VLOOKUP(D212,Vendedores!A:H,7,FALSE)</f>
        <v>Vendedor Ssr</v>
      </c>
      <c r="O212">
        <f>VLOOKUP(D212,Vendedores!A:H,8,FALSE)</f>
        <v>2</v>
      </c>
      <c r="P212">
        <f t="shared" si="20"/>
        <v>28</v>
      </c>
      <c r="Q212">
        <f t="shared" si="21"/>
        <v>14</v>
      </c>
      <c r="R212">
        <f t="shared" si="22"/>
        <v>14</v>
      </c>
      <c r="S212">
        <f t="shared" si="23"/>
        <v>14</v>
      </c>
      <c r="T212" s="12">
        <f>VLOOKUP(
    O212,
    Comisiones!A:N,
    HLOOKUP(G212,Comisiones!$1:$2,2,FALSE),
    FALSE
)</f>
        <v>0.11</v>
      </c>
    </row>
    <row r="213" spans="1:20" x14ac:dyDescent="0.3">
      <c r="A213" s="2">
        <v>212</v>
      </c>
      <c r="B213" s="3">
        <v>44998</v>
      </c>
      <c r="C213" s="2">
        <v>9</v>
      </c>
      <c r="D213" s="2">
        <v>4</v>
      </c>
      <c r="E213" s="2">
        <v>9</v>
      </c>
      <c r="F213" t="str">
        <f t="shared" si="18"/>
        <v>lunes</v>
      </c>
      <c r="G213" t="str">
        <f t="shared" si="19"/>
        <v>marzo</v>
      </c>
      <c r="H213" t="str">
        <f>VLOOKUP(C213,Productos!A:D,2,FALSE)</f>
        <v>Producto I</v>
      </c>
      <c r="I213">
        <f>VLOOKUP(C213,Productos!A:D,3,FALSE)</f>
        <v>26</v>
      </c>
      <c r="J213">
        <f>VLOOKUP(C213,Productos!A:D,4,FALSE)</f>
        <v>52</v>
      </c>
      <c r="K213" t="str">
        <f>VLOOKUP(D213,Vendedores!A:F,6,FALSE)</f>
        <v>Fernandez, Isabel</v>
      </c>
      <c r="L213">
        <f>VLOOKUP(D213,Vendedores!A:F,5,FALSE)</f>
        <v>4345</v>
      </c>
      <c r="M213">
        <f>VLOOKUP(D213,Vendedores!A:F,2,FALSE)</f>
        <v>5</v>
      </c>
      <c r="N213" t="str">
        <f>VLOOKUP(D213,Vendedores!A:H,7,FALSE)</f>
        <v>Vendedor Sr</v>
      </c>
      <c r="O213">
        <f>VLOOKUP(D213,Vendedores!A:H,8,FALSE)</f>
        <v>2</v>
      </c>
      <c r="P213">
        <f t="shared" si="20"/>
        <v>52</v>
      </c>
      <c r="Q213">
        <f t="shared" si="21"/>
        <v>26</v>
      </c>
      <c r="R213">
        <f t="shared" si="22"/>
        <v>26</v>
      </c>
      <c r="S213">
        <f t="shared" si="23"/>
        <v>26</v>
      </c>
      <c r="T213" s="12">
        <f>VLOOKUP(
    O213,
    Comisiones!A:N,
    HLOOKUP(G213,Comisiones!$1:$2,2,FALSE),
    FALSE
)</f>
        <v>0.11</v>
      </c>
    </row>
    <row r="214" spans="1:20" x14ac:dyDescent="0.3">
      <c r="A214" s="2">
        <v>213</v>
      </c>
      <c r="B214" s="3">
        <v>44998</v>
      </c>
      <c r="C214" s="2">
        <v>1</v>
      </c>
      <c r="D214" s="2">
        <v>28</v>
      </c>
      <c r="E214" s="2">
        <v>11</v>
      </c>
      <c r="F214" t="str">
        <f t="shared" si="18"/>
        <v>lunes</v>
      </c>
      <c r="G214" t="str">
        <f t="shared" si="19"/>
        <v>marzo</v>
      </c>
      <c r="H214" t="str">
        <f>VLOOKUP(C214,Productos!A:D,2,FALSE)</f>
        <v>Producto A</v>
      </c>
      <c r="I214">
        <f>VLOOKUP(C214,Productos!A:D,3,FALSE)</f>
        <v>10</v>
      </c>
      <c r="J214">
        <f>VLOOKUP(C214,Productos!A:D,4,FALSE)</f>
        <v>20</v>
      </c>
      <c r="K214" t="str">
        <f>VLOOKUP(D214,Vendedores!A:F,6,FALSE)</f>
        <v>Garcia, Manuel</v>
      </c>
      <c r="L214">
        <f>VLOOKUP(D214,Vendedores!A:F,5,FALSE)</f>
        <v>5249</v>
      </c>
      <c r="M214">
        <f>VLOOKUP(D214,Vendedores!A:F,2,FALSE)</f>
        <v>4</v>
      </c>
      <c r="N214" t="str">
        <f>VLOOKUP(D214,Vendedores!A:H,7,FALSE)</f>
        <v>Jefe</v>
      </c>
      <c r="O214">
        <f>VLOOKUP(D214,Vendedores!A:H,8,FALSE)</f>
        <v>3</v>
      </c>
      <c r="P214">
        <f t="shared" si="20"/>
        <v>20</v>
      </c>
      <c r="Q214">
        <f t="shared" si="21"/>
        <v>10</v>
      </c>
      <c r="R214">
        <f t="shared" si="22"/>
        <v>10</v>
      </c>
      <c r="S214">
        <f t="shared" si="23"/>
        <v>10</v>
      </c>
      <c r="T214" s="12">
        <f>VLOOKUP(
    O214,
    Comisiones!A:N,
    HLOOKUP(G214,Comisiones!$1:$2,2,FALSE),
    FALSE
)</f>
        <v>0.12</v>
      </c>
    </row>
    <row r="215" spans="1:20" x14ac:dyDescent="0.3">
      <c r="A215" s="2">
        <v>214</v>
      </c>
      <c r="B215" s="3">
        <v>44999</v>
      </c>
      <c r="C215" s="2">
        <v>3</v>
      </c>
      <c r="D215" s="2">
        <v>34</v>
      </c>
      <c r="E215" s="2">
        <v>13</v>
      </c>
      <c r="F215" t="str">
        <f t="shared" si="18"/>
        <v>martes</v>
      </c>
      <c r="G215" t="str">
        <f t="shared" si="19"/>
        <v>marzo</v>
      </c>
      <c r="H215" t="str">
        <f>VLOOKUP(C215,Productos!A:D,2,FALSE)</f>
        <v>Producto C</v>
      </c>
      <c r="I215">
        <f>VLOOKUP(C215,Productos!A:D,3,FALSE)</f>
        <v>23</v>
      </c>
      <c r="J215">
        <f>VLOOKUP(C215,Productos!A:D,4,FALSE)</f>
        <v>46</v>
      </c>
      <c r="K215" t="str">
        <f>VLOOKUP(D215,Vendedores!A:F,6,FALSE)</f>
        <v>Lopez, Teresa</v>
      </c>
      <c r="L215">
        <f>VLOOKUP(D215,Vendedores!A:F,5,FALSE)</f>
        <v>3680</v>
      </c>
      <c r="M215">
        <f>VLOOKUP(D215,Vendedores!A:F,2,FALSE)</f>
        <v>6</v>
      </c>
      <c r="N215" t="str">
        <f>VLOOKUP(D215,Vendedores!A:H,7,FALSE)</f>
        <v>Vendedor Ssr</v>
      </c>
      <c r="O215">
        <f>VLOOKUP(D215,Vendedores!A:H,8,FALSE)</f>
        <v>2</v>
      </c>
      <c r="P215">
        <f t="shared" si="20"/>
        <v>46</v>
      </c>
      <c r="Q215">
        <f t="shared" si="21"/>
        <v>23</v>
      </c>
      <c r="R215">
        <f t="shared" si="22"/>
        <v>23</v>
      </c>
      <c r="S215">
        <f t="shared" si="23"/>
        <v>23</v>
      </c>
      <c r="T215" s="12">
        <f>VLOOKUP(
    O215,
    Comisiones!A:N,
    HLOOKUP(G215,Comisiones!$1:$2,2,FALSE),
    FALSE
)</f>
        <v>0.11</v>
      </c>
    </row>
    <row r="216" spans="1:20" x14ac:dyDescent="0.3">
      <c r="A216" s="2">
        <v>215</v>
      </c>
      <c r="B216" s="3">
        <v>44999</v>
      </c>
      <c r="C216" s="2">
        <v>4</v>
      </c>
      <c r="D216" s="2">
        <v>4</v>
      </c>
      <c r="E216" s="2">
        <v>20</v>
      </c>
      <c r="F216" t="str">
        <f t="shared" si="18"/>
        <v>martes</v>
      </c>
      <c r="G216" t="str">
        <f t="shared" si="19"/>
        <v>marzo</v>
      </c>
      <c r="H216" t="str">
        <f>VLOOKUP(C216,Productos!A:D,2,FALSE)</f>
        <v>Producto D</v>
      </c>
      <c r="I216">
        <f>VLOOKUP(C216,Productos!A:D,3,FALSE)</f>
        <v>14</v>
      </c>
      <c r="J216">
        <f>VLOOKUP(C216,Productos!A:D,4,FALSE)</f>
        <v>28</v>
      </c>
      <c r="K216" t="str">
        <f>VLOOKUP(D216,Vendedores!A:F,6,FALSE)</f>
        <v>Fernandez, Isabel</v>
      </c>
      <c r="L216">
        <f>VLOOKUP(D216,Vendedores!A:F,5,FALSE)</f>
        <v>4345</v>
      </c>
      <c r="M216">
        <f>VLOOKUP(D216,Vendedores!A:F,2,FALSE)</f>
        <v>5</v>
      </c>
      <c r="N216" t="str">
        <f>VLOOKUP(D216,Vendedores!A:H,7,FALSE)</f>
        <v>Vendedor Sr</v>
      </c>
      <c r="O216">
        <f>VLOOKUP(D216,Vendedores!A:H,8,FALSE)</f>
        <v>2</v>
      </c>
      <c r="P216">
        <f t="shared" si="20"/>
        <v>28</v>
      </c>
      <c r="Q216">
        <f t="shared" si="21"/>
        <v>14</v>
      </c>
      <c r="R216">
        <f t="shared" si="22"/>
        <v>14</v>
      </c>
      <c r="S216">
        <f t="shared" si="23"/>
        <v>14</v>
      </c>
      <c r="T216" s="12">
        <f>VLOOKUP(
    O216,
    Comisiones!A:N,
    HLOOKUP(G216,Comisiones!$1:$2,2,FALSE),
    FALSE
)</f>
        <v>0.11</v>
      </c>
    </row>
    <row r="217" spans="1:20" x14ac:dyDescent="0.3">
      <c r="A217" s="2">
        <v>216</v>
      </c>
      <c r="B217" s="3">
        <v>44999</v>
      </c>
      <c r="C217" s="2">
        <v>7</v>
      </c>
      <c r="D217" s="2">
        <v>29</v>
      </c>
      <c r="E217" s="2">
        <v>19</v>
      </c>
      <c r="F217" t="str">
        <f t="shared" si="18"/>
        <v>martes</v>
      </c>
      <c r="G217" t="str">
        <f t="shared" si="19"/>
        <v>marzo</v>
      </c>
      <c r="H217" t="str">
        <f>VLOOKUP(C217,Productos!A:D,2,FALSE)</f>
        <v>Producto G</v>
      </c>
      <c r="I217">
        <f>VLOOKUP(C217,Productos!A:D,3,FALSE)</f>
        <v>17</v>
      </c>
      <c r="J217">
        <f>VLOOKUP(C217,Productos!A:D,4,FALSE)</f>
        <v>34</v>
      </c>
      <c r="K217" t="str">
        <f>VLOOKUP(D217,Vendedores!A:F,6,FALSE)</f>
        <v>Rodriguez, Jose</v>
      </c>
      <c r="L217">
        <f>VLOOKUP(D217,Vendedores!A:F,5,FALSE)</f>
        <v>4645</v>
      </c>
      <c r="M217">
        <f>VLOOKUP(D217,Vendedores!A:F,2,FALSE)</f>
        <v>5</v>
      </c>
      <c r="N217" t="str">
        <f>VLOOKUP(D217,Vendedores!A:H,7,FALSE)</f>
        <v>Vendedor Sr</v>
      </c>
      <c r="O217">
        <f>VLOOKUP(D217,Vendedores!A:H,8,FALSE)</f>
        <v>2</v>
      </c>
      <c r="P217">
        <f t="shared" si="20"/>
        <v>34</v>
      </c>
      <c r="Q217">
        <f t="shared" si="21"/>
        <v>17</v>
      </c>
      <c r="R217">
        <f t="shared" si="22"/>
        <v>17</v>
      </c>
      <c r="S217">
        <f t="shared" si="23"/>
        <v>17</v>
      </c>
      <c r="T217" s="12">
        <f>VLOOKUP(
    O217,
    Comisiones!A:N,
    HLOOKUP(G217,Comisiones!$1:$2,2,FALSE),
    FALSE
)</f>
        <v>0.11</v>
      </c>
    </row>
    <row r="218" spans="1:20" x14ac:dyDescent="0.3">
      <c r="A218" s="2">
        <v>217</v>
      </c>
      <c r="B218" s="3">
        <v>45000</v>
      </c>
      <c r="C218" s="2">
        <v>10</v>
      </c>
      <c r="D218" s="2">
        <v>9</v>
      </c>
      <c r="E218" s="2">
        <v>18</v>
      </c>
      <c r="F218" t="str">
        <f t="shared" si="18"/>
        <v>miércoles</v>
      </c>
      <c r="G218" t="str">
        <f t="shared" si="19"/>
        <v>marzo</v>
      </c>
      <c r="H218" t="str">
        <f>VLOOKUP(C218,Productos!A:D,2,FALSE)</f>
        <v>Producto J</v>
      </c>
      <c r="I218">
        <f>VLOOKUP(C218,Productos!A:D,3,FALSE)</f>
        <v>29</v>
      </c>
      <c r="J218">
        <f>VLOOKUP(C218,Productos!A:D,4,FALSE)</f>
        <v>58</v>
      </c>
      <c r="K218" t="str">
        <f>VLOOKUP(D218,Vendedores!A:F,6,FALSE)</f>
        <v>Gomez, Jose</v>
      </c>
      <c r="L218">
        <f>VLOOKUP(D218,Vendedores!A:F,5,FALSE)</f>
        <v>5400</v>
      </c>
      <c r="M218">
        <f>VLOOKUP(D218,Vendedores!A:F,2,FALSE)</f>
        <v>4</v>
      </c>
      <c r="N218" t="str">
        <f>VLOOKUP(D218,Vendedores!A:H,7,FALSE)</f>
        <v>Jefe</v>
      </c>
      <c r="O218">
        <f>VLOOKUP(D218,Vendedores!A:H,8,FALSE)</f>
        <v>3</v>
      </c>
      <c r="P218">
        <f t="shared" si="20"/>
        <v>58</v>
      </c>
      <c r="Q218">
        <f t="shared" si="21"/>
        <v>29</v>
      </c>
      <c r="R218">
        <f t="shared" si="22"/>
        <v>29</v>
      </c>
      <c r="S218">
        <f t="shared" si="23"/>
        <v>29</v>
      </c>
      <c r="T218" s="12">
        <f>VLOOKUP(
    O218,
    Comisiones!A:N,
    HLOOKUP(G218,Comisiones!$1:$2,2,FALSE),
    FALSE
)</f>
        <v>0.12</v>
      </c>
    </row>
    <row r="219" spans="1:20" x14ac:dyDescent="0.3">
      <c r="A219" s="2">
        <v>218</v>
      </c>
      <c r="B219" s="3">
        <v>45000</v>
      </c>
      <c r="C219" s="2">
        <v>2</v>
      </c>
      <c r="D219" s="2">
        <v>30</v>
      </c>
      <c r="E219" s="2">
        <v>18</v>
      </c>
      <c r="F219" t="str">
        <f t="shared" si="18"/>
        <v>miércoles</v>
      </c>
      <c r="G219" t="str">
        <f t="shared" si="19"/>
        <v>marzo</v>
      </c>
      <c r="H219" t="str">
        <f>VLOOKUP(C219,Productos!A:D,2,FALSE)</f>
        <v>Producto B</v>
      </c>
      <c r="I219">
        <f>VLOOKUP(C219,Productos!A:D,3,FALSE)</f>
        <v>14</v>
      </c>
      <c r="J219">
        <f>VLOOKUP(C219,Productos!A:D,4,FALSE)</f>
        <v>28</v>
      </c>
      <c r="K219" t="str">
        <f>VLOOKUP(D219,Vendedores!A:F,6,FALSE)</f>
        <v>Gonzalez, Francisco</v>
      </c>
      <c r="L219">
        <f>VLOOKUP(D219,Vendedores!A:F,5,FALSE)</f>
        <v>3909</v>
      </c>
      <c r="M219">
        <f>VLOOKUP(D219,Vendedores!A:F,2,FALSE)</f>
        <v>6</v>
      </c>
      <c r="N219" t="str">
        <f>VLOOKUP(D219,Vendedores!A:H,7,FALSE)</f>
        <v>Vendedor Ssr</v>
      </c>
      <c r="O219">
        <f>VLOOKUP(D219,Vendedores!A:H,8,FALSE)</f>
        <v>2</v>
      </c>
      <c r="P219">
        <f t="shared" si="20"/>
        <v>28</v>
      </c>
      <c r="Q219">
        <f t="shared" si="21"/>
        <v>14</v>
      </c>
      <c r="R219">
        <f t="shared" si="22"/>
        <v>14</v>
      </c>
      <c r="S219">
        <f t="shared" si="23"/>
        <v>14</v>
      </c>
      <c r="T219" s="12">
        <f>VLOOKUP(
    O219,
    Comisiones!A:N,
    HLOOKUP(G219,Comisiones!$1:$2,2,FALSE),
    FALSE
)</f>
        <v>0.11</v>
      </c>
    </row>
    <row r="220" spans="1:20" x14ac:dyDescent="0.3">
      <c r="A220" s="2">
        <v>219</v>
      </c>
      <c r="B220" s="3">
        <v>45000</v>
      </c>
      <c r="C220" s="2">
        <v>9</v>
      </c>
      <c r="D220" s="2">
        <v>15</v>
      </c>
      <c r="E220" s="2">
        <v>13</v>
      </c>
      <c r="F220" t="str">
        <f t="shared" si="18"/>
        <v>miércoles</v>
      </c>
      <c r="G220" t="str">
        <f t="shared" si="19"/>
        <v>marzo</v>
      </c>
      <c r="H220" t="str">
        <f>VLOOKUP(C220,Productos!A:D,2,FALSE)</f>
        <v>Producto I</v>
      </c>
      <c r="I220">
        <f>VLOOKUP(C220,Productos!A:D,3,FALSE)</f>
        <v>26</v>
      </c>
      <c r="J220">
        <f>VLOOKUP(C220,Productos!A:D,4,FALSE)</f>
        <v>52</v>
      </c>
      <c r="K220" t="str">
        <f>VLOOKUP(D220,Vendedores!A:F,6,FALSE)</f>
        <v>Gomez, David</v>
      </c>
      <c r="L220">
        <f>VLOOKUP(D220,Vendedores!A:F,5,FALSE)</f>
        <v>1821</v>
      </c>
      <c r="M220">
        <f>VLOOKUP(D220,Vendedores!A:F,2,FALSE)</f>
        <v>8</v>
      </c>
      <c r="N220" t="str">
        <f>VLOOKUP(D220,Vendedores!A:H,7,FALSE)</f>
        <v>Pasante</v>
      </c>
      <c r="O220">
        <f>VLOOKUP(D220,Vendedores!A:H,8,FALSE)</f>
        <v>1</v>
      </c>
      <c r="P220">
        <f t="shared" si="20"/>
        <v>52</v>
      </c>
      <c r="Q220">
        <f t="shared" si="21"/>
        <v>26</v>
      </c>
      <c r="R220">
        <f t="shared" si="22"/>
        <v>26</v>
      </c>
      <c r="S220">
        <f t="shared" si="23"/>
        <v>26</v>
      </c>
      <c r="T220" s="12">
        <f>VLOOKUP(
    O220,
    Comisiones!A:N,
    HLOOKUP(G220,Comisiones!$1:$2,2,FALSE),
    FALSE
)</f>
        <v>0.1</v>
      </c>
    </row>
    <row r="221" spans="1:20" x14ac:dyDescent="0.3">
      <c r="A221" s="2">
        <v>220</v>
      </c>
      <c r="B221" s="3">
        <v>45001</v>
      </c>
      <c r="C221" s="2">
        <v>5</v>
      </c>
      <c r="D221" s="2">
        <v>2</v>
      </c>
      <c r="E221" s="2">
        <v>18</v>
      </c>
      <c r="F221" t="str">
        <f t="shared" si="18"/>
        <v>jueves</v>
      </c>
      <c r="G221" t="str">
        <f t="shared" si="19"/>
        <v>marzo</v>
      </c>
      <c r="H221" t="str">
        <f>VLOOKUP(C221,Productos!A:D,2,FALSE)</f>
        <v>Producto E</v>
      </c>
      <c r="I221">
        <f>VLOOKUP(C221,Productos!A:D,3,FALSE)</f>
        <v>24</v>
      </c>
      <c r="J221">
        <f>VLOOKUP(C221,Productos!A:D,4,FALSE)</f>
        <v>48</v>
      </c>
      <c r="K221" t="str">
        <f>VLOOKUP(D221,Vendedores!A:F,6,FALSE)</f>
        <v>Rodriguez, Ana</v>
      </c>
      <c r="L221">
        <f>VLOOKUP(D221,Vendedores!A:F,5,FALSE)</f>
        <v>6979</v>
      </c>
      <c r="M221">
        <f>VLOOKUP(D221,Vendedores!A:F,2,FALSE)</f>
        <v>3</v>
      </c>
      <c r="N221" t="str">
        <f>VLOOKUP(D221,Vendedores!A:H,7,FALSE)</f>
        <v>Gerente</v>
      </c>
      <c r="O221">
        <f>VLOOKUP(D221,Vendedores!A:H,8,FALSE)</f>
        <v>3</v>
      </c>
      <c r="P221">
        <f t="shared" si="20"/>
        <v>43.2</v>
      </c>
      <c r="Q221">
        <f t="shared" si="21"/>
        <v>24</v>
      </c>
      <c r="R221">
        <f t="shared" si="22"/>
        <v>24</v>
      </c>
      <c r="S221">
        <f t="shared" si="23"/>
        <v>24</v>
      </c>
      <c r="T221" s="12">
        <f>VLOOKUP(
    O221,
    Comisiones!A:N,
    HLOOKUP(G221,Comisiones!$1:$2,2,FALSE),
    FALSE
)</f>
        <v>0.12</v>
      </c>
    </row>
    <row r="222" spans="1:20" x14ac:dyDescent="0.3">
      <c r="A222" s="2">
        <v>221</v>
      </c>
      <c r="B222" s="3">
        <v>45001</v>
      </c>
      <c r="C222" s="2">
        <v>7</v>
      </c>
      <c r="D222" s="2">
        <v>18</v>
      </c>
      <c r="E222" s="2">
        <v>15</v>
      </c>
      <c r="F222" t="str">
        <f t="shared" si="18"/>
        <v>jueves</v>
      </c>
      <c r="G222" t="str">
        <f t="shared" si="19"/>
        <v>marzo</v>
      </c>
      <c r="H222" t="str">
        <f>VLOOKUP(C222,Productos!A:D,2,FALSE)</f>
        <v>Producto G</v>
      </c>
      <c r="I222">
        <f>VLOOKUP(C222,Productos!A:D,3,FALSE)</f>
        <v>17</v>
      </c>
      <c r="J222">
        <f>VLOOKUP(C222,Productos!A:D,4,FALSE)</f>
        <v>34</v>
      </c>
      <c r="K222" t="str">
        <f>VLOOKUP(D222,Vendedores!A:F,6,FALSE)</f>
        <v>Garcia, Jose</v>
      </c>
      <c r="L222">
        <f>VLOOKUP(D222,Vendedores!A:F,5,FALSE)</f>
        <v>5194</v>
      </c>
      <c r="M222">
        <f>VLOOKUP(D222,Vendedores!A:F,2,FALSE)</f>
        <v>4</v>
      </c>
      <c r="N222" t="str">
        <f>VLOOKUP(D222,Vendedores!A:H,7,FALSE)</f>
        <v>Jefe</v>
      </c>
      <c r="O222">
        <f>VLOOKUP(D222,Vendedores!A:H,8,FALSE)</f>
        <v>3</v>
      </c>
      <c r="P222">
        <f t="shared" si="20"/>
        <v>34</v>
      </c>
      <c r="Q222">
        <f t="shared" si="21"/>
        <v>17</v>
      </c>
      <c r="R222">
        <f t="shared" si="22"/>
        <v>17</v>
      </c>
      <c r="S222">
        <f t="shared" si="23"/>
        <v>17</v>
      </c>
      <c r="T222" s="12">
        <f>VLOOKUP(
    O222,
    Comisiones!A:N,
    HLOOKUP(G222,Comisiones!$1:$2,2,FALSE),
    FALSE
)</f>
        <v>0.12</v>
      </c>
    </row>
    <row r="223" spans="1:20" x14ac:dyDescent="0.3">
      <c r="A223" s="2">
        <v>222</v>
      </c>
      <c r="B223" s="3">
        <v>45001</v>
      </c>
      <c r="C223" s="2">
        <v>6</v>
      </c>
      <c r="D223" s="2">
        <v>19</v>
      </c>
      <c r="E223" s="2">
        <v>15</v>
      </c>
      <c r="F223" t="str">
        <f t="shared" si="18"/>
        <v>jueves</v>
      </c>
      <c r="G223" t="str">
        <f t="shared" si="19"/>
        <v>marzo</v>
      </c>
      <c r="H223" t="str">
        <f>VLOOKUP(C223,Productos!A:D,2,FALSE)</f>
        <v>Producto F</v>
      </c>
      <c r="I223">
        <f>VLOOKUP(C223,Productos!A:D,3,FALSE)</f>
        <v>16</v>
      </c>
      <c r="J223">
        <f>VLOOKUP(C223,Productos!A:D,4,FALSE)</f>
        <v>32</v>
      </c>
      <c r="K223" t="str">
        <f>VLOOKUP(D223,Vendedores!A:F,6,FALSE)</f>
        <v>Rodriguez, Maria</v>
      </c>
      <c r="L223">
        <f>VLOOKUP(D223,Vendedores!A:F,5,FALSE)</f>
        <v>4862</v>
      </c>
      <c r="M223">
        <f>VLOOKUP(D223,Vendedores!A:F,2,FALSE)</f>
        <v>5</v>
      </c>
      <c r="N223" t="str">
        <f>VLOOKUP(D223,Vendedores!A:H,7,FALSE)</f>
        <v>Vendedor Sr</v>
      </c>
      <c r="O223">
        <f>VLOOKUP(D223,Vendedores!A:H,8,FALSE)</f>
        <v>2</v>
      </c>
      <c r="P223">
        <f t="shared" si="20"/>
        <v>32</v>
      </c>
      <c r="Q223">
        <f t="shared" si="21"/>
        <v>16</v>
      </c>
      <c r="R223">
        <f t="shared" si="22"/>
        <v>16</v>
      </c>
      <c r="S223">
        <f t="shared" si="23"/>
        <v>16</v>
      </c>
      <c r="T223" s="12">
        <f>VLOOKUP(
    O223,
    Comisiones!A:N,
    HLOOKUP(G223,Comisiones!$1:$2,2,FALSE),
    FALSE
)</f>
        <v>0.11</v>
      </c>
    </row>
    <row r="224" spans="1:20" x14ac:dyDescent="0.3">
      <c r="A224" s="2">
        <v>223</v>
      </c>
      <c r="B224" s="3">
        <v>45002</v>
      </c>
      <c r="C224" s="2">
        <v>2</v>
      </c>
      <c r="D224" s="2">
        <v>33</v>
      </c>
      <c r="E224" s="2">
        <v>18</v>
      </c>
      <c r="F224" t="str">
        <f t="shared" si="18"/>
        <v>viernes</v>
      </c>
      <c r="G224" t="str">
        <f t="shared" si="19"/>
        <v>marzo</v>
      </c>
      <c r="H224" t="str">
        <f>VLOOKUP(C224,Productos!A:D,2,FALSE)</f>
        <v>Producto B</v>
      </c>
      <c r="I224">
        <f>VLOOKUP(C224,Productos!A:D,3,FALSE)</f>
        <v>14</v>
      </c>
      <c r="J224">
        <f>VLOOKUP(C224,Productos!A:D,4,FALSE)</f>
        <v>28</v>
      </c>
      <c r="K224" t="str">
        <f>VLOOKUP(D224,Vendedores!A:F,6,FALSE)</f>
        <v>Martin, Josefa</v>
      </c>
      <c r="L224">
        <f>VLOOKUP(D224,Vendedores!A:F,5,FALSE)</f>
        <v>4217</v>
      </c>
      <c r="M224">
        <f>VLOOKUP(D224,Vendedores!A:F,2,FALSE)</f>
        <v>5</v>
      </c>
      <c r="N224" t="str">
        <f>VLOOKUP(D224,Vendedores!A:H,7,FALSE)</f>
        <v>Vendedor Sr</v>
      </c>
      <c r="O224">
        <f>VLOOKUP(D224,Vendedores!A:H,8,FALSE)</f>
        <v>2</v>
      </c>
      <c r="P224">
        <f t="shared" si="20"/>
        <v>28</v>
      </c>
      <c r="Q224">
        <f t="shared" si="21"/>
        <v>14</v>
      </c>
      <c r="R224">
        <f t="shared" si="22"/>
        <v>14</v>
      </c>
      <c r="S224">
        <f t="shared" si="23"/>
        <v>14</v>
      </c>
      <c r="T224" s="12">
        <f>VLOOKUP(
    O224,
    Comisiones!A:N,
    HLOOKUP(G224,Comisiones!$1:$2,2,FALSE),
    FALSE
)</f>
        <v>0.11</v>
      </c>
    </row>
    <row r="225" spans="1:20" x14ac:dyDescent="0.3">
      <c r="A225" s="2">
        <v>224</v>
      </c>
      <c r="B225" s="3">
        <v>45002</v>
      </c>
      <c r="C225" s="2">
        <v>3</v>
      </c>
      <c r="D225" s="2">
        <v>33</v>
      </c>
      <c r="E225" s="2">
        <v>17</v>
      </c>
      <c r="F225" t="str">
        <f t="shared" si="18"/>
        <v>viernes</v>
      </c>
      <c r="G225" t="str">
        <f t="shared" si="19"/>
        <v>marzo</v>
      </c>
      <c r="H225" t="str">
        <f>VLOOKUP(C225,Productos!A:D,2,FALSE)</f>
        <v>Producto C</v>
      </c>
      <c r="I225">
        <f>VLOOKUP(C225,Productos!A:D,3,FALSE)</f>
        <v>23</v>
      </c>
      <c r="J225">
        <f>VLOOKUP(C225,Productos!A:D,4,FALSE)</f>
        <v>46</v>
      </c>
      <c r="K225" t="str">
        <f>VLOOKUP(D225,Vendedores!A:F,6,FALSE)</f>
        <v>Martin, Josefa</v>
      </c>
      <c r="L225">
        <f>VLOOKUP(D225,Vendedores!A:F,5,FALSE)</f>
        <v>4217</v>
      </c>
      <c r="M225">
        <f>VLOOKUP(D225,Vendedores!A:F,2,FALSE)</f>
        <v>5</v>
      </c>
      <c r="N225" t="str">
        <f>VLOOKUP(D225,Vendedores!A:H,7,FALSE)</f>
        <v>Vendedor Sr</v>
      </c>
      <c r="O225">
        <f>VLOOKUP(D225,Vendedores!A:H,8,FALSE)</f>
        <v>2</v>
      </c>
      <c r="P225">
        <f t="shared" si="20"/>
        <v>46</v>
      </c>
      <c r="Q225">
        <f t="shared" si="21"/>
        <v>23</v>
      </c>
      <c r="R225">
        <f t="shared" si="22"/>
        <v>23</v>
      </c>
      <c r="S225">
        <f t="shared" si="23"/>
        <v>23</v>
      </c>
      <c r="T225" s="12">
        <f>VLOOKUP(
    O225,
    Comisiones!A:N,
    HLOOKUP(G225,Comisiones!$1:$2,2,FALSE),
    FALSE
)</f>
        <v>0.11</v>
      </c>
    </row>
    <row r="226" spans="1:20" x14ac:dyDescent="0.3">
      <c r="A226" s="2">
        <v>225</v>
      </c>
      <c r="B226" s="3">
        <v>45002</v>
      </c>
      <c r="C226" s="2">
        <v>5</v>
      </c>
      <c r="D226" s="2">
        <v>6</v>
      </c>
      <c r="E226" s="2">
        <v>14</v>
      </c>
      <c r="F226" t="str">
        <f t="shared" si="18"/>
        <v>viernes</v>
      </c>
      <c r="G226" t="str">
        <f t="shared" si="19"/>
        <v>marzo</v>
      </c>
      <c r="H226" t="str">
        <f>VLOOKUP(C226,Productos!A:D,2,FALSE)</f>
        <v>Producto E</v>
      </c>
      <c r="I226">
        <f>VLOOKUP(C226,Productos!A:D,3,FALSE)</f>
        <v>24</v>
      </c>
      <c r="J226">
        <f>VLOOKUP(C226,Productos!A:D,4,FALSE)</f>
        <v>48</v>
      </c>
      <c r="K226" t="str">
        <f>VLOOKUP(D226,Vendedores!A:F,6,FALSE)</f>
        <v>Martinez, Pilar</v>
      </c>
      <c r="L226">
        <f>VLOOKUP(D226,Vendedores!A:F,5,FALSE)</f>
        <v>2700</v>
      </c>
      <c r="M226">
        <f>VLOOKUP(D226,Vendedores!A:F,2,FALSE)</f>
        <v>2</v>
      </c>
      <c r="N226" t="str">
        <f>VLOOKUP(D226,Vendedores!A:H,7,FALSE)</f>
        <v>Director</v>
      </c>
      <c r="O226">
        <f>VLOOKUP(D226,Vendedores!A:H,8,FALSE)</f>
        <v>4</v>
      </c>
      <c r="P226">
        <f t="shared" si="20"/>
        <v>43.2</v>
      </c>
      <c r="Q226">
        <f t="shared" si="21"/>
        <v>24</v>
      </c>
      <c r="R226">
        <f t="shared" si="22"/>
        <v>24</v>
      </c>
      <c r="S226">
        <f t="shared" si="23"/>
        <v>24</v>
      </c>
      <c r="T226" s="12">
        <f>VLOOKUP(
    O226,
    Comisiones!A:N,
    HLOOKUP(G226,Comisiones!$1:$2,2,FALSE),
    FALSE
)</f>
        <v>0.13</v>
      </c>
    </row>
    <row r="227" spans="1:20" x14ac:dyDescent="0.3">
      <c r="A227" s="2">
        <v>226</v>
      </c>
      <c r="B227" s="3">
        <v>45003</v>
      </c>
      <c r="C227" s="2">
        <v>4</v>
      </c>
      <c r="D227" s="2">
        <v>5</v>
      </c>
      <c r="E227" s="2">
        <v>17</v>
      </c>
      <c r="F227" t="str">
        <f t="shared" si="18"/>
        <v>sábado</v>
      </c>
      <c r="G227" t="str">
        <f t="shared" si="19"/>
        <v>marzo</v>
      </c>
      <c r="H227" t="str">
        <f>VLOOKUP(C227,Productos!A:D,2,FALSE)</f>
        <v>Producto D</v>
      </c>
      <c r="I227">
        <f>VLOOKUP(C227,Productos!A:D,3,FALSE)</f>
        <v>14</v>
      </c>
      <c r="J227">
        <f>VLOOKUP(C227,Productos!A:D,4,FALSE)</f>
        <v>28</v>
      </c>
      <c r="K227" t="str">
        <f>VLOOKUP(D227,Vendedores!A:F,6,FALSE)</f>
        <v>Lopez, Laura</v>
      </c>
      <c r="L227">
        <f>VLOOKUP(D227,Vendedores!A:F,5,FALSE)</f>
        <v>3037</v>
      </c>
      <c r="M227">
        <f>VLOOKUP(D227,Vendedores!A:F,2,FALSE)</f>
        <v>6</v>
      </c>
      <c r="N227" t="str">
        <f>VLOOKUP(D227,Vendedores!A:H,7,FALSE)</f>
        <v>Vendedor Ssr</v>
      </c>
      <c r="O227">
        <f>VLOOKUP(D227,Vendedores!A:H,8,FALSE)</f>
        <v>2</v>
      </c>
      <c r="P227">
        <f t="shared" si="20"/>
        <v>28</v>
      </c>
      <c r="Q227">
        <f t="shared" si="21"/>
        <v>14</v>
      </c>
      <c r="R227">
        <f t="shared" si="22"/>
        <v>14</v>
      </c>
      <c r="S227">
        <f t="shared" si="23"/>
        <v>14</v>
      </c>
      <c r="T227" s="12">
        <f>VLOOKUP(
    O227,
    Comisiones!A:N,
    HLOOKUP(G227,Comisiones!$1:$2,2,FALSE),
    FALSE
)</f>
        <v>0.11</v>
      </c>
    </row>
    <row r="228" spans="1:20" x14ac:dyDescent="0.3">
      <c r="A228" s="2">
        <v>227</v>
      </c>
      <c r="B228" s="3">
        <v>45003</v>
      </c>
      <c r="C228" s="2">
        <v>7</v>
      </c>
      <c r="D228" s="2">
        <v>1</v>
      </c>
      <c r="E228" s="2">
        <v>14</v>
      </c>
      <c r="F228" t="str">
        <f t="shared" si="18"/>
        <v>sábado</v>
      </c>
      <c r="G228" t="str">
        <f t="shared" si="19"/>
        <v>marzo</v>
      </c>
      <c r="H228" t="str">
        <f>VLOOKUP(C228,Productos!A:D,2,FALSE)</f>
        <v>Producto G</v>
      </c>
      <c r="I228">
        <f>VLOOKUP(C228,Productos!A:D,3,FALSE)</f>
        <v>17</v>
      </c>
      <c r="J228">
        <f>VLOOKUP(C228,Productos!A:D,4,FALSE)</f>
        <v>34</v>
      </c>
      <c r="K228" t="str">
        <f>VLOOKUP(D228,Vendedores!A:F,6,FALSE)</f>
        <v>Garcia, Juan</v>
      </c>
      <c r="L228">
        <f>VLOOKUP(D228,Vendedores!A:F,5,FALSE)</f>
        <v>7402</v>
      </c>
      <c r="M228">
        <f>VLOOKUP(D228,Vendedores!A:F,2,FALSE)</f>
        <v>7</v>
      </c>
      <c r="N228" t="str">
        <f>VLOOKUP(D228,Vendedores!A:H,7,FALSE)</f>
        <v>Vendedor Jr</v>
      </c>
      <c r="O228">
        <f>VLOOKUP(D228,Vendedores!A:H,8,FALSE)</f>
        <v>2</v>
      </c>
      <c r="P228">
        <f t="shared" si="20"/>
        <v>34</v>
      </c>
      <c r="Q228">
        <f t="shared" si="21"/>
        <v>17</v>
      </c>
      <c r="R228">
        <f t="shared" si="22"/>
        <v>17</v>
      </c>
      <c r="S228">
        <f t="shared" si="23"/>
        <v>17</v>
      </c>
      <c r="T228" s="12">
        <f>VLOOKUP(
    O228,
    Comisiones!A:N,
    HLOOKUP(G228,Comisiones!$1:$2,2,FALSE),
    FALSE
)</f>
        <v>0.11</v>
      </c>
    </row>
    <row r="229" spans="1:20" x14ac:dyDescent="0.3">
      <c r="A229" s="2">
        <v>228</v>
      </c>
      <c r="B229" s="3">
        <v>45003</v>
      </c>
      <c r="C229" s="2">
        <v>2</v>
      </c>
      <c r="D229" s="2">
        <v>1</v>
      </c>
      <c r="E229" s="2">
        <v>15</v>
      </c>
      <c r="F229" t="str">
        <f t="shared" si="18"/>
        <v>sábado</v>
      </c>
      <c r="G229" t="str">
        <f t="shared" si="19"/>
        <v>marzo</v>
      </c>
      <c r="H229" t="str">
        <f>VLOOKUP(C229,Productos!A:D,2,FALSE)</f>
        <v>Producto B</v>
      </c>
      <c r="I229">
        <f>VLOOKUP(C229,Productos!A:D,3,FALSE)</f>
        <v>14</v>
      </c>
      <c r="J229">
        <f>VLOOKUP(C229,Productos!A:D,4,FALSE)</f>
        <v>28</v>
      </c>
      <c r="K229" t="str">
        <f>VLOOKUP(D229,Vendedores!A:F,6,FALSE)</f>
        <v>Garcia, Juan</v>
      </c>
      <c r="L229">
        <f>VLOOKUP(D229,Vendedores!A:F,5,FALSE)</f>
        <v>7402</v>
      </c>
      <c r="M229">
        <f>VLOOKUP(D229,Vendedores!A:F,2,FALSE)</f>
        <v>7</v>
      </c>
      <c r="N229" t="str">
        <f>VLOOKUP(D229,Vendedores!A:H,7,FALSE)</f>
        <v>Vendedor Jr</v>
      </c>
      <c r="O229">
        <f>VLOOKUP(D229,Vendedores!A:H,8,FALSE)</f>
        <v>2</v>
      </c>
      <c r="P229">
        <f t="shared" si="20"/>
        <v>28</v>
      </c>
      <c r="Q229">
        <f t="shared" si="21"/>
        <v>14</v>
      </c>
      <c r="R229">
        <f t="shared" si="22"/>
        <v>14</v>
      </c>
      <c r="S229">
        <f t="shared" si="23"/>
        <v>14</v>
      </c>
      <c r="T229" s="12">
        <f>VLOOKUP(
    O229,
    Comisiones!A:N,
    HLOOKUP(G229,Comisiones!$1:$2,2,FALSE),
    FALSE
)</f>
        <v>0.11</v>
      </c>
    </row>
    <row r="230" spans="1:20" x14ac:dyDescent="0.3">
      <c r="A230" s="2">
        <v>229</v>
      </c>
      <c r="B230" s="3">
        <v>45004</v>
      </c>
      <c r="C230" s="2">
        <v>7</v>
      </c>
      <c r="D230" s="2">
        <v>9</v>
      </c>
      <c r="E230" s="2">
        <v>17</v>
      </c>
      <c r="F230" t="str">
        <f t="shared" si="18"/>
        <v>domingo</v>
      </c>
      <c r="G230" t="str">
        <f t="shared" si="19"/>
        <v>marzo</v>
      </c>
      <c r="H230" t="str">
        <f>VLOOKUP(C230,Productos!A:D,2,FALSE)</f>
        <v>Producto G</v>
      </c>
      <c r="I230">
        <f>VLOOKUP(C230,Productos!A:D,3,FALSE)</f>
        <v>17</v>
      </c>
      <c r="J230">
        <f>VLOOKUP(C230,Productos!A:D,4,FALSE)</f>
        <v>34</v>
      </c>
      <c r="K230" t="str">
        <f>VLOOKUP(D230,Vendedores!A:F,6,FALSE)</f>
        <v>Gomez, Jose</v>
      </c>
      <c r="L230">
        <f>VLOOKUP(D230,Vendedores!A:F,5,FALSE)</f>
        <v>5400</v>
      </c>
      <c r="M230">
        <f>VLOOKUP(D230,Vendedores!A:F,2,FALSE)</f>
        <v>4</v>
      </c>
      <c r="N230" t="str">
        <f>VLOOKUP(D230,Vendedores!A:H,7,FALSE)</f>
        <v>Jefe</v>
      </c>
      <c r="O230">
        <f>VLOOKUP(D230,Vendedores!A:H,8,FALSE)</f>
        <v>3</v>
      </c>
      <c r="P230">
        <f t="shared" si="20"/>
        <v>40.799999999999997</v>
      </c>
      <c r="Q230">
        <f t="shared" si="21"/>
        <v>17</v>
      </c>
      <c r="R230">
        <f t="shared" si="22"/>
        <v>17</v>
      </c>
      <c r="S230">
        <f t="shared" si="23"/>
        <v>17</v>
      </c>
      <c r="T230" s="12">
        <f>VLOOKUP(
    O230,
    Comisiones!A:N,
    HLOOKUP(G230,Comisiones!$1:$2,2,FALSE),
    FALSE
)</f>
        <v>0.12</v>
      </c>
    </row>
    <row r="231" spans="1:20" x14ac:dyDescent="0.3">
      <c r="A231" s="2">
        <v>230</v>
      </c>
      <c r="B231" s="3">
        <v>45004</v>
      </c>
      <c r="C231" s="2">
        <v>5</v>
      </c>
      <c r="D231" s="2">
        <v>22</v>
      </c>
      <c r="E231" s="2">
        <v>15</v>
      </c>
      <c r="F231" t="str">
        <f t="shared" si="18"/>
        <v>domingo</v>
      </c>
      <c r="G231" t="str">
        <f t="shared" si="19"/>
        <v>marzo</v>
      </c>
      <c r="H231" t="str">
        <f>VLOOKUP(C231,Productos!A:D,2,FALSE)</f>
        <v>Producto E</v>
      </c>
      <c r="I231">
        <f>VLOOKUP(C231,Productos!A:D,3,FALSE)</f>
        <v>24</v>
      </c>
      <c r="J231">
        <f>VLOOKUP(C231,Productos!A:D,4,FALSE)</f>
        <v>48</v>
      </c>
      <c r="K231" t="str">
        <f>VLOOKUP(D231,Vendedores!A:F,6,FALSE)</f>
        <v>Lopez, Ana</v>
      </c>
      <c r="L231">
        <f>VLOOKUP(D231,Vendedores!A:F,5,FALSE)</f>
        <v>1601</v>
      </c>
      <c r="M231">
        <f>VLOOKUP(D231,Vendedores!A:F,2,FALSE)</f>
        <v>8</v>
      </c>
      <c r="N231" t="str">
        <f>VLOOKUP(D231,Vendedores!A:H,7,FALSE)</f>
        <v>Pasante</v>
      </c>
      <c r="O231">
        <f>VLOOKUP(D231,Vendedores!A:H,8,FALSE)</f>
        <v>1</v>
      </c>
      <c r="P231">
        <f t="shared" si="20"/>
        <v>57.599999999999994</v>
      </c>
      <c r="Q231">
        <f t="shared" si="21"/>
        <v>24</v>
      </c>
      <c r="R231">
        <f t="shared" si="22"/>
        <v>24</v>
      </c>
      <c r="S231">
        <f t="shared" si="23"/>
        <v>24</v>
      </c>
      <c r="T231" s="12">
        <f>VLOOKUP(
    O231,
    Comisiones!A:N,
    HLOOKUP(G231,Comisiones!$1:$2,2,FALSE),
    FALSE
)</f>
        <v>0.1</v>
      </c>
    </row>
    <row r="232" spans="1:20" x14ac:dyDescent="0.3">
      <c r="A232" s="2">
        <v>231</v>
      </c>
      <c r="B232" s="3">
        <v>45004</v>
      </c>
      <c r="C232" s="2">
        <v>4</v>
      </c>
      <c r="D232" s="2">
        <v>3</v>
      </c>
      <c r="E232" s="2">
        <v>16</v>
      </c>
      <c r="F232" t="str">
        <f t="shared" si="18"/>
        <v>domingo</v>
      </c>
      <c r="G232" t="str">
        <f t="shared" si="19"/>
        <v>marzo</v>
      </c>
      <c r="H232" t="str">
        <f>VLOOKUP(C232,Productos!A:D,2,FALSE)</f>
        <v>Producto D</v>
      </c>
      <c r="I232">
        <f>VLOOKUP(C232,Productos!A:D,3,FALSE)</f>
        <v>14</v>
      </c>
      <c r="J232">
        <f>VLOOKUP(C232,Productos!A:D,4,FALSE)</f>
        <v>28</v>
      </c>
      <c r="K232" t="str">
        <f>VLOOKUP(D232,Vendedores!A:F,6,FALSE)</f>
        <v>Gonzalez, Pedro</v>
      </c>
      <c r="L232">
        <f>VLOOKUP(D232,Vendedores!A:F,5,FALSE)</f>
        <v>5010</v>
      </c>
      <c r="M232">
        <f>VLOOKUP(D232,Vendedores!A:F,2,FALSE)</f>
        <v>4</v>
      </c>
      <c r="N232" t="str">
        <f>VLOOKUP(D232,Vendedores!A:H,7,FALSE)</f>
        <v>Jefe</v>
      </c>
      <c r="O232">
        <f>VLOOKUP(D232,Vendedores!A:H,8,FALSE)</f>
        <v>3</v>
      </c>
      <c r="P232">
        <f t="shared" si="20"/>
        <v>33.6</v>
      </c>
      <c r="Q232">
        <f t="shared" si="21"/>
        <v>14</v>
      </c>
      <c r="R232">
        <f t="shared" si="22"/>
        <v>14</v>
      </c>
      <c r="S232">
        <f t="shared" si="23"/>
        <v>14</v>
      </c>
      <c r="T232" s="12">
        <f>VLOOKUP(
    O232,
    Comisiones!A:N,
    HLOOKUP(G232,Comisiones!$1:$2,2,FALSE),
    FALSE
)</f>
        <v>0.12</v>
      </c>
    </row>
    <row r="233" spans="1:20" x14ac:dyDescent="0.3">
      <c r="A233" s="2">
        <v>232</v>
      </c>
      <c r="B233" s="3">
        <v>45005</v>
      </c>
      <c r="C233" s="2">
        <v>5</v>
      </c>
      <c r="D233" s="2">
        <v>32</v>
      </c>
      <c r="E233" s="2">
        <v>22</v>
      </c>
      <c r="F233" t="str">
        <f t="shared" si="18"/>
        <v>lunes</v>
      </c>
      <c r="G233" t="str">
        <f t="shared" si="19"/>
        <v>marzo</v>
      </c>
      <c r="H233" t="str">
        <f>VLOOKUP(C233,Productos!A:D,2,FALSE)</f>
        <v>Producto E</v>
      </c>
      <c r="I233">
        <f>VLOOKUP(C233,Productos!A:D,3,FALSE)</f>
        <v>24</v>
      </c>
      <c r="J233">
        <f>VLOOKUP(C233,Productos!A:D,4,FALSE)</f>
        <v>48</v>
      </c>
      <c r="K233" t="str">
        <f>VLOOKUP(D233,Vendedores!A:F,6,FALSE)</f>
        <v>Gomez, Javier</v>
      </c>
      <c r="L233">
        <f>VLOOKUP(D233,Vendedores!A:F,5,FALSE)</f>
        <v>1612</v>
      </c>
      <c r="M233">
        <f>VLOOKUP(D233,Vendedores!A:F,2,FALSE)</f>
        <v>8</v>
      </c>
      <c r="N233" t="str">
        <f>VLOOKUP(D233,Vendedores!A:H,7,FALSE)</f>
        <v>Pasante</v>
      </c>
      <c r="O233">
        <f>VLOOKUP(D233,Vendedores!A:H,8,FALSE)</f>
        <v>1</v>
      </c>
      <c r="P233">
        <f t="shared" si="20"/>
        <v>48</v>
      </c>
      <c r="Q233">
        <f t="shared" si="21"/>
        <v>24</v>
      </c>
      <c r="R233">
        <f t="shared" si="22"/>
        <v>24</v>
      </c>
      <c r="S233">
        <f t="shared" si="23"/>
        <v>24</v>
      </c>
      <c r="T233" s="12">
        <f>VLOOKUP(
    O233,
    Comisiones!A:N,
    HLOOKUP(G233,Comisiones!$1:$2,2,FALSE),
    FALSE
)</f>
        <v>0.1</v>
      </c>
    </row>
    <row r="234" spans="1:20" x14ac:dyDescent="0.3">
      <c r="A234" s="2">
        <v>233</v>
      </c>
      <c r="B234" s="3">
        <v>45005</v>
      </c>
      <c r="C234" s="2">
        <v>4</v>
      </c>
      <c r="D234" s="2">
        <v>39</v>
      </c>
      <c r="E234" s="2">
        <v>16</v>
      </c>
      <c r="F234" t="str">
        <f t="shared" si="18"/>
        <v>lunes</v>
      </c>
      <c r="G234" t="str">
        <f t="shared" si="19"/>
        <v>marzo</v>
      </c>
      <c r="H234" t="str">
        <f>VLOOKUP(C234,Productos!A:D,2,FALSE)</f>
        <v>Producto D</v>
      </c>
      <c r="I234">
        <f>VLOOKUP(C234,Productos!A:D,3,FALSE)</f>
        <v>14</v>
      </c>
      <c r="J234">
        <f>VLOOKUP(C234,Productos!A:D,4,FALSE)</f>
        <v>28</v>
      </c>
      <c r="K234" t="str">
        <f>VLOOKUP(D234,Vendedores!A:F,6,FALSE)</f>
        <v>Gomez, Maria</v>
      </c>
      <c r="L234">
        <f>VLOOKUP(D234,Vendedores!A:F,5,FALSE)</f>
        <v>2483</v>
      </c>
      <c r="M234">
        <f>VLOOKUP(D234,Vendedores!A:F,2,FALSE)</f>
        <v>7</v>
      </c>
      <c r="N234" t="str">
        <f>VLOOKUP(D234,Vendedores!A:H,7,FALSE)</f>
        <v>Vendedor Jr</v>
      </c>
      <c r="O234">
        <f>VLOOKUP(D234,Vendedores!A:H,8,FALSE)</f>
        <v>2</v>
      </c>
      <c r="P234">
        <f t="shared" si="20"/>
        <v>28</v>
      </c>
      <c r="Q234">
        <f t="shared" si="21"/>
        <v>14</v>
      </c>
      <c r="R234">
        <f t="shared" si="22"/>
        <v>14</v>
      </c>
      <c r="S234">
        <f t="shared" si="23"/>
        <v>14</v>
      </c>
      <c r="T234" s="12">
        <f>VLOOKUP(
    O234,
    Comisiones!A:N,
    HLOOKUP(G234,Comisiones!$1:$2,2,FALSE),
    FALSE
)</f>
        <v>0.11</v>
      </c>
    </row>
    <row r="235" spans="1:20" x14ac:dyDescent="0.3">
      <c r="A235" s="2">
        <v>234</v>
      </c>
      <c r="B235" s="3">
        <v>45005</v>
      </c>
      <c r="C235" s="2">
        <v>2</v>
      </c>
      <c r="D235" s="2">
        <v>29</v>
      </c>
      <c r="E235" s="2">
        <v>14</v>
      </c>
      <c r="F235" t="str">
        <f t="shared" si="18"/>
        <v>lunes</v>
      </c>
      <c r="G235" t="str">
        <f t="shared" si="19"/>
        <v>marzo</v>
      </c>
      <c r="H235" t="str">
        <f>VLOOKUP(C235,Productos!A:D,2,FALSE)</f>
        <v>Producto B</v>
      </c>
      <c r="I235">
        <f>VLOOKUP(C235,Productos!A:D,3,FALSE)</f>
        <v>14</v>
      </c>
      <c r="J235">
        <f>VLOOKUP(C235,Productos!A:D,4,FALSE)</f>
        <v>28</v>
      </c>
      <c r="K235" t="str">
        <f>VLOOKUP(D235,Vendedores!A:F,6,FALSE)</f>
        <v>Rodriguez, Jose</v>
      </c>
      <c r="L235">
        <f>VLOOKUP(D235,Vendedores!A:F,5,FALSE)</f>
        <v>4645</v>
      </c>
      <c r="M235">
        <f>VLOOKUP(D235,Vendedores!A:F,2,FALSE)</f>
        <v>5</v>
      </c>
      <c r="N235" t="str">
        <f>VLOOKUP(D235,Vendedores!A:H,7,FALSE)</f>
        <v>Vendedor Sr</v>
      </c>
      <c r="O235">
        <f>VLOOKUP(D235,Vendedores!A:H,8,FALSE)</f>
        <v>2</v>
      </c>
      <c r="P235">
        <f t="shared" si="20"/>
        <v>28</v>
      </c>
      <c r="Q235">
        <f t="shared" si="21"/>
        <v>14</v>
      </c>
      <c r="R235">
        <f t="shared" si="22"/>
        <v>14</v>
      </c>
      <c r="S235">
        <f t="shared" si="23"/>
        <v>14</v>
      </c>
      <c r="T235" s="12">
        <f>VLOOKUP(
    O235,
    Comisiones!A:N,
    HLOOKUP(G235,Comisiones!$1:$2,2,FALSE),
    FALSE
)</f>
        <v>0.11</v>
      </c>
    </row>
    <row r="236" spans="1:20" x14ac:dyDescent="0.3">
      <c r="A236" s="2">
        <v>235</v>
      </c>
      <c r="B236" s="3">
        <v>45006</v>
      </c>
      <c r="C236" s="2">
        <v>2</v>
      </c>
      <c r="D236" s="2">
        <v>13</v>
      </c>
      <c r="E236" s="2">
        <v>19</v>
      </c>
      <c r="F236" t="str">
        <f t="shared" si="18"/>
        <v>martes</v>
      </c>
      <c r="G236" t="str">
        <f t="shared" si="19"/>
        <v>marzo</v>
      </c>
      <c r="H236" t="str">
        <f>VLOOKUP(C236,Productos!A:D,2,FALSE)</f>
        <v>Producto B</v>
      </c>
      <c r="I236">
        <f>VLOOKUP(C236,Productos!A:D,3,FALSE)</f>
        <v>14</v>
      </c>
      <c r="J236">
        <f>VLOOKUP(C236,Productos!A:D,4,FALSE)</f>
        <v>28</v>
      </c>
      <c r="K236" t="str">
        <f>VLOOKUP(D236,Vendedores!A:F,6,FALSE)</f>
        <v>Gonzalez, Josefa</v>
      </c>
      <c r="L236">
        <f>VLOOKUP(D236,Vendedores!A:F,5,FALSE)</f>
        <v>1830</v>
      </c>
      <c r="M236">
        <f>VLOOKUP(D236,Vendedores!A:F,2,FALSE)</f>
        <v>8</v>
      </c>
      <c r="N236" t="str">
        <f>VLOOKUP(D236,Vendedores!A:H,7,FALSE)</f>
        <v>Pasante</v>
      </c>
      <c r="O236">
        <f>VLOOKUP(D236,Vendedores!A:H,8,FALSE)</f>
        <v>1</v>
      </c>
      <c r="P236">
        <f t="shared" si="20"/>
        <v>28</v>
      </c>
      <c r="Q236">
        <f t="shared" si="21"/>
        <v>14</v>
      </c>
      <c r="R236">
        <f t="shared" si="22"/>
        <v>14</v>
      </c>
      <c r="S236">
        <f t="shared" si="23"/>
        <v>14</v>
      </c>
      <c r="T236" s="12">
        <f>VLOOKUP(
    O236,
    Comisiones!A:N,
    HLOOKUP(G236,Comisiones!$1:$2,2,FALSE),
    FALSE
)</f>
        <v>0.1</v>
      </c>
    </row>
    <row r="237" spans="1:20" x14ac:dyDescent="0.3">
      <c r="A237" s="2">
        <v>236</v>
      </c>
      <c r="B237" s="3">
        <v>45006</v>
      </c>
      <c r="C237" s="2">
        <v>10</v>
      </c>
      <c r="D237" s="2">
        <v>26</v>
      </c>
      <c r="E237" s="2">
        <v>14</v>
      </c>
      <c r="F237" t="str">
        <f t="shared" si="18"/>
        <v>martes</v>
      </c>
      <c r="G237" t="str">
        <f t="shared" si="19"/>
        <v>marzo</v>
      </c>
      <c r="H237" t="str">
        <f>VLOOKUP(C237,Productos!A:D,2,FALSE)</f>
        <v>Producto J</v>
      </c>
      <c r="I237">
        <f>VLOOKUP(C237,Productos!A:D,3,FALSE)</f>
        <v>29</v>
      </c>
      <c r="J237">
        <f>VLOOKUP(C237,Productos!A:D,4,FALSE)</f>
        <v>58</v>
      </c>
      <c r="K237" t="str">
        <f>VLOOKUP(D237,Vendedores!A:F,6,FALSE)</f>
        <v>Gomez, Pilar</v>
      </c>
      <c r="L237">
        <f>VLOOKUP(D237,Vendedores!A:F,5,FALSE)</f>
        <v>2557</v>
      </c>
      <c r="M237">
        <f>VLOOKUP(D237,Vendedores!A:F,2,FALSE)</f>
        <v>7</v>
      </c>
      <c r="N237" t="str">
        <f>VLOOKUP(D237,Vendedores!A:H,7,FALSE)</f>
        <v>Vendedor Jr</v>
      </c>
      <c r="O237">
        <f>VLOOKUP(D237,Vendedores!A:H,8,FALSE)</f>
        <v>2</v>
      </c>
      <c r="P237">
        <f t="shared" si="20"/>
        <v>58</v>
      </c>
      <c r="Q237">
        <f t="shared" si="21"/>
        <v>29</v>
      </c>
      <c r="R237">
        <f t="shared" si="22"/>
        <v>29</v>
      </c>
      <c r="S237">
        <f t="shared" si="23"/>
        <v>29</v>
      </c>
      <c r="T237" s="12">
        <f>VLOOKUP(
    O237,
    Comisiones!A:N,
    HLOOKUP(G237,Comisiones!$1:$2,2,FALSE),
    FALSE
)</f>
        <v>0.11</v>
      </c>
    </row>
    <row r="238" spans="1:20" x14ac:dyDescent="0.3">
      <c r="A238" s="2">
        <v>237</v>
      </c>
      <c r="B238" s="3">
        <v>45006</v>
      </c>
      <c r="C238" s="2">
        <v>7</v>
      </c>
      <c r="D238" s="2">
        <v>30</v>
      </c>
      <c r="E238" s="2">
        <v>7</v>
      </c>
      <c r="F238" t="str">
        <f t="shared" si="18"/>
        <v>martes</v>
      </c>
      <c r="G238" t="str">
        <f t="shared" si="19"/>
        <v>marzo</v>
      </c>
      <c r="H238" t="str">
        <f>VLOOKUP(C238,Productos!A:D,2,FALSE)</f>
        <v>Producto G</v>
      </c>
      <c r="I238">
        <f>VLOOKUP(C238,Productos!A:D,3,FALSE)</f>
        <v>17</v>
      </c>
      <c r="J238">
        <f>VLOOKUP(C238,Productos!A:D,4,FALSE)</f>
        <v>34</v>
      </c>
      <c r="K238" t="str">
        <f>VLOOKUP(D238,Vendedores!A:F,6,FALSE)</f>
        <v>Gonzalez, Francisco</v>
      </c>
      <c r="L238">
        <f>VLOOKUP(D238,Vendedores!A:F,5,FALSE)</f>
        <v>3909</v>
      </c>
      <c r="M238">
        <f>VLOOKUP(D238,Vendedores!A:F,2,FALSE)</f>
        <v>6</v>
      </c>
      <c r="N238" t="str">
        <f>VLOOKUP(D238,Vendedores!A:H,7,FALSE)</f>
        <v>Vendedor Ssr</v>
      </c>
      <c r="O238">
        <f>VLOOKUP(D238,Vendedores!A:H,8,FALSE)</f>
        <v>2</v>
      </c>
      <c r="P238">
        <f t="shared" si="20"/>
        <v>34</v>
      </c>
      <c r="Q238">
        <f t="shared" si="21"/>
        <v>17</v>
      </c>
      <c r="R238">
        <f t="shared" si="22"/>
        <v>17</v>
      </c>
      <c r="S238">
        <f t="shared" si="23"/>
        <v>17</v>
      </c>
      <c r="T238" s="12">
        <f>VLOOKUP(
    O238,
    Comisiones!A:N,
    HLOOKUP(G238,Comisiones!$1:$2,2,FALSE),
    FALSE
)</f>
        <v>0.11</v>
      </c>
    </row>
    <row r="239" spans="1:20" x14ac:dyDescent="0.3">
      <c r="A239" s="2">
        <v>238</v>
      </c>
      <c r="B239" s="3">
        <v>45007</v>
      </c>
      <c r="C239" s="2">
        <v>7</v>
      </c>
      <c r="D239" s="2">
        <v>22</v>
      </c>
      <c r="E239" s="2">
        <v>15</v>
      </c>
      <c r="F239" t="str">
        <f t="shared" si="18"/>
        <v>miércoles</v>
      </c>
      <c r="G239" t="str">
        <f t="shared" si="19"/>
        <v>marzo</v>
      </c>
      <c r="H239" t="str">
        <f>VLOOKUP(C239,Productos!A:D,2,FALSE)</f>
        <v>Producto G</v>
      </c>
      <c r="I239">
        <f>VLOOKUP(C239,Productos!A:D,3,FALSE)</f>
        <v>17</v>
      </c>
      <c r="J239">
        <f>VLOOKUP(C239,Productos!A:D,4,FALSE)</f>
        <v>34</v>
      </c>
      <c r="K239" t="str">
        <f>VLOOKUP(D239,Vendedores!A:F,6,FALSE)</f>
        <v>Lopez, Ana</v>
      </c>
      <c r="L239">
        <f>VLOOKUP(D239,Vendedores!A:F,5,FALSE)</f>
        <v>1601</v>
      </c>
      <c r="M239">
        <f>VLOOKUP(D239,Vendedores!A:F,2,FALSE)</f>
        <v>8</v>
      </c>
      <c r="N239" t="str">
        <f>VLOOKUP(D239,Vendedores!A:H,7,FALSE)</f>
        <v>Pasante</v>
      </c>
      <c r="O239">
        <f>VLOOKUP(D239,Vendedores!A:H,8,FALSE)</f>
        <v>1</v>
      </c>
      <c r="P239">
        <f t="shared" si="20"/>
        <v>34</v>
      </c>
      <c r="Q239">
        <f t="shared" si="21"/>
        <v>17</v>
      </c>
      <c r="R239">
        <f t="shared" si="22"/>
        <v>17</v>
      </c>
      <c r="S239">
        <f t="shared" si="23"/>
        <v>17</v>
      </c>
      <c r="T239" s="12">
        <f>VLOOKUP(
    O239,
    Comisiones!A:N,
    HLOOKUP(G239,Comisiones!$1:$2,2,FALSE),
    FALSE
)</f>
        <v>0.1</v>
      </c>
    </row>
    <row r="240" spans="1:20" x14ac:dyDescent="0.3">
      <c r="A240" s="2">
        <v>239</v>
      </c>
      <c r="B240" s="3">
        <v>45007</v>
      </c>
      <c r="C240" s="2">
        <v>10</v>
      </c>
      <c r="D240" s="2">
        <v>22</v>
      </c>
      <c r="E240" s="2">
        <v>7</v>
      </c>
      <c r="F240" t="str">
        <f t="shared" si="18"/>
        <v>miércoles</v>
      </c>
      <c r="G240" t="str">
        <f t="shared" si="19"/>
        <v>marzo</v>
      </c>
      <c r="H240" t="str">
        <f>VLOOKUP(C240,Productos!A:D,2,FALSE)</f>
        <v>Producto J</v>
      </c>
      <c r="I240">
        <f>VLOOKUP(C240,Productos!A:D,3,FALSE)</f>
        <v>29</v>
      </c>
      <c r="J240">
        <f>VLOOKUP(C240,Productos!A:D,4,FALSE)</f>
        <v>58</v>
      </c>
      <c r="K240" t="str">
        <f>VLOOKUP(D240,Vendedores!A:F,6,FALSE)</f>
        <v>Lopez, Ana</v>
      </c>
      <c r="L240">
        <f>VLOOKUP(D240,Vendedores!A:F,5,FALSE)</f>
        <v>1601</v>
      </c>
      <c r="M240">
        <f>VLOOKUP(D240,Vendedores!A:F,2,FALSE)</f>
        <v>8</v>
      </c>
      <c r="N240" t="str">
        <f>VLOOKUP(D240,Vendedores!A:H,7,FALSE)</f>
        <v>Pasante</v>
      </c>
      <c r="O240">
        <f>VLOOKUP(D240,Vendedores!A:H,8,FALSE)</f>
        <v>1</v>
      </c>
      <c r="P240">
        <f t="shared" si="20"/>
        <v>58</v>
      </c>
      <c r="Q240">
        <f t="shared" si="21"/>
        <v>29</v>
      </c>
      <c r="R240">
        <f t="shared" si="22"/>
        <v>29</v>
      </c>
      <c r="S240">
        <f t="shared" si="23"/>
        <v>29</v>
      </c>
      <c r="T240" s="12">
        <f>VLOOKUP(
    O240,
    Comisiones!A:N,
    HLOOKUP(G240,Comisiones!$1:$2,2,FALSE),
    FALSE
)</f>
        <v>0.1</v>
      </c>
    </row>
    <row r="241" spans="1:20" x14ac:dyDescent="0.3">
      <c r="A241" s="2">
        <v>240</v>
      </c>
      <c r="B241" s="3">
        <v>45007</v>
      </c>
      <c r="C241" s="2">
        <v>9</v>
      </c>
      <c r="D241" s="2">
        <v>13</v>
      </c>
      <c r="E241" s="2">
        <v>20</v>
      </c>
      <c r="F241" t="str">
        <f t="shared" si="18"/>
        <v>miércoles</v>
      </c>
      <c r="G241" t="str">
        <f t="shared" si="19"/>
        <v>marzo</v>
      </c>
      <c r="H241" t="str">
        <f>VLOOKUP(C241,Productos!A:D,2,FALSE)</f>
        <v>Producto I</v>
      </c>
      <c r="I241">
        <f>VLOOKUP(C241,Productos!A:D,3,FALSE)</f>
        <v>26</v>
      </c>
      <c r="J241">
        <f>VLOOKUP(C241,Productos!A:D,4,FALSE)</f>
        <v>52</v>
      </c>
      <c r="K241" t="str">
        <f>VLOOKUP(D241,Vendedores!A:F,6,FALSE)</f>
        <v>Gonzalez, Josefa</v>
      </c>
      <c r="L241">
        <f>VLOOKUP(D241,Vendedores!A:F,5,FALSE)</f>
        <v>1830</v>
      </c>
      <c r="M241">
        <f>VLOOKUP(D241,Vendedores!A:F,2,FALSE)</f>
        <v>8</v>
      </c>
      <c r="N241" t="str">
        <f>VLOOKUP(D241,Vendedores!A:H,7,FALSE)</f>
        <v>Pasante</v>
      </c>
      <c r="O241">
        <f>VLOOKUP(D241,Vendedores!A:H,8,FALSE)</f>
        <v>1</v>
      </c>
      <c r="P241">
        <f t="shared" si="20"/>
        <v>52</v>
      </c>
      <c r="Q241">
        <f t="shared" si="21"/>
        <v>26</v>
      </c>
      <c r="R241">
        <f t="shared" si="22"/>
        <v>26</v>
      </c>
      <c r="S241">
        <f t="shared" si="23"/>
        <v>26</v>
      </c>
      <c r="T241" s="12">
        <f>VLOOKUP(
    O241,
    Comisiones!A:N,
    HLOOKUP(G241,Comisiones!$1:$2,2,FALSE),
    FALSE
)</f>
        <v>0.1</v>
      </c>
    </row>
    <row r="242" spans="1:20" x14ac:dyDescent="0.3">
      <c r="A242" s="2">
        <v>241</v>
      </c>
      <c r="B242" s="3">
        <v>45008</v>
      </c>
      <c r="C242" s="2">
        <v>7</v>
      </c>
      <c r="D242" s="2">
        <v>30</v>
      </c>
      <c r="E242" s="2">
        <v>14</v>
      </c>
      <c r="F242" t="str">
        <f t="shared" si="18"/>
        <v>jueves</v>
      </c>
      <c r="G242" t="str">
        <f t="shared" si="19"/>
        <v>marzo</v>
      </c>
      <c r="H242" t="str">
        <f>VLOOKUP(C242,Productos!A:D,2,FALSE)</f>
        <v>Producto G</v>
      </c>
      <c r="I242">
        <f>VLOOKUP(C242,Productos!A:D,3,FALSE)</f>
        <v>17</v>
      </c>
      <c r="J242">
        <f>VLOOKUP(C242,Productos!A:D,4,FALSE)</f>
        <v>34</v>
      </c>
      <c r="K242" t="str">
        <f>VLOOKUP(D242,Vendedores!A:F,6,FALSE)</f>
        <v>Gonzalez, Francisco</v>
      </c>
      <c r="L242">
        <f>VLOOKUP(D242,Vendedores!A:F,5,FALSE)</f>
        <v>3909</v>
      </c>
      <c r="M242">
        <f>VLOOKUP(D242,Vendedores!A:F,2,FALSE)</f>
        <v>6</v>
      </c>
      <c r="N242" t="str">
        <f>VLOOKUP(D242,Vendedores!A:H,7,FALSE)</f>
        <v>Vendedor Ssr</v>
      </c>
      <c r="O242">
        <f>VLOOKUP(D242,Vendedores!A:H,8,FALSE)</f>
        <v>2</v>
      </c>
      <c r="P242">
        <f t="shared" si="20"/>
        <v>34</v>
      </c>
      <c r="Q242">
        <f t="shared" si="21"/>
        <v>17</v>
      </c>
      <c r="R242">
        <f t="shared" si="22"/>
        <v>17</v>
      </c>
      <c r="S242">
        <f t="shared" si="23"/>
        <v>17</v>
      </c>
      <c r="T242" s="12">
        <f>VLOOKUP(
    O242,
    Comisiones!A:N,
    HLOOKUP(G242,Comisiones!$1:$2,2,FALSE),
    FALSE
)</f>
        <v>0.11</v>
      </c>
    </row>
    <row r="243" spans="1:20" x14ac:dyDescent="0.3">
      <c r="A243" s="2">
        <v>242</v>
      </c>
      <c r="B243" s="3">
        <v>45008</v>
      </c>
      <c r="C243" s="2">
        <v>10</v>
      </c>
      <c r="D243" s="2">
        <v>26</v>
      </c>
      <c r="E243" s="2">
        <v>16</v>
      </c>
      <c r="F243" t="str">
        <f t="shared" si="18"/>
        <v>jueves</v>
      </c>
      <c r="G243" t="str">
        <f t="shared" si="19"/>
        <v>marzo</v>
      </c>
      <c r="H243" t="str">
        <f>VLOOKUP(C243,Productos!A:D,2,FALSE)</f>
        <v>Producto J</v>
      </c>
      <c r="I243">
        <f>VLOOKUP(C243,Productos!A:D,3,FALSE)</f>
        <v>29</v>
      </c>
      <c r="J243">
        <f>VLOOKUP(C243,Productos!A:D,4,FALSE)</f>
        <v>58</v>
      </c>
      <c r="K243" t="str">
        <f>VLOOKUP(D243,Vendedores!A:F,6,FALSE)</f>
        <v>Gomez, Pilar</v>
      </c>
      <c r="L243">
        <f>VLOOKUP(D243,Vendedores!A:F,5,FALSE)</f>
        <v>2557</v>
      </c>
      <c r="M243">
        <f>VLOOKUP(D243,Vendedores!A:F,2,FALSE)</f>
        <v>7</v>
      </c>
      <c r="N243" t="str">
        <f>VLOOKUP(D243,Vendedores!A:H,7,FALSE)</f>
        <v>Vendedor Jr</v>
      </c>
      <c r="O243">
        <f>VLOOKUP(D243,Vendedores!A:H,8,FALSE)</f>
        <v>2</v>
      </c>
      <c r="P243">
        <f t="shared" si="20"/>
        <v>58</v>
      </c>
      <c r="Q243">
        <f t="shared" si="21"/>
        <v>29</v>
      </c>
      <c r="R243">
        <f t="shared" si="22"/>
        <v>29</v>
      </c>
      <c r="S243">
        <f t="shared" si="23"/>
        <v>29</v>
      </c>
      <c r="T243" s="12">
        <f>VLOOKUP(
    O243,
    Comisiones!A:N,
    HLOOKUP(G243,Comisiones!$1:$2,2,FALSE),
    FALSE
)</f>
        <v>0.11</v>
      </c>
    </row>
    <row r="244" spans="1:20" x14ac:dyDescent="0.3">
      <c r="A244" s="2">
        <v>243</v>
      </c>
      <c r="B244" s="3">
        <v>45008</v>
      </c>
      <c r="C244" s="2">
        <v>10</v>
      </c>
      <c r="D244" s="2">
        <v>11</v>
      </c>
      <c r="E244" s="2">
        <v>16</v>
      </c>
      <c r="F244" t="str">
        <f t="shared" si="18"/>
        <v>jueves</v>
      </c>
      <c r="G244" t="str">
        <f t="shared" si="19"/>
        <v>marzo</v>
      </c>
      <c r="H244" t="str">
        <f>VLOOKUP(C244,Productos!A:D,2,FALSE)</f>
        <v>Producto J</v>
      </c>
      <c r="I244">
        <f>VLOOKUP(C244,Productos!A:D,3,FALSE)</f>
        <v>29</v>
      </c>
      <c r="J244">
        <f>VLOOKUP(C244,Productos!A:D,4,FALSE)</f>
        <v>58</v>
      </c>
      <c r="K244" t="str">
        <f>VLOOKUP(D244,Vendedores!A:F,6,FALSE)</f>
        <v>Garcia, Isabel</v>
      </c>
      <c r="L244">
        <f>VLOOKUP(D244,Vendedores!A:F,5,FALSE)</f>
        <v>3985</v>
      </c>
      <c r="M244">
        <f>VLOOKUP(D244,Vendedores!A:F,2,FALSE)</f>
        <v>6</v>
      </c>
      <c r="N244" t="str">
        <f>VLOOKUP(D244,Vendedores!A:H,7,FALSE)</f>
        <v>Vendedor Ssr</v>
      </c>
      <c r="O244">
        <f>VLOOKUP(D244,Vendedores!A:H,8,FALSE)</f>
        <v>2</v>
      </c>
      <c r="P244">
        <f t="shared" si="20"/>
        <v>58</v>
      </c>
      <c r="Q244">
        <f t="shared" si="21"/>
        <v>29</v>
      </c>
      <c r="R244">
        <f t="shared" si="22"/>
        <v>29</v>
      </c>
      <c r="S244">
        <f t="shared" si="23"/>
        <v>29</v>
      </c>
      <c r="T244" s="12">
        <f>VLOOKUP(
    O244,
    Comisiones!A:N,
    HLOOKUP(G244,Comisiones!$1:$2,2,FALSE),
    FALSE
)</f>
        <v>0.11</v>
      </c>
    </row>
    <row r="245" spans="1:20" x14ac:dyDescent="0.3">
      <c r="A245" s="2">
        <v>244</v>
      </c>
      <c r="B245" s="3">
        <v>45009</v>
      </c>
      <c r="C245" s="2">
        <v>1</v>
      </c>
      <c r="D245" s="2">
        <v>21</v>
      </c>
      <c r="E245" s="2">
        <v>19</v>
      </c>
      <c r="F245" t="str">
        <f t="shared" si="18"/>
        <v>viernes</v>
      </c>
      <c r="G245" t="str">
        <f t="shared" si="19"/>
        <v>marzo</v>
      </c>
      <c r="H245" t="str">
        <f>VLOOKUP(C245,Productos!A:D,2,FALSE)</f>
        <v>Producto A</v>
      </c>
      <c r="I245">
        <f>VLOOKUP(C245,Productos!A:D,3,FALSE)</f>
        <v>10</v>
      </c>
      <c r="J245">
        <f>VLOOKUP(C245,Productos!A:D,4,FALSE)</f>
        <v>20</v>
      </c>
      <c r="K245" t="str">
        <f>VLOOKUP(D245,Vendedores!A:F,6,FALSE)</f>
        <v>Fernandez, Juan</v>
      </c>
      <c r="L245">
        <f>VLOOKUP(D245,Vendedores!A:F,5,FALSE)</f>
        <v>2616</v>
      </c>
      <c r="M245">
        <f>VLOOKUP(D245,Vendedores!A:F,2,FALSE)</f>
        <v>7</v>
      </c>
      <c r="N245" t="str">
        <f>VLOOKUP(D245,Vendedores!A:H,7,FALSE)</f>
        <v>Vendedor Jr</v>
      </c>
      <c r="O245">
        <f>VLOOKUP(D245,Vendedores!A:H,8,FALSE)</f>
        <v>2</v>
      </c>
      <c r="P245">
        <f t="shared" si="20"/>
        <v>20</v>
      </c>
      <c r="Q245">
        <f t="shared" si="21"/>
        <v>10</v>
      </c>
      <c r="R245">
        <f t="shared" si="22"/>
        <v>10</v>
      </c>
      <c r="S245">
        <f t="shared" si="23"/>
        <v>10</v>
      </c>
      <c r="T245" s="12">
        <f>VLOOKUP(
    O245,
    Comisiones!A:N,
    HLOOKUP(G245,Comisiones!$1:$2,2,FALSE),
    FALSE
)</f>
        <v>0.11</v>
      </c>
    </row>
    <row r="246" spans="1:20" x14ac:dyDescent="0.3">
      <c r="A246" s="2">
        <v>245</v>
      </c>
      <c r="B246" s="3">
        <v>45009</v>
      </c>
      <c r="C246" s="2">
        <v>8</v>
      </c>
      <c r="D246" s="2">
        <v>16</v>
      </c>
      <c r="E246" s="2">
        <v>15</v>
      </c>
      <c r="F246" t="str">
        <f t="shared" si="18"/>
        <v>viernes</v>
      </c>
      <c r="G246" t="str">
        <f t="shared" si="19"/>
        <v>marzo</v>
      </c>
      <c r="H246" t="str">
        <f>VLOOKUP(C246,Productos!A:D,2,FALSE)</f>
        <v>Producto H</v>
      </c>
      <c r="I246">
        <f>VLOOKUP(C246,Productos!A:D,3,FALSE)</f>
        <v>14</v>
      </c>
      <c r="J246">
        <f>VLOOKUP(C246,Productos!A:D,4,FALSE)</f>
        <v>28</v>
      </c>
      <c r="K246" t="str">
        <f>VLOOKUP(D246,Vendedores!A:F,6,FALSE)</f>
        <v>Martin, Francisco</v>
      </c>
      <c r="L246">
        <f>VLOOKUP(D246,Vendedores!A:F,5,FALSE)</f>
        <v>2456</v>
      </c>
      <c r="M246">
        <f>VLOOKUP(D246,Vendedores!A:F,2,FALSE)</f>
        <v>7</v>
      </c>
      <c r="N246" t="str">
        <f>VLOOKUP(D246,Vendedores!A:H,7,FALSE)</f>
        <v>Vendedor Jr</v>
      </c>
      <c r="O246">
        <f>VLOOKUP(D246,Vendedores!A:H,8,FALSE)</f>
        <v>2</v>
      </c>
      <c r="P246">
        <f t="shared" si="20"/>
        <v>28</v>
      </c>
      <c r="Q246">
        <f t="shared" si="21"/>
        <v>14</v>
      </c>
      <c r="R246">
        <f t="shared" si="22"/>
        <v>14</v>
      </c>
      <c r="S246">
        <f t="shared" si="23"/>
        <v>14</v>
      </c>
      <c r="T246" s="12">
        <f>VLOOKUP(
    O246,
    Comisiones!A:N,
    HLOOKUP(G246,Comisiones!$1:$2,2,FALSE),
    FALSE
)</f>
        <v>0.11</v>
      </c>
    </row>
    <row r="247" spans="1:20" x14ac:dyDescent="0.3">
      <c r="A247" s="2">
        <v>246</v>
      </c>
      <c r="B247" s="3">
        <v>45009</v>
      </c>
      <c r="C247" s="2">
        <v>5</v>
      </c>
      <c r="D247" s="2">
        <v>34</v>
      </c>
      <c r="E247" s="2">
        <v>15</v>
      </c>
      <c r="F247" t="str">
        <f t="shared" si="18"/>
        <v>viernes</v>
      </c>
      <c r="G247" t="str">
        <f t="shared" si="19"/>
        <v>marzo</v>
      </c>
      <c r="H247" t="str">
        <f>VLOOKUP(C247,Productos!A:D,2,FALSE)</f>
        <v>Producto E</v>
      </c>
      <c r="I247">
        <f>VLOOKUP(C247,Productos!A:D,3,FALSE)</f>
        <v>24</v>
      </c>
      <c r="J247">
        <f>VLOOKUP(C247,Productos!A:D,4,FALSE)</f>
        <v>48</v>
      </c>
      <c r="K247" t="str">
        <f>VLOOKUP(D247,Vendedores!A:F,6,FALSE)</f>
        <v>Lopez, Teresa</v>
      </c>
      <c r="L247">
        <f>VLOOKUP(D247,Vendedores!A:F,5,FALSE)</f>
        <v>3680</v>
      </c>
      <c r="M247">
        <f>VLOOKUP(D247,Vendedores!A:F,2,FALSE)</f>
        <v>6</v>
      </c>
      <c r="N247" t="str">
        <f>VLOOKUP(D247,Vendedores!A:H,7,FALSE)</f>
        <v>Vendedor Ssr</v>
      </c>
      <c r="O247">
        <f>VLOOKUP(D247,Vendedores!A:H,8,FALSE)</f>
        <v>2</v>
      </c>
      <c r="P247">
        <f t="shared" si="20"/>
        <v>48</v>
      </c>
      <c r="Q247">
        <f t="shared" si="21"/>
        <v>24</v>
      </c>
      <c r="R247">
        <f t="shared" si="22"/>
        <v>24</v>
      </c>
      <c r="S247">
        <f t="shared" si="23"/>
        <v>24</v>
      </c>
      <c r="T247" s="12">
        <f>VLOOKUP(
    O247,
    Comisiones!A:N,
    HLOOKUP(G247,Comisiones!$1:$2,2,FALSE),
    FALSE
)</f>
        <v>0.11</v>
      </c>
    </row>
    <row r="248" spans="1:20" x14ac:dyDescent="0.3">
      <c r="A248" s="2">
        <v>247</v>
      </c>
      <c r="B248" s="3">
        <v>45010</v>
      </c>
      <c r="C248" s="2">
        <v>1</v>
      </c>
      <c r="D248" s="2">
        <v>20</v>
      </c>
      <c r="E248" s="2">
        <v>17</v>
      </c>
      <c r="F248" t="str">
        <f t="shared" si="18"/>
        <v>sábado</v>
      </c>
      <c r="G248" t="str">
        <f t="shared" si="19"/>
        <v>marzo</v>
      </c>
      <c r="H248" t="str">
        <f>VLOOKUP(C248,Productos!A:D,2,FALSE)</f>
        <v>Producto A</v>
      </c>
      <c r="I248">
        <f>VLOOKUP(C248,Productos!A:D,3,FALSE)</f>
        <v>10</v>
      </c>
      <c r="J248">
        <f>VLOOKUP(C248,Productos!A:D,4,FALSE)</f>
        <v>20</v>
      </c>
      <c r="K248" t="str">
        <f>VLOOKUP(D248,Vendedores!A:F,6,FALSE)</f>
        <v>Gonzalez, Carmen</v>
      </c>
      <c r="L248">
        <f>VLOOKUP(D248,Vendedores!A:F,5,FALSE)</f>
        <v>3522</v>
      </c>
      <c r="M248">
        <f>VLOOKUP(D248,Vendedores!A:F,2,FALSE)</f>
        <v>6</v>
      </c>
      <c r="N248" t="str">
        <f>VLOOKUP(D248,Vendedores!A:H,7,FALSE)</f>
        <v>Vendedor Ssr</v>
      </c>
      <c r="O248">
        <f>VLOOKUP(D248,Vendedores!A:H,8,FALSE)</f>
        <v>2</v>
      </c>
      <c r="P248">
        <f t="shared" si="20"/>
        <v>20</v>
      </c>
      <c r="Q248">
        <f t="shared" si="21"/>
        <v>10</v>
      </c>
      <c r="R248">
        <f t="shared" si="22"/>
        <v>10</v>
      </c>
      <c r="S248">
        <f t="shared" si="23"/>
        <v>10</v>
      </c>
      <c r="T248" s="12">
        <f>VLOOKUP(
    O248,
    Comisiones!A:N,
    HLOOKUP(G248,Comisiones!$1:$2,2,FALSE),
    FALSE
)</f>
        <v>0.11</v>
      </c>
    </row>
    <row r="249" spans="1:20" x14ac:dyDescent="0.3">
      <c r="A249" s="2">
        <v>248</v>
      </c>
      <c r="B249" s="3">
        <v>45010</v>
      </c>
      <c r="C249" s="2">
        <v>2</v>
      </c>
      <c r="D249" s="2">
        <v>4</v>
      </c>
      <c r="E249" s="2">
        <v>13</v>
      </c>
      <c r="F249" t="str">
        <f t="shared" si="18"/>
        <v>sábado</v>
      </c>
      <c r="G249" t="str">
        <f t="shared" si="19"/>
        <v>marzo</v>
      </c>
      <c r="H249" t="str">
        <f>VLOOKUP(C249,Productos!A:D,2,FALSE)</f>
        <v>Producto B</v>
      </c>
      <c r="I249">
        <f>VLOOKUP(C249,Productos!A:D,3,FALSE)</f>
        <v>14</v>
      </c>
      <c r="J249">
        <f>VLOOKUP(C249,Productos!A:D,4,FALSE)</f>
        <v>28</v>
      </c>
      <c r="K249" t="str">
        <f>VLOOKUP(D249,Vendedores!A:F,6,FALSE)</f>
        <v>Fernandez, Isabel</v>
      </c>
      <c r="L249">
        <f>VLOOKUP(D249,Vendedores!A:F,5,FALSE)</f>
        <v>4345</v>
      </c>
      <c r="M249">
        <f>VLOOKUP(D249,Vendedores!A:F,2,FALSE)</f>
        <v>5</v>
      </c>
      <c r="N249" t="str">
        <f>VLOOKUP(D249,Vendedores!A:H,7,FALSE)</f>
        <v>Vendedor Sr</v>
      </c>
      <c r="O249">
        <f>VLOOKUP(D249,Vendedores!A:H,8,FALSE)</f>
        <v>2</v>
      </c>
      <c r="P249">
        <f t="shared" si="20"/>
        <v>28</v>
      </c>
      <c r="Q249">
        <f t="shared" si="21"/>
        <v>14</v>
      </c>
      <c r="R249">
        <f t="shared" si="22"/>
        <v>14</v>
      </c>
      <c r="S249">
        <f t="shared" si="23"/>
        <v>14</v>
      </c>
      <c r="T249" s="12">
        <f>VLOOKUP(
    O249,
    Comisiones!A:N,
    HLOOKUP(G249,Comisiones!$1:$2,2,FALSE),
    FALSE
)</f>
        <v>0.11</v>
      </c>
    </row>
    <row r="250" spans="1:20" x14ac:dyDescent="0.3">
      <c r="A250" s="2">
        <v>249</v>
      </c>
      <c r="B250" s="3">
        <v>45010</v>
      </c>
      <c r="C250" s="2">
        <v>2</v>
      </c>
      <c r="D250" s="2">
        <v>23</v>
      </c>
      <c r="E250" s="2">
        <v>12</v>
      </c>
      <c r="F250" t="str">
        <f t="shared" si="18"/>
        <v>sábado</v>
      </c>
      <c r="G250" t="str">
        <f t="shared" si="19"/>
        <v>marzo</v>
      </c>
      <c r="H250" t="str">
        <f>VLOOKUP(C250,Productos!A:D,2,FALSE)</f>
        <v>Producto B</v>
      </c>
      <c r="I250">
        <f>VLOOKUP(C250,Productos!A:D,3,FALSE)</f>
        <v>14</v>
      </c>
      <c r="J250">
        <f>VLOOKUP(C250,Productos!A:D,4,FALSE)</f>
        <v>28</v>
      </c>
      <c r="K250" t="str">
        <f>VLOOKUP(D250,Vendedores!A:F,6,FALSE)</f>
        <v>Martinez, Pedro</v>
      </c>
      <c r="L250">
        <f>VLOOKUP(D250,Vendedores!A:F,5,FALSE)</f>
        <v>5555</v>
      </c>
      <c r="M250">
        <f>VLOOKUP(D250,Vendedores!A:F,2,FALSE)</f>
        <v>4</v>
      </c>
      <c r="N250" t="str">
        <f>VLOOKUP(D250,Vendedores!A:H,7,FALSE)</f>
        <v>Jefe</v>
      </c>
      <c r="O250">
        <f>VLOOKUP(D250,Vendedores!A:H,8,FALSE)</f>
        <v>3</v>
      </c>
      <c r="P250">
        <f t="shared" si="20"/>
        <v>28</v>
      </c>
      <c r="Q250">
        <f t="shared" si="21"/>
        <v>14</v>
      </c>
      <c r="R250">
        <f t="shared" si="22"/>
        <v>14</v>
      </c>
      <c r="S250">
        <f t="shared" si="23"/>
        <v>14</v>
      </c>
      <c r="T250" s="12">
        <f>VLOOKUP(
    O250,
    Comisiones!A:N,
    HLOOKUP(G250,Comisiones!$1:$2,2,FALSE),
    FALSE
)</f>
        <v>0.12</v>
      </c>
    </row>
    <row r="251" spans="1:20" x14ac:dyDescent="0.3">
      <c r="A251" s="2">
        <v>250</v>
      </c>
      <c r="B251" s="3">
        <v>45011</v>
      </c>
      <c r="C251" s="2">
        <v>4</v>
      </c>
      <c r="D251" s="2">
        <v>20</v>
      </c>
      <c r="E251" s="2">
        <v>13</v>
      </c>
      <c r="F251" t="str">
        <f t="shared" si="18"/>
        <v>domingo</v>
      </c>
      <c r="G251" t="str">
        <f t="shared" si="19"/>
        <v>marzo</v>
      </c>
      <c r="H251" t="str">
        <f>VLOOKUP(C251,Productos!A:D,2,FALSE)</f>
        <v>Producto D</v>
      </c>
      <c r="I251">
        <f>VLOOKUP(C251,Productos!A:D,3,FALSE)</f>
        <v>14</v>
      </c>
      <c r="J251">
        <f>VLOOKUP(C251,Productos!A:D,4,FALSE)</f>
        <v>28</v>
      </c>
      <c r="K251" t="str">
        <f>VLOOKUP(D251,Vendedores!A:F,6,FALSE)</f>
        <v>Gonzalez, Carmen</v>
      </c>
      <c r="L251">
        <f>VLOOKUP(D251,Vendedores!A:F,5,FALSE)</f>
        <v>3522</v>
      </c>
      <c r="M251">
        <f>VLOOKUP(D251,Vendedores!A:F,2,FALSE)</f>
        <v>6</v>
      </c>
      <c r="N251" t="str">
        <f>VLOOKUP(D251,Vendedores!A:H,7,FALSE)</f>
        <v>Vendedor Ssr</v>
      </c>
      <c r="O251">
        <f>VLOOKUP(D251,Vendedores!A:H,8,FALSE)</f>
        <v>2</v>
      </c>
      <c r="P251">
        <f t="shared" si="20"/>
        <v>33.6</v>
      </c>
      <c r="Q251">
        <f t="shared" si="21"/>
        <v>14</v>
      </c>
      <c r="R251">
        <f t="shared" si="22"/>
        <v>14</v>
      </c>
      <c r="S251">
        <f t="shared" si="23"/>
        <v>14</v>
      </c>
      <c r="T251" s="12">
        <f>VLOOKUP(
    O251,
    Comisiones!A:N,
    HLOOKUP(G251,Comisiones!$1:$2,2,FALSE),
    FALSE
)</f>
        <v>0.11</v>
      </c>
    </row>
    <row r="252" spans="1:20" x14ac:dyDescent="0.3">
      <c r="A252" s="2">
        <v>251</v>
      </c>
      <c r="B252" s="3">
        <v>45011</v>
      </c>
      <c r="C252" s="2">
        <v>3</v>
      </c>
      <c r="D252" s="2">
        <v>29</v>
      </c>
      <c r="E252" s="2">
        <v>12</v>
      </c>
      <c r="F252" t="str">
        <f t="shared" si="18"/>
        <v>domingo</v>
      </c>
      <c r="G252" t="str">
        <f t="shared" si="19"/>
        <v>marzo</v>
      </c>
      <c r="H252" t="str">
        <f>VLOOKUP(C252,Productos!A:D,2,FALSE)</f>
        <v>Producto C</v>
      </c>
      <c r="I252">
        <f>VLOOKUP(C252,Productos!A:D,3,FALSE)</f>
        <v>23</v>
      </c>
      <c r="J252">
        <f>VLOOKUP(C252,Productos!A:D,4,FALSE)</f>
        <v>46</v>
      </c>
      <c r="K252" t="str">
        <f>VLOOKUP(D252,Vendedores!A:F,6,FALSE)</f>
        <v>Rodriguez, Jose</v>
      </c>
      <c r="L252">
        <f>VLOOKUP(D252,Vendedores!A:F,5,FALSE)</f>
        <v>4645</v>
      </c>
      <c r="M252">
        <f>VLOOKUP(D252,Vendedores!A:F,2,FALSE)</f>
        <v>5</v>
      </c>
      <c r="N252" t="str">
        <f>VLOOKUP(D252,Vendedores!A:H,7,FALSE)</f>
        <v>Vendedor Sr</v>
      </c>
      <c r="O252">
        <f>VLOOKUP(D252,Vendedores!A:H,8,FALSE)</f>
        <v>2</v>
      </c>
      <c r="P252">
        <f t="shared" si="20"/>
        <v>55.199999999999996</v>
      </c>
      <c r="Q252">
        <f t="shared" si="21"/>
        <v>23</v>
      </c>
      <c r="R252">
        <f t="shared" si="22"/>
        <v>23</v>
      </c>
      <c r="S252">
        <f t="shared" si="23"/>
        <v>23</v>
      </c>
      <c r="T252" s="12">
        <f>VLOOKUP(
    O252,
    Comisiones!A:N,
    HLOOKUP(G252,Comisiones!$1:$2,2,FALSE),
    FALSE
)</f>
        <v>0.11</v>
      </c>
    </row>
    <row r="253" spans="1:20" x14ac:dyDescent="0.3">
      <c r="A253" s="2">
        <v>252</v>
      </c>
      <c r="B253" s="3">
        <v>45011</v>
      </c>
      <c r="C253" s="2">
        <v>4</v>
      </c>
      <c r="D253" s="2">
        <v>23</v>
      </c>
      <c r="E253" s="2">
        <v>19</v>
      </c>
      <c r="F253" t="str">
        <f t="shared" si="18"/>
        <v>domingo</v>
      </c>
      <c r="G253" t="str">
        <f t="shared" si="19"/>
        <v>marzo</v>
      </c>
      <c r="H253" t="str">
        <f>VLOOKUP(C253,Productos!A:D,2,FALSE)</f>
        <v>Producto D</v>
      </c>
      <c r="I253">
        <f>VLOOKUP(C253,Productos!A:D,3,FALSE)</f>
        <v>14</v>
      </c>
      <c r="J253">
        <f>VLOOKUP(C253,Productos!A:D,4,FALSE)</f>
        <v>28</v>
      </c>
      <c r="K253" t="str">
        <f>VLOOKUP(D253,Vendedores!A:F,6,FALSE)</f>
        <v>Martinez, Pedro</v>
      </c>
      <c r="L253">
        <f>VLOOKUP(D253,Vendedores!A:F,5,FALSE)</f>
        <v>5555</v>
      </c>
      <c r="M253">
        <f>VLOOKUP(D253,Vendedores!A:F,2,FALSE)</f>
        <v>4</v>
      </c>
      <c r="N253" t="str">
        <f>VLOOKUP(D253,Vendedores!A:H,7,FALSE)</f>
        <v>Jefe</v>
      </c>
      <c r="O253">
        <f>VLOOKUP(D253,Vendedores!A:H,8,FALSE)</f>
        <v>3</v>
      </c>
      <c r="P253">
        <f t="shared" si="20"/>
        <v>33.6</v>
      </c>
      <c r="Q253">
        <f t="shared" si="21"/>
        <v>14</v>
      </c>
      <c r="R253">
        <f t="shared" si="22"/>
        <v>14</v>
      </c>
      <c r="S253">
        <f t="shared" si="23"/>
        <v>14</v>
      </c>
      <c r="T253" s="12">
        <f>VLOOKUP(
    O253,
    Comisiones!A:N,
    HLOOKUP(G253,Comisiones!$1:$2,2,FALSE),
    FALSE
)</f>
        <v>0.12</v>
      </c>
    </row>
    <row r="254" spans="1:20" x14ac:dyDescent="0.3">
      <c r="A254" s="2">
        <v>253</v>
      </c>
      <c r="B254" s="3">
        <v>45012</v>
      </c>
      <c r="C254" s="2">
        <v>4</v>
      </c>
      <c r="D254" s="2">
        <v>7</v>
      </c>
      <c r="E254" s="2">
        <v>5</v>
      </c>
      <c r="F254" t="str">
        <f t="shared" si="18"/>
        <v>lunes</v>
      </c>
      <c r="G254" t="str">
        <f t="shared" si="19"/>
        <v>marzo</v>
      </c>
      <c r="H254" t="str">
        <f>VLOOKUP(C254,Productos!A:D,2,FALSE)</f>
        <v>Producto D</v>
      </c>
      <c r="I254">
        <f>VLOOKUP(C254,Productos!A:D,3,FALSE)</f>
        <v>14</v>
      </c>
      <c r="J254">
        <f>VLOOKUP(C254,Productos!A:D,4,FALSE)</f>
        <v>28</v>
      </c>
      <c r="K254" t="str">
        <f>VLOOKUP(D254,Vendedores!A:F,6,FALSE)</f>
        <v>Sanchez, Antonio</v>
      </c>
      <c r="L254">
        <f>VLOOKUP(D254,Vendedores!A:F,5,FALSE)</f>
        <v>1810</v>
      </c>
      <c r="M254">
        <f>VLOOKUP(D254,Vendedores!A:F,2,FALSE)</f>
        <v>8</v>
      </c>
      <c r="N254" t="str">
        <f>VLOOKUP(D254,Vendedores!A:H,7,FALSE)</f>
        <v>Pasante</v>
      </c>
      <c r="O254">
        <f>VLOOKUP(D254,Vendedores!A:H,8,FALSE)</f>
        <v>1</v>
      </c>
      <c r="P254">
        <f t="shared" si="20"/>
        <v>28</v>
      </c>
      <c r="Q254">
        <f t="shared" si="21"/>
        <v>14</v>
      </c>
      <c r="R254">
        <f t="shared" si="22"/>
        <v>14</v>
      </c>
      <c r="S254">
        <f t="shared" si="23"/>
        <v>14</v>
      </c>
      <c r="T254" s="12">
        <f>VLOOKUP(
    O254,
    Comisiones!A:N,
    HLOOKUP(G254,Comisiones!$1:$2,2,FALSE),
    FALSE
)</f>
        <v>0.1</v>
      </c>
    </row>
    <row r="255" spans="1:20" x14ac:dyDescent="0.3">
      <c r="A255" s="2">
        <v>254</v>
      </c>
      <c r="B255" s="3">
        <v>45012</v>
      </c>
      <c r="C255" s="2">
        <v>10</v>
      </c>
      <c r="D255" s="2">
        <v>4</v>
      </c>
      <c r="E255" s="2">
        <v>12</v>
      </c>
      <c r="F255" t="str">
        <f t="shared" si="18"/>
        <v>lunes</v>
      </c>
      <c r="G255" t="str">
        <f t="shared" si="19"/>
        <v>marzo</v>
      </c>
      <c r="H255" t="str">
        <f>VLOOKUP(C255,Productos!A:D,2,FALSE)</f>
        <v>Producto J</v>
      </c>
      <c r="I255">
        <f>VLOOKUP(C255,Productos!A:D,3,FALSE)</f>
        <v>29</v>
      </c>
      <c r="J255">
        <f>VLOOKUP(C255,Productos!A:D,4,FALSE)</f>
        <v>58</v>
      </c>
      <c r="K255" t="str">
        <f>VLOOKUP(D255,Vendedores!A:F,6,FALSE)</f>
        <v>Fernandez, Isabel</v>
      </c>
      <c r="L255">
        <f>VLOOKUP(D255,Vendedores!A:F,5,FALSE)</f>
        <v>4345</v>
      </c>
      <c r="M255">
        <f>VLOOKUP(D255,Vendedores!A:F,2,FALSE)</f>
        <v>5</v>
      </c>
      <c r="N255" t="str">
        <f>VLOOKUP(D255,Vendedores!A:H,7,FALSE)</f>
        <v>Vendedor Sr</v>
      </c>
      <c r="O255">
        <f>VLOOKUP(D255,Vendedores!A:H,8,FALSE)</f>
        <v>2</v>
      </c>
      <c r="P255">
        <f t="shared" si="20"/>
        <v>58</v>
      </c>
      <c r="Q255">
        <f t="shared" si="21"/>
        <v>29</v>
      </c>
      <c r="R255">
        <f t="shared" si="22"/>
        <v>29</v>
      </c>
      <c r="S255">
        <f t="shared" si="23"/>
        <v>29</v>
      </c>
      <c r="T255" s="12">
        <f>VLOOKUP(
    O255,
    Comisiones!A:N,
    HLOOKUP(G255,Comisiones!$1:$2,2,FALSE),
    FALSE
)</f>
        <v>0.11</v>
      </c>
    </row>
    <row r="256" spans="1:20" x14ac:dyDescent="0.3">
      <c r="A256" s="2">
        <v>255</v>
      </c>
      <c r="B256" s="3">
        <v>45012</v>
      </c>
      <c r="C256" s="2">
        <v>6</v>
      </c>
      <c r="D256" s="2">
        <v>29</v>
      </c>
      <c r="E256" s="2">
        <v>17</v>
      </c>
      <c r="F256" t="str">
        <f t="shared" si="18"/>
        <v>lunes</v>
      </c>
      <c r="G256" t="str">
        <f t="shared" si="19"/>
        <v>marzo</v>
      </c>
      <c r="H256" t="str">
        <f>VLOOKUP(C256,Productos!A:D,2,FALSE)</f>
        <v>Producto F</v>
      </c>
      <c r="I256">
        <f>VLOOKUP(C256,Productos!A:D,3,FALSE)</f>
        <v>16</v>
      </c>
      <c r="J256">
        <f>VLOOKUP(C256,Productos!A:D,4,FALSE)</f>
        <v>32</v>
      </c>
      <c r="K256" t="str">
        <f>VLOOKUP(D256,Vendedores!A:F,6,FALSE)</f>
        <v>Rodriguez, Jose</v>
      </c>
      <c r="L256">
        <f>VLOOKUP(D256,Vendedores!A:F,5,FALSE)</f>
        <v>4645</v>
      </c>
      <c r="M256">
        <f>VLOOKUP(D256,Vendedores!A:F,2,FALSE)</f>
        <v>5</v>
      </c>
      <c r="N256" t="str">
        <f>VLOOKUP(D256,Vendedores!A:H,7,FALSE)</f>
        <v>Vendedor Sr</v>
      </c>
      <c r="O256">
        <f>VLOOKUP(D256,Vendedores!A:H,8,FALSE)</f>
        <v>2</v>
      </c>
      <c r="P256">
        <f t="shared" si="20"/>
        <v>32</v>
      </c>
      <c r="Q256">
        <f t="shared" si="21"/>
        <v>16</v>
      </c>
      <c r="R256">
        <f t="shared" si="22"/>
        <v>16</v>
      </c>
      <c r="S256">
        <f t="shared" si="23"/>
        <v>16</v>
      </c>
      <c r="T256" s="12">
        <f>VLOOKUP(
    O256,
    Comisiones!A:N,
    HLOOKUP(G256,Comisiones!$1:$2,2,FALSE),
    FALSE
)</f>
        <v>0.11</v>
      </c>
    </row>
    <row r="257" spans="1:20" x14ac:dyDescent="0.3">
      <c r="A257" s="2">
        <v>256</v>
      </c>
      <c r="B257" s="3">
        <v>45013</v>
      </c>
      <c r="C257" s="2">
        <v>5</v>
      </c>
      <c r="D257" s="2">
        <v>16</v>
      </c>
      <c r="E257" s="2">
        <v>19</v>
      </c>
      <c r="F257" t="str">
        <f t="shared" si="18"/>
        <v>martes</v>
      </c>
      <c r="G257" t="str">
        <f t="shared" si="19"/>
        <v>marzo</v>
      </c>
      <c r="H257" t="str">
        <f>VLOOKUP(C257,Productos!A:D,2,FALSE)</f>
        <v>Producto E</v>
      </c>
      <c r="I257">
        <f>VLOOKUP(C257,Productos!A:D,3,FALSE)</f>
        <v>24</v>
      </c>
      <c r="J257">
        <f>VLOOKUP(C257,Productos!A:D,4,FALSE)</f>
        <v>48</v>
      </c>
      <c r="K257" t="str">
        <f>VLOOKUP(D257,Vendedores!A:F,6,FALSE)</f>
        <v>Martin, Francisco</v>
      </c>
      <c r="L257">
        <f>VLOOKUP(D257,Vendedores!A:F,5,FALSE)</f>
        <v>2456</v>
      </c>
      <c r="M257">
        <f>VLOOKUP(D257,Vendedores!A:F,2,FALSE)</f>
        <v>7</v>
      </c>
      <c r="N257" t="str">
        <f>VLOOKUP(D257,Vendedores!A:H,7,FALSE)</f>
        <v>Vendedor Jr</v>
      </c>
      <c r="O257">
        <f>VLOOKUP(D257,Vendedores!A:H,8,FALSE)</f>
        <v>2</v>
      </c>
      <c r="P257">
        <f t="shared" si="20"/>
        <v>48</v>
      </c>
      <c r="Q257">
        <f t="shared" si="21"/>
        <v>24</v>
      </c>
      <c r="R257">
        <f t="shared" si="22"/>
        <v>24</v>
      </c>
      <c r="S257">
        <f t="shared" si="23"/>
        <v>24</v>
      </c>
      <c r="T257" s="12">
        <f>VLOOKUP(
    O257,
    Comisiones!A:N,
    HLOOKUP(G257,Comisiones!$1:$2,2,FALSE),
    FALSE
)</f>
        <v>0.11</v>
      </c>
    </row>
    <row r="258" spans="1:20" x14ac:dyDescent="0.3">
      <c r="A258" s="2">
        <v>257</v>
      </c>
      <c r="B258" s="3">
        <v>45013</v>
      </c>
      <c r="C258" s="2">
        <v>5</v>
      </c>
      <c r="D258" s="2">
        <v>36</v>
      </c>
      <c r="E258" s="2">
        <v>12</v>
      </c>
      <c r="F258" t="str">
        <f t="shared" si="18"/>
        <v>martes</v>
      </c>
      <c r="G258" t="str">
        <f t="shared" si="19"/>
        <v>marzo</v>
      </c>
      <c r="H258" t="str">
        <f>VLOOKUP(C258,Productos!A:D,2,FALSE)</f>
        <v>Producto E</v>
      </c>
      <c r="I258">
        <f>VLOOKUP(C258,Productos!A:D,3,FALSE)</f>
        <v>24</v>
      </c>
      <c r="J258">
        <f>VLOOKUP(C258,Productos!A:D,4,FALSE)</f>
        <v>48</v>
      </c>
      <c r="K258" t="str">
        <f>VLOOKUP(D258,Vendedores!A:F,6,FALSE)</f>
        <v>Rodriguez, Francisco</v>
      </c>
      <c r="L258">
        <f>VLOOKUP(D258,Vendedores!A:F,5,FALSE)</f>
        <v>1898</v>
      </c>
      <c r="M258">
        <f>VLOOKUP(D258,Vendedores!A:F,2,FALSE)</f>
        <v>8</v>
      </c>
      <c r="N258" t="str">
        <f>VLOOKUP(D258,Vendedores!A:H,7,FALSE)</f>
        <v>Pasante</v>
      </c>
      <c r="O258">
        <f>VLOOKUP(D258,Vendedores!A:H,8,FALSE)</f>
        <v>1</v>
      </c>
      <c r="P258">
        <f t="shared" si="20"/>
        <v>48</v>
      </c>
      <c r="Q258">
        <f t="shared" si="21"/>
        <v>24</v>
      </c>
      <c r="R258">
        <f t="shared" si="22"/>
        <v>24</v>
      </c>
      <c r="S258">
        <f t="shared" si="23"/>
        <v>24</v>
      </c>
      <c r="T258" s="12">
        <f>VLOOKUP(
    O258,
    Comisiones!A:N,
    HLOOKUP(G258,Comisiones!$1:$2,2,FALSE),
    FALSE
)</f>
        <v>0.1</v>
      </c>
    </row>
    <row r="259" spans="1:20" x14ac:dyDescent="0.3">
      <c r="A259" s="2">
        <v>258</v>
      </c>
      <c r="B259" s="3">
        <v>45013</v>
      </c>
      <c r="C259" s="2">
        <v>2</v>
      </c>
      <c r="D259" s="2">
        <v>35</v>
      </c>
      <c r="E259" s="2">
        <v>12</v>
      </c>
      <c r="F259" t="str">
        <f t="shared" ref="F259:F322" si="24">TEXT(B259,"dddd")</f>
        <v>martes</v>
      </c>
      <c r="G259" t="str">
        <f t="shared" ref="G259:G322" si="25">TEXT(B259,"mmmm")</f>
        <v>marzo</v>
      </c>
      <c r="H259" t="str">
        <f>VLOOKUP(C259,Productos!A:D,2,FALSE)</f>
        <v>Producto B</v>
      </c>
      <c r="I259">
        <f>VLOOKUP(C259,Productos!A:D,3,FALSE)</f>
        <v>14</v>
      </c>
      <c r="J259">
        <f>VLOOKUP(C259,Productos!A:D,4,FALSE)</f>
        <v>28</v>
      </c>
      <c r="K259" t="str">
        <f>VLOOKUP(D259,Vendedores!A:F,6,FALSE)</f>
        <v>Garcia, David</v>
      </c>
      <c r="L259">
        <f>VLOOKUP(D259,Vendedores!A:F,5,FALSE)</f>
        <v>2383</v>
      </c>
      <c r="M259">
        <f>VLOOKUP(D259,Vendedores!A:F,2,FALSE)</f>
        <v>7</v>
      </c>
      <c r="N259" t="str">
        <f>VLOOKUP(D259,Vendedores!A:H,7,FALSE)</f>
        <v>Vendedor Jr</v>
      </c>
      <c r="O259">
        <f>VLOOKUP(D259,Vendedores!A:H,8,FALSE)</f>
        <v>2</v>
      </c>
      <c r="P259">
        <f t="shared" ref="P259:P322" si="26">IF(
    OR(N259="Director",N259="Gerente",N259="CEO"),
    J259*0.9,
    IF(F259="domingo",J259*1.2,J259)
)</f>
        <v>28</v>
      </c>
      <c r="Q259">
        <f t="shared" ref="Q259:Q322" si="27">IF(
    AND(
        OR(C259=1,C259=2,C259=3,C259=4),
        OR(G259="junio",G259="julio",G259="agosto")
    ),
    I259*1.05,
    I259
)</f>
        <v>14</v>
      </c>
      <c r="R259">
        <f t="shared" ref="R259:R322" si="28">IF(
    OR(G259="diciembre",G259="enero",G259="febrero"),
    IF(
        OR(C259=5,C259=6,C259=7,C259=8),
        I259*1.07,
        IF(
            OR(C259=10,C259=9),
            I259*1.1,
            I259
        )
    ),
    I259
)</f>
        <v>14</v>
      </c>
      <c r="S259">
        <f t="shared" ref="S259:S322" si="29">IF(
    OR(G259="enero",G259="febrero",G259="diciembre"),
    R259,
    IF(OR(G259="junio",G259="julio",G259="agosto"),Q259,I259))</f>
        <v>14</v>
      </c>
      <c r="T259" s="12">
        <f>VLOOKUP(
    O259,
    Comisiones!A:N,
    HLOOKUP(G259,Comisiones!$1:$2,2,FALSE),
    FALSE
)</f>
        <v>0.11</v>
      </c>
    </row>
    <row r="260" spans="1:20" x14ac:dyDescent="0.3">
      <c r="A260" s="2">
        <v>259</v>
      </c>
      <c r="B260" s="3">
        <v>45014</v>
      </c>
      <c r="C260" s="2">
        <v>1</v>
      </c>
      <c r="D260" s="2">
        <v>18</v>
      </c>
      <c r="E260" s="2">
        <v>11</v>
      </c>
      <c r="F260" t="str">
        <f t="shared" si="24"/>
        <v>miércoles</v>
      </c>
      <c r="G260" t="str">
        <f t="shared" si="25"/>
        <v>marzo</v>
      </c>
      <c r="H260" t="str">
        <f>VLOOKUP(C260,Productos!A:D,2,FALSE)</f>
        <v>Producto A</v>
      </c>
      <c r="I260">
        <f>VLOOKUP(C260,Productos!A:D,3,FALSE)</f>
        <v>10</v>
      </c>
      <c r="J260">
        <f>VLOOKUP(C260,Productos!A:D,4,FALSE)</f>
        <v>20</v>
      </c>
      <c r="K260" t="str">
        <f>VLOOKUP(D260,Vendedores!A:F,6,FALSE)</f>
        <v>Garcia, Jose</v>
      </c>
      <c r="L260">
        <f>VLOOKUP(D260,Vendedores!A:F,5,FALSE)</f>
        <v>5194</v>
      </c>
      <c r="M260">
        <f>VLOOKUP(D260,Vendedores!A:F,2,FALSE)</f>
        <v>4</v>
      </c>
      <c r="N260" t="str">
        <f>VLOOKUP(D260,Vendedores!A:H,7,FALSE)</f>
        <v>Jefe</v>
      </c>
      <c r="O260">
        <f>VLOOKUP(D260,Vendedores!A:H,8,FALSE)</f>
        <v>3</v>
      </c>
      <c r="P260">
        <f t="shared" si="26"/>
        <v>20</v>
      </c>
      <c r="Q260">
        <f t="shared" si="27"/>
        <v>10</v>
      </c>
      <c r="R260">
        <f t="shared" si="28"/>
        <v>10</v>
      </c>
      <c r="S260">
        <f t="shared" si="29"/>
        <v>10</v>
      </c>
      <c r="T260" s="12">
        <f>VLOOKUP(
    O260,
    Comisiones!A:N,
    HLOOKUP(G260,Comisiones!$1:$2,2,FALSE),
    FALSE
)</f>
        <v>0.12</v>
      </c>
    </row>
    <row r="261" spans="1:20" x14ac:dyDescent="0.3">
      <c r="A261" s="2">
        <v>260</v>
      </c>
      <c r="B261" s="3">
        <v>45014</v>
      </c>
      <c r="C261" s="2">
        <v>8</v>
      </c>
      <c r="D261" s="2">
        <v>22</v>
      </c>
      <c r="E261" s="2">
        <v>19</v>
      </c>
      <c r="F261" t="str">
        <f t="shared" si="24"/>
        <v>miércoles</v>
      </c>
      <c r="G261" t="str">
        <f t="shared" si="25"/>
        <v>marzo</v>
      </c>
      <c r="H261" t="str">
        <f>VLOOKUP(C261,Productos!A:D,2,FALSE)</f>
        <v>Producto H</v>
      </c>
      <c r="I261">
        <f>VLOOKUP(C261,Productos!A:D,3,FALSE)</f>
        <v>14</v>
      </c>
      <c r="J261">
        <f>VLOOKUP(C261,Productos!A:D,4,FALSE)</f>
        <v>28</v>
      </c>
      <c r="K261" t="str">
        <f>VLOOKUP(D261,Vendedores!A:F,6,FALSE)</f>
        <v>Lopez, Ana</v>
      </c>
      <c r="L261">
        <f>VLOOKUP(D261,Vendedores!A:F,5,FALSE)</f>
        <v>1601</v>
      </c>
      <c r="M261">
        <f>VLOOKUP(D261,Vendedores!A:F,2,FALSE)</f>
        <v>8</v>
      </c>
      <c r="N261" t="str">
        <f>VLOOKUP(D261,Vendedores!A:H,7,FALSE)</f>
        <v>Pasante</v>
      </c>
      <c r="O261">
        <f>VLOOKUP(D261,Vendedores!A:H,8,FALSE)</f>
        <v>1</v>
      </c>
      <c r="P261">
        <f t="shared" si="26"/>
        <v>28</v>
      </c>
      <c r="Q261">
        <f t="shared" si="27"/>
        <v>14</v>
      </c>
      <c r="R261">
        <f t="shared" si="28"/>
        <v>14</v>
      </c>
      <c r="S261">
        <f t="shared" si="29"/>
        <v>14</v>
      </c>
      <c r="T261" s="12">
        <f>VLOOKUP(
    O261,
    Comisiones!A:N,
    HLOOKUP(G261,Comisiones!$1:$2,2,FALSE),
    FALSE
)</f>
        <v>0.1</v>
      </c>
    </row>
    <row r="262" spans="1:20" x14ac:dyDescent="0.3">
      <c r="A262" s="2">
        <v>261</v>
      </c>
      <c r="B262" s="3">
        <v>45014</v>
      </c>
      <c r="C262" s="2">
        <v>1</v>
      </c>
      <c r="D262" s="2">
        <v>11</v>
      </c>
      <c r="E262" s="2">
        <v>16</v>
      </c>
      <c r="F262" t="str">
        <f t="shared" si="24"/>
        <v>miércoles</v>
      </c>
      <c r="G262" t="str">
        <f t="shared" si="25"/>
        <v>marzo</v>
      </c>
      <c r="H262" t="str">
        <f>VLOOKUP(C262,Productos!A:D,2,FALSE)</f>
        <v>Producto A</v>
      </c>
      <c r="I262">
        <f>VLOOKUP(C262,Productos!A:D,3,FALSE)</f>
        <v>10</v>
      </c>
      <c r="J262">
        <f>VLOOKUP(C262,Productos!A:D,4,FALSE)</f>
        <v>20</v>
      </c>
      <c r="K262" t="str">
        <f>VLOOKUP(D262,Vendedores!A:F,6,FALSE)</f>
        <v>Garcia, Isabel</v>
      </c>
      <c r="L262">
        <f>VLOOKUP(D262,Vendedores!A:F,5,FALSE)</f>
        <v>3985</v>
      </c>
      <c r="M262">
        <f>VLOOKUP(D262,Vendedores!A:F,2,FALSE)</f>
        <v>6</v>
      </c>
      <c r="N262" t="str">
        <f>VLOOKUP(D262,Vendedores!A:H,7,FALSE)</f>
        <v>Vendedor Ssr</v>
      </c>
      <c r="O262">
        <f>VLOOKUP(D262,Vendedores!A:H,8,FALSE)</f>
        <v>2</v>
      </c>
      <c r="P262">
        <f t="shared" si="26"/>
        <v>20</v>
      </c>
      <c r="Q262">
        <f t="shared" si="27"/>
        <v>10</v>
      </c>
      <c r="R262">
        <f t="shared" si="28"/>
        <v>10</v>
      </c>
      <c r="S262">
        <f t="shared" si="29"/>
        <v>10</v>
      </c>
      <c r="T262" s="12">
        <f>VLOOKUP(
    O262,
    Comisiones!A:N,
    HLOOKUP(G262,Comisiones!$1:$2,2,FALSE),
    FALSE
)</f>
        <v>0.11</v>
      </c>
    </row>
    <row r="263" spans="1:20" x14ac:dyDescent="0.3">
      <c r="A263" s="2">
        <v>262</v>
      </c>
      <c r="B263" s="3">
        <v>45015</v>
      </c>
      <c r="C263" s="2">
        <v>7</v>
      </c>
      <c r="D263" s="2">
        <v>12</v>
      </c>
      <c r="E263" s="2">
        <v>15</v>
      </c>
      <c r="F263" t="str">
        <f t="shared" si="24"/>
        <v>jueves</v>
      </c>
      <c r="G263" t="str">
        <f t="shared" si="25"/>
        <v>marzo</v>
      </c>
      <c r="H263" t="str">
        <f>VLOOKUP(C263,Productos!A:D,2,FALSE)</f>
        <v>Producto G</v>
      </c>
      <c r="I263">
        <f>VLOOKUP(C263,Productos!A:D,3,FALSE)</f>
        <v>17</v>
      </c>
      <c r="J263">
        <f>VLOOKUP(C263,Productos!A:D,4,FALSE)</f>
        <v>34</v>
      </c>
      <c r="K263" t="str">
        <f>VLOOKUP(D263,Vendedores!A:F,6,FALSE)</f>
        <v>Rodriguez, Javier</v>
      </c>
      <c r="L263">
        <f>VLOOKUP(D263,Vendedores!A:F,5,FALSE)</f>
        <v>2027</v>
      </c>
      <c r="M263">
        <f>VLOOKUP(D263,Vendedores!A:F,2,FALSE)</f>
        <v>7</v>
      </c>
      <c r="N263" t="str">
        <f>VLOOKUP(D263,Vendedores!A:H,7,FALSE)</f>
        <v>Vendedor Jr</v>
      </c>
      <c r="O263">
        <f>VLOOKUP(D263,Vendedores!A:H,8,FALSE)</f>
        <v>2</v>
      </c>
      <c r="P263">
        <f t="shared" si="26"/>
        <v>34</v>
      </c>
      <c r="Q263">
        <f t="shared" si="27"/>
        <v>17</v>
      </c>
      <c r="R263">
        <f t="shared" si="28"/>
        <v>17</v>
      </c>
      <c r="S263">
        <f t="shared" si="29"/>
        <v>17</v>
      </c>
      <c r="T263" s="12">
        <f>VLOOKUP(
    O263,
    Comisiones!A:N,
    HLOOKUP(G263,Comisiones!$1:$2,2,FALSE),
    FALSE
)</f>
        <v>0.11</v>
      </c>
    </row>
    <row r="264" spans="1:20" x14ac:dyDescent="0.3">
      <c r="A264" s="2">
        <v>263</v>
      </c>
      <c r="B264" s="3">
        <v>45015</v>
      </c>
      <c r="C264" s="2">
        <v>8</v>
      </c>
      <c r="D264" s="2">
        <v>6</v>
      </c>
      <c r="E264" s="2">
        <v>16</v>
      </c>
      <c r="F264" t="str">
        <f t="shared" si="24"/>
        <v>jueves</v>
      </c>
      <c r="G264" t="str">
        <f t="shared" si="25"/>
        <v>marzo</v>
      </c>
      <c r="H264" t="str">
        <f>VLOOKUP(C264,Productos!A:D,2,FALSE)</f>
        <v>Producto H</v>
      </c>
      <c r="I264">
        <f>VLOOKUP(C264,Productos!A:D,3,FALSE)</f>
        <v>14</v>
      </c>
      <c r="J264">
        <f>VLOOKUP(C264,Productos!A:D,4,FALSE)</f>
        <v>28</v>
      </c>
      <c r="K264" t="str">
        <f>VLOOKUP(D264,Vendedores!A:F,6,FALSE)</f>
        <v>Martinez, Pilar</v>
      </c>
      <c r="L264">
        <f>VLOOKUP(D264,Vendedores!A:F,5,FALSE)</f>
        <v>2700</v>
      </c>
      <c r="M264">
        <f>VLOOKUP(D264,Vendedores!A:F,2,FALSE)</f>
        <v>2</v>
      </c>
      <c r="N264" t="str">
        <f>VLOOKUP(D264,Vendedores!A:H,7,FALSE)</f>
        <v>Director</v>
      </c>
      <c r="O264">
        <f>VLOOKUP(D264,Vendedores!A:H,8,FALSE)</f>
        <v>4</v>
      </c>
      <c r="P264">
        <f t="shared" si="26"/>
        <v>25.2</v>
      </c>
      <c r="Q264">
        <f t="shared" si="27"/>
        <v>14</v>
      </c>
      <c r="R264">
        <f t="shared" si="28"/>
        <v>14</v>
      </c>
      <c r="S264">
        <f t="shared" si="29"/>
        <v>14</v>
      </c>
      <c r="T264" s="12">
        <f>VLOOKUP(
    O264,
    Comisiones!A:N,
    HLOOKUP(G264,Comisiones!$1:$2,2,FALSE),
    FALSE
)</f>
        <v>0.13</v>
      </c>
    </row>
    <row r="265" spans="1:20" x14ac:dyDescent="0.3">
      <c r="A265" s="2">
        <v>264</v>
      </c>
      <c r="B265" s="3">
        <v>45015</v>
      </c>
      <c r="C265" s="2">
        <v>10</v>
      </c>
      <c r="D265" s="2">
        <v>4</v>
      </c>
      <c r="E265" s="2">
        <v>20</v>
      </c>
      <c r="F265" t="str">
        <f t="shared" si="24"/>
        <v>jueves</v>
      </c>
      <c r="G265" t="str">
        <f t="shared" si="25"/>
        <v>marzo</v>
      </c>
      <c r="H265" t="str">
        <f>VLOOKUP(C265,Productos!A:D,2,FALSE)</f>
        <v>Producto J</v>
      </c>
      <c r="I265">
        <f>VLOOKUP(C265,Productos!A:D,3,FALSE)</f>
        <v>29</v>
      </c>
      <c r="J265">
        <f>VLOOKUP(C265,Productos!A:D,4,FALSE)</f>
        <v>58</v>
      </c>
      <c r="K265" t="str">
        <f>VLOOKUP(D265,Vendedores!A:F,6,FALSE)</f>
        <v>Fernandez, Isabel</v>
      </c>
      <c r="L265">
        <f>VLOOKUP(D265,Vendedores!A:F,5,FALSE)</f>
        <v>4345</v>
      </c>
      <c r="M265">
        <f>VLOOKUP(D265,Vendedores!A:F,2,FALSE)</f>
        <v>5</v>
      </c>
      <c r="N265" t="str">
        <f>VLOOKUP(D265,Vendedores!A:H,7,FALSE)</f>
        <v>Vendedor Sr</v>
      </c>
      <c r="O265">
        <f>VLOOKUP(D265,Vendedores!A:H,8,FALSE)</f>
        <v>2</v>
      </c>
      <c r="P265">
        <f t="shared" si="26"/>
        <v>58</v>
      </c>
      <c r="Q265">
        <f t="shared" si="27"/>
        <v>29</v>
      </c>
      <c r="R265">
        <f t="shared" si="28"/>
        <v>29</v>
      </c>
      <c r="S265">
        <f t="shared" si="29"/>
        <v>29</v>
      </c>
      <c r="T265" s="12">
        <f>VLOOKUP(
    O265,
    Comisiones!A:N,
    HLOOKUP(G265,Comisiones!$1:$2,2,FALSE),
    FALSE
)</f>
        <v>0.11</v>
      </c>
    </row>
    <row r="266" spans="1:20" x14ac:dyDescent="0.3">
      <c r="A266" s="2">
        <v>265</v>
      </c>
      <c r="B266" s="3">
        <v>45016</v>
      </c>
      <c r="C266" s="2">
        <v>8</v>
      </c>
      <c r="D266" s="2">
        <v>12</v>
      </c>
      <c r="E266" s="2">
        <v>12</v>
      </c>
      <c r="F266" t="str">
        <f t="shared" si="24"/>
        <v>viernes</v>
      </c>
      <c r="G266" t="str">
        <f t="shared" si="25"/>
        <v>marzo</v>
      </c>
      <c r="H266" t="str">
        <f>VLOOKUP(C266,Productos!A:D,2,FALSE)</f>
        <v>Producto H</v>
      </c>
      <c r="I266">
        <f>VLOOKUP(C266,Productos!A:D,3,FALSE)</f>
        <v>14</v>
      </c>
      <c r="J266">
        <f>VLOOKUP(C266,Productos!A:D,4,FALSE)</f>
        <v>28</v>
      </c>
      <c r="K266" t="str">
        <f>VLOOKUP(D266,Vendedores!A:F,6,FALSE)</f>
        <v>Rodriguez, Javier</v>
      </c>
      <c r="L266">
        <f>VLOOKUP(D266,Vendedores!A:F,5,FALSE)</f>
        <v>2027</v>
      </c>
      <c r="M266">
        <f>VLOOKUP(D266,Vendedores!A:F,2,FALSE)</f>
        <v>7</v>
      </c>
      <c r="N266" t="str">
        <f>VLOOKUP(D266,Vendedores!A:H,7,FALSE)</f>
        <v>Vendedor Jr</v>
      </c>
      <c r="O266">
        <f>VLOOKUP(D266,Vendedores!A:H,8,FALSE)</f>
        <v>2</v>
      </c>
      <c r="P266">
        <f t="shared" si="26"/>
        <v>28</v>
      </c>
      <c r="Q266">
        <f t="shared" si="27"/>
        <v>14</v>
      </c>
      <c r="R266">
        <f t="shared" si="28"/>
        <v>14</v>
      </c>
      <c r="S266">
        <f t="shared" si="29"/>
        <v>14</v>
      </c>
      <c r="T266" s="12">
        <f>VLOOKUP(
    O266,
    Comisiones!A:N,
    HLOOKUP(G266,Comisiones!$1:$2,2,FALSE),
    FALSE
)</f>
        <v>0.11</v>
      </c>
    </row>
    <row r="267" spans="1:20" x14ac:dyDescent="0.3">
      <c r="A267" s="2">
        <v>266</v>
      </c>
      <c r="B267" s="3">
        <v>45016</v>
      </c>
      <c r="C267" s="2">
        <v>1</v>
      </c>
      <c r="D267" s="2">
        <v>34</v>
      </c>
      <c r="E267" s="2">
        <v>15</v>
      </c>
      <c r="F267" t="str">
        <f t="shared" si="24"/>
        <v>viernes</v>
      </c>
      <c r="G267" t="str">
        <f t="shared" si="25"/>
        <v>marzo</v>
      </c>
      <c r="H267" t="str">
        <f>VLOOKUP(C267,Productos!A:D,2,FALSE)</f>
        <v>Producto A</v>
      </c>
      <c r="I267">
        <f>VLOOKUP(C267,Productos!A:D,3,FALSE)</f>
        <v>10</v>
      </c>
      <c r="J267">
        <f>VLOOKUP(C267,Productos!A:D,4,FALSE)</f>
        <v>20</v>
      </c>
      <c r="K267" t="str">
        <f>VLOOKUP(D267,Vendedores!A:F,6,FALSE)</f>
        <v>Lopez, Teresa</v>
      </c>
      <c r="L267">
        <f>VLOOKUP(D267,Vendedores!A:F,5,FALSE)</f>
        <v>3680</v>
      </c>
      <c r="M267">
        <f>VLOOKUP(D267,Vendedores!A:F,2,FALSE)</f>
        <v>6</v>
      </c>
      <c r="N267" t="str">
        <f>VLOOKUP(D267,Vendedores!A:H,7,FALSE)</f>
        <v>Vendedor Ssr</v>
      </c>
      <c r="O267">
        <f>VLOOKUP(D267,Vendedores!A:H,8,FALSE)</f>
        <v>2</v>
      </c>
      <c r="P267">
        <f t="shared" si="26"/>
        <v>20</v>
      </c>
      <c r="Q267">
        <f t="shared" si="27"/>
        <v>10</v>
      </c>
      <c r="R267">
        <f t="shared" si="28"/>
        <v>10</v>
      </c>
      <c r="S267">
        <f t="shared" si="29"/>
        <v>10</v>
      </c>
      <c r="T267" s="12">
        <f>VLOOKUP(
    O267,
    Comisiones!A:N,
    HLOOKUP(G267,Comisiones!$1:$2,2,FALSE),
    FALSE
)</f>
        <v>0.11</v>
      </c>
    </row>
    <row r="268" spans="1:20" x14ac:dyDescent="0.3">
      <c r="A268" s="2">
        <v>267</v>
      </c>
      <c r="B268" s="3">
        <v>45016</v>
      </c>
      <c r="C268" s="2">
        <v>8</v>
      </c>
      <c r="D268" s="2">
        <v>33</v>
      </c>
      <c r="E268" s="2">
        <v>14</v>
      </c>
      <c r="F268" t="str">
        <f t="shared" si="24"/>
        <v>viernes</v>
      </c>
      <c r="G268" t="str">
        <f t="shared" si="25"/>
        <v>marzo</v>
      </c>
      <c r="H268" t="str">
        <f>VLOOKUP(C268,Productos!A:D,2,FALSE)</f>
        <v>Producto H</v>
      </c>
      <c r="I268">
        <f>VLOOKUP(C268,Productos!A:D,3,FALSE)</f>
        <v>14</v>
      </c>
      <c r="J268">
        <f>VLOOKUP(C268,Productos!A:D,4,FALSE)</f>
        <v>28</v>
      </c>
      <c r="K268" t="str">
        <f>VLOOKUP(D268,Vendedores!A:F,6,FALSE)</f>
        <v>Martin, Josefa</v>
      </c>
      <c r="L268">
        <f>VLOOKUP(D268,Vendedores!A:F,5,FALSE)</f>
        <v>4217</v>
      </c>
      <c r="M268">
        <f>VLOOKUP(D268,Vendedores!A:F,2,FALSE)</f>
        <v>5</v>
      </c>
      <c r="N268" t="str">
        <f>VLOOKUP(D268,Vendedores!A:H,7,FALSE)</f>
        <v>Vendedor Sr</v>
      </c>
      <c r="O268">
        <f>VLOOKUP(D268,Vendedores!A:H,8,FALSE)</f>
        <v>2</v>
      </c>
      <c r="P268">
        <f t="shared" si="26"/>
        <v>28</v>
      </c>
      <c r="Q268">
        <f t="shared" si="27"/>
        <v>14</v>
      </c>
      <c r="R268">
        <f t="shared" si="28"/>
        <v>14</v>
      </c>
      <c r="S268">
        <f t="shared" si="29"/>
        <v>14</v>
      </c>
      <c r="T268" s="12">
        <f>VLOOKUP(
    O268,
    Comisiones!A:N,
    HLOOKUP(G268,Comisiones!$1:$2,2,FALSE),
    FALSE
)</f>
        <v>0.11</v>
      </c>
    </row>
    <row r="269" spans="1:20" x14ac:dyDescent="0.3">
      <c r="A269" s="2">
        <v>268</v>
      </c>
      <c r="B269" s="3">
        <v>45017</v>
      </c>
      <c r="C269" s="2">
        <v>3</v>
      </c>
      <c r="D269" s="2">
        <v>23</v>
      </c>
      <c r="E269" s="2">
        <v>11</v>
      </c>
      <c r="F269" t="str">
        <f t="shared" si="24"/>
        <v>sábado</v>
      </c>
      <c r="G269" t="str">
        <f t="shared" si="25"/>
        <v>abril</v>
      </c>
      <c r="H269" t="str">
        <f>VLOOKUP(C269,Productos!A:D,2,FALSE)</f>
        <v>Producto C</v>
      </c>
      <c r="I269">
        <f>VLOOKUP(C269,Productos!A:D,3,FALSE)</f>
        <v>23</v>
      </c>
      <c r="J269">
        <f>VLOOKUP(C269,Productos!A:D,4,FALSE)</f>
        <v>46</v>
      </c>
      <c r="K269" t="str">
        <f>VLOOKUP(D269,Vendedores!A:F,6,FALSE)</f>
        <v>Martinez, Pedro</v>
      </c>
      <c r="L269">
        <f>VLOOKUP(D269,Vendedores!A:F,5,FALSE)</f>
        <v>5555</v>
      </c>
      <c r="M269">
        <f>VLOOKUP(D269,Vendedores!A:F,2,FALSE)</f>
        <v>4</v>
      </c>
      <c r="N269" t="str">
        <f>VLOOKUP(D269,Vendedores!A:H,7,FALSE)</f>
        <v>Jefe</v>
      </c>
      <c r="O269">
        <f>VLOOKUP(D269,Vendedores!A:H,8,FALSE)</f>
        <v>3</v>
      </c>
      <c r="P269">
        <f t="shared" si="26"/>
        <v>46</v>
      </c>
      <c r="Q269">
        <f t="shared" si="27"/>
        <v>23</v>
      </c>
      <c r="R269">
        <f t="shared" si="28"/>
        <v>23</v>
      </c>
      <c r="S269">
        <f t="shared" si="29"/>
        <v>23</v>
      </c>
      <c r="T269" s="12">
        <f>VLOOKUP(
    O269,
    Comisiones!A:N,
    HLOOKUP(G269,Comisiones!$1:$2,2,FALSE),
    FALSE
)</f>
        <v>0.17</v>
      </c>
    </row>
    <row r="270" spans="1:20" x14ac:dyDescent="0.3">
      <c r="A270" s="2">
        <v>269</v>
      </c>
      <c r="B270" s="3">
        <v>45017</v>
      </c>
      <c r="C270" s="2">
        <v>5</v>
      </c>
      <c r="D270" s="2">
        <v>10</v>
      </c>
      <c r="E270" s="2">
        <v>10</v>
      </c>
      <c r="F270" t="str">
        <f t="shared" si="24"/>
        <v>sábado</v>
      </c>
      <c r="G270" t="str">
        <f t="shared" si="25"/>
        <v>abril</v>
      </c>
      <c r="H270" t="str">
        <f>VLOOKUP(C270,Productos!A:D,2,FALSE)</f>
        <v>Producto E</v>
      </c>
      <c r="I270">
        <f>VLOOKUP(C270,Productos!A:D,3,FALSE)</f>
        <v>24</v>
      </c>
      <c r="J270">
        <f>VLOOKUP(C270,Productos!A:D,4,FALSE)</f>
        <v>48</v>
      </c>
      <c r="K270" t="str">
        <f>VLOOKUP(D270,Vendedores!A:F,6,FALSE)</f>
        <v>Martin, Francisco</v>
      </c>
      <c r="L270">
        <f>VLOOKUP(D270,Vendedores!A:F,5,FALSE)</f>
        <v>4384</v>
      </c>
      <c r="M270">
        <f>VLOOKUP(D270,Vendedores!A:F,2,FALSE)</f>
        <v>5</v>
      </c>
      <c r="N270" t="str">
        <f>VLOOKUP(D270,Vendedores!A:H,7,FALSE)</f>
        <v>Vendedor Sr</v>
      </c>
      <c r="O270">
        <f>VLOOKUP(D270,Vendedores!A:H,8,FALSE)</f>
        <v>2</v>
      </c>
      <c r="P270">
        <f t="shared" si="26"/>
        <v>48</v>
      </c>
      <c r="Q270">
        <f t="shared" si="27"/>
        <v>24</v>
      </c>
      <c r="R270">
        <f t="shared" si="28"/>
        <v>24</v>
      </c>
      <c r="S270">
        <f t="shared" si="29"/>
        <v>24</v>
      </c>
      <c r="T270" s="12">
        <f>VLOOKUP(
    O270,
    Comisiones!A:N,
    HLOOKUP(G270,Comisiones!$1:$2,2,FALSE),
    FALSE
)</f>
        <v>0.15</v>
      </c>
    </row>
    <row r="271" spans="1:20" x14ac:dyDescent="0.3">
      <c r="A271" s="2">
        <v>270</v>
      </c>
      <c r="B271" s="3">
        <v>45017</v>
      </c>
      <c r="C271" s="2">
        <v>8</v>
      </c>
      <c r="D271" s="2">
        <v>36</v>
      </c>
      <c r="E271" s="2">
        <v>9</v>
      </c>
      <c r="F271" t="str">
        <f t="shared" si="24"/>
        <v>sábado</v>
      </c>
      <c r="G271" t="str">
        <f t="shared" si="25"/>
        <v>abril</v>
      </c>
      <c r="H271" t="str">
        <f>VLOOKUP(C271,Productos!A:D,2,FALSE)</f>
        <v>Producto H</v>
      </c>
      <c r="I271">
        <f>VLOOKUP(C271,Productos!A:D,3,FALSE)</f>
        <v>14</v>
      </c>
      <c r="J271">
        <f>VLOOKUP(C271,Productos!A:D,4,FALSE)</f>
        <v>28</v>
      </c>
      <c r="K271" t="str">
        <f>VLOOKUP(D271,Vendedores!A:F,6,FALSE)</f>
        <v>Rodriguez, Francisco</v>
      </c>
      <c r="L271">
        <f>VLOOKUP(D271,Vendedores!A:F,5,FALSE)</f>
        <v>1898</v>
      </c>
      <c r="M271">
        <f>VLOOKUP(D271,Vendedores!A:F,2,FALSE)</f>
        <v>8</v>
      </c>
      <c r="N271" t="str">
        <f>VLOOKUP(D271,Vendedores!A:H,7,FALSE)</f>
        <v>Pasante</v>
      </c>
      <c r="O271">
        <f>VLOOKUP(D271,Vendedores!A:H,8,FALSE)</f>
        <v>1</v>
      </c>
      <c r="P271">
        <f t="shared" si="26"/>
        <v>28</v>
      </c>
      <c r="Q271">
        <f t="shared" si="27"/>
        <v>14</v>
      </c>
      <c r="R271">
        <f t="shared" si="28"/>
        <v>14</v>
      </c>
      <c r="S271">
        <f t="shared" si="29"/>
        <v>14</v>
      </c>
      <c r="T271" s="12">
        <f>VLOOKUP(
    O271,
    Comisiones!A:N,
    HLOOKUP(G271,Comisiones!$1:$2,2,FALSE),
    FALSE
)</f>
        <v>0.14000000000000001</v>
      </c>
    </row>
    <row r="272" spans="1:20" x14ac:dyDescent="0.3">
      <c r="A272" s="2">
        <v>271</v>
      </c>
      <c r="B272" s="3">
        <v>45018</v>
      </c>
      <c r="C272" s="2">
        <v>5</v>
      </c>
      <c r="D272" s="2">
        <v>7</v>
      </c>
      <c r="E272" s="2">
        <v>14</v>
      </c>
      <c r="F272" t="str">
        <f t="shared" si="24"/>
        <v>domingo</v>
      </c>
      <c r="G272" t="str">
        <f t="shared" si="25"/>
        <v>abril</v>
      </c>
      <c r="H272" t="str">
        <f>VLOOKUP(C272,Productos!A:D,2,FALSE)</f>
        <v>Producto E</v>
      </c>
      <c r="I272">
        <f>VLOOKUP(C272,Productos!A:D,3,FALSE)</f>
        <v>24</v>
      </c>
      <c r="J272">
        <f>VLOOKUP(C272,Productos!A:D,4,FALSE)</f>
        <v>48</v>
      </c>
      <c r="K272" t="str">
        <f>VLOOKUP(D272,Vendedores!A:F,6,FALSE)</f>
        <v>Sanchez, Antonio</v>
      </c>
      <c r="L272">
        <f>VLOOKUP(D272,Vendedores!A:F,5,FALSE)</f>
        <v>1810</v>
      </c>
      <c r="M272">
        <f>VLOOKUP(D272,Vendedores!A:F,2,FALSE)</f>
        <v>8</v>
      </c>
      <c r="N272" t="str">
        <f>VLOOKUP(D272,Vendedores!A:H,7,FALSE)</f>
        <v>Pasante</v>
      </c>
      <c r="O272">
        <f>VLOOKUP(D272,Vendedores!A:H,8,FALSE)</f>
        <v>1</v>
      </c>
      <c r="P272">
        <f t="shared" si="26"/>
        <v>57.599999999999994</v>
      </c>
      <c r="Q272">
        <f t="shared" si="27"/>
        <v>24</v>
      </c>
      <c r="R272">
        <f t="shared" si="28"/>
        <v>24</v>
      </c>
      <c r="S272">
        <f t="shared" si="29"/>
        <v>24</v>
      </c>
      <c r="T272" s="12">
        <f>VLOOKUP(
    O272,
    Comisiones!A:N,
    HLOOKUP(G272,Comisiones!$1:$2,2,FALSE),
    FALSE
)</f>
        <v>0.14000000000000001</v>
      </c>
    </row>
    <row r="273" spans="1:20" x14ac:dyDescent="0.3">
      <c r="A273" s="2">
        <v>272</v>
      </c>
      <c r="B273" s="3">
        <v>45018</v>
      </c>
      <c r="C273" s="2">
        <v>2</v>
      </c>
      <c r="D273" s="2">
        <v>18</v>
      </c>
      <c r="E273" s="2">
        <v>20</v>
      </c>
      <c r="F273" t="str">
        <f t="shared" si="24"/>
        <v>domingo</v>
      </c>
      <c r="G273" t="str">
        <f t="shared" si="25"/>
        <v>abril</v>
      </c>
      <c r="H273" t="str">
        <f>VLOOKUP(C273,Productos!A:D,2,FALSE)</f>
        <v>Producto B</v>
      </c>
      <c r="I273">
        <f>VLOOKUP(C273,Productos!A:D,3,FALSE)</f>
        <v>14</v>
      </c>
      <c r="J273">
        <f>VLOOKUP(C273,Productos!A:D,4,FALSE)</f>
        <v>28</v>
      </c>
      <c r="K273" t="str">
        <f>VLOOKUP(D273,Vendedores!A:F,6,FALSE)</f>
        <v>Garcia, Jose</v>
      </c>
      <c r="L273">
        <f>VLOOKUP(D273,Vendedores!A:F,5,FALSE)</f>
        <v>5194</v>
      </c>
      <c r="M273">
        <f>VLOOKUP(D273,Vendedores!A:F,2,FALSE)</f>
        <v>4</v>
      </c>
      <c r="N273" t="str">
        <f>VLOOKUP(D273,Vendedores!A:H,7,FALSE)</f>
        <v>Jefe</v>
      </c>
      <c r="O273">
        <f>VLOOKUP(D273,Vendedores!A:H,8,FALSE)</f>
        <v>3</v>
      </c>
      <c r="P273">
        <f t="shared" si="26"/>
        <v>33.6</v>
      </c>
      <c r="Q273">
        <f t="shared" si="27"/>
        <v>14</v>
      </c>
      <c r="R273">
        <f t="shared" si="28"/>
        <v>14</v>
      </c>
      <c r="S273">
        <f t="shared" si="29"/>
        <v>14</v>
      </c>
      <c r="T273" s="12">
        <f>VLOOKUP(
    O273,
    Comisiones!A:N,
    HLOOKUP(G273,Comisiones!$1:$2,2,FALSE),
    FALSE
)</f>
        <v>0.17</v>
      </c>
    </row>
    <row r="274" spans="1:20" x14ac:dyDescent="0.3">
      <c r="A274" s="2">
        <v>273</v>
      </c>
      <c r="B274" s="3">
        <v>45018</v>
      </c>
      <c r="C274" s="2">
        <v>9</v>
      </c>
      <c r="D274" s="2">
        <v>37</v>
      </c>
      <c r="E274" s="2">
        <v>21</v>
      </c>
      <c r="F274" t="str">
        <f t="shared" si="24"/>
        <v>domingo</v>
      </c>
      <c r="G274" t="str">
        <f t="shared" si="25"/>
        <v>abril</v>
      </c>
      <c r="H274" t="str">
        <f>VLOOKUP(C274,Productos!A:D,2,FALSE)</f>
        <v>Producto I</v>
      </c>
      <c r="I274">
        <f>VLOOKUP(C274,Productos!A:D,3,FALSE)</f>
        <v>26</v>
      </c>
      <c r="J274">
        <f>VLOOKUP(C274,Productos!A:D,4,FALSE)</f>
        <v>52</v>
      </c>
      <c r="K274" t="str">
        <f>VLOOKUP(D274,Vendedores!A:F,6,FALSE)</f>
        <v>Gonzalez, Lionel</v>
      </c>
      <c r="L274">
        <f>VLOOKUP(D274,Vendedores!A:F,5,FALSE)</f>
        <v>4073</v>
      </c>
      <c r="M274">
        <f>VLOOKUP(D274,Vendedores!A:F,2,FALSE)</f>
        <v>5</v>
      </c>
      <c r="N274" t="str">
        <f>VLOOKUP(D274,Vendedores!A:H,7,FALSE)</f>
        <v>Vendedor Sr</v>
      </c>
      <c r="O274">
        <f>VLOOKUP(D274,Vendedores!A:H,8,FALSE)</f>
        <v>2</v>
      </c>
      <c r="P274">
        <f t="shared" si="26"/>
        <v>62.4</v>
      </c>
      <c r="Q274">
        <f t="shared" si="27"/>
        <v>26</v>
      </c>
      <c r="R274">
        <f t="shared" si="28"/>
        <v>26</v>
      </c>
      <c r="S274">
        <f t="shared" si="29"/>
        <v>26</v>
      </c>
      <c r="T274" s="12">
        <f>VLOOKUP(
    O274,
    Comisiones!A:N,
    HLOOKUP(G274,Comisiones!$1:$2,2,FALSE),
    FALSE
)</f>
        <v>0.15</v>
      </c>
    </row>
    <row r="275" spans="1:20" x14ac:dyDescent="0.3">
      <c r="A275" s="2">
        <v>274</v>
      </c>
      <c r="B275" s="3">
        <v>45019</v>
      </c>
      <c r="C275" s="2">
        <v>3</v>
      </c>
      <c r="D275" s="2">
        <v>40</v>
      </c>
      <c r="E275" s="2">
        <v>16</v>
      </c>
      <c r="F275" t="str">
        <f t="shared" si="24"/>
        <v>lunes</v>
      </c>
      <c r="G275" t="str">
        <f t="shared" si="25"/>
        <v>abril</v>
      </c>
      <c r="H275" t="str">
        <f>VLOOKUP(C275,Productos!A:D,2,FALSE)</f>
        <v>Producto C</v>
      </c>
      <c r="I275">
        <f>VLOOKUP(C275,Productos!A:D,3,FALSE)</f>
        <v>23</v>
      </c>
      <c r="J275">
        <f>VLOOKUP(C275,Productos!A:D,4,FALSE)</f>
        <v>46</v>
      </c>
      <c r="K275" t="str">
        <f>VLOOKUP(D275,Vendedores!A:F,6,FALSE)</f>
        <v>Martin, Carmen</v>
      </c>
      <c r="L275">
        <f>VLOOKUP(D275,Vendedores!A:F,5,FALSE)</f>
        <v>1598</v>
      </c>
      <c r="M275">
        <f>VLOOKUP(D275,Vendedores!A:F,2,FALSE)</f>
        <v>8</v>
      </c>
      <c r="N275" t="str">
        <f>VLOOKUP(D275,Vendedores!A:H,7,FALSE)</f>
        <v>Pasante</v>
      </c>
      <c r="O275">
        <f>VLOOKUP(D275,Vendedores!A:H,8,FALSE)</f>
        <v>1</v>
      </c>
      <c r="P275">
        <f t="shared" si="26"/>
        <v>46</v>
      </c>
      <c r="Q275">
        <f t="shared" si="27"/>
        <v>23</v>
      </c>
      <c r="R275">
        <f t="shared" si="28"/>
        <v>23</v>
      </c>
      <c r="S275">
        <f t="shared" si="29"/>
        <v>23</v>
      </c>
      <c r="T275" s="12">
        <f>VLOOKUP(
    O275,
    Comisiones!A:N,
    HLOOKUP(G275,Comisiones!$1:$2,2,FALSE),
    FALSE
)</f>
        <v>0.14000000000000001</v>
      </c>
    </row>
    <row r="276" spans="1:20" x14ac:dyDescent="0.3">
      <c r="A276" s="2">
        <v>275</v>
      </c>
      <c r="B276" s="3">
        <v>45019</v>
      </c>
      <c r="C276" s="2">
        <v>4</v>
      </c>
      <c r="D276" s="2">
        <v>3</v>
      </c>
      <c r="E276" s="2">
        <v>18</v>
      </c>
      <c r="F276" t="str">
        <f t="shared" si="24"/>
        <v>lunes</v>
      </c>
      <c r="G276" t="str">
        <f t="shared" si="25"/>
        <v>abril</v>
      </c>
      <c r="H276" t="str">
        <f>VLOOKUP(C276,Productos!A:D,2,FALSE)</f>
        <v>Producto D</v>
      </c>
      <c r="I276">
        <f>VLOOKUP(C276,Productos!A:D,3,FALSE)</f>
        <v>14</v>
      </c>
      <c r="J276">
        <f>VLOOKUP(C276,Productos!A:D,4,FALSE)</f>
        <v>28</v>
      </c>
      <c r="K276" t="str">
        <f>VLOOKUP(D276,Vendedores!A:F,6,FALSE)</f>
        <v>Gonzalez, Pedro</v>
      </c>
      <c r="L276">
        <f>VLOOKUP(D276,Vendedores!A:F,5,FALSE)</f>
        <v>5010</v>
      </c>
      <c r="M276">
        <f>VLOOKUP(D276,Vendedores!A:F,2,FALSE)</f>
        <v>4</v>
      </c>
      <c r="N276" t="str">
        <f>VLOOKUP(D276,Vendedores!A:H,7,FALSE)</f>
        <v>Jefe</v>
      </c>
      <c r="O276">
        <f>VLOOKUP(D276,Vendedores!A:H,8,FALSE)</f>
        <v>3</v>
      </c>
      <c r="P276">
        <f t="shared" si="26"/>
        <v>28</v>
      </c>
      <c r="Q276">
        <f t="shared" si="27"/>
        <v>14</v>
      </c>
      <c r="R276">
        <f t="shared" si="28"/>
        <v>14</v>
      </c>
      <c r="S276">
        <f t="shared" si="29"/>
        <v>14</v>
      </c>
      <c r="T276" s="12">
        <f>VLOOKUP(
    O276,
    Comisiones!A:N,
    HLOOKUP(G276,Comisiones!$1:$2,2,FALSE),
    FALSE
)</f>
        <v>0.17</v>
      </c>
    </row>
    <row r="277" spans="1:20" x14ac:dyDescent="0.3">
      <c r="A277" s="2">
        <v>276</v>
      </c>
      <c r="B277" s="3">
        <v>45019</v>
      </c>
      <c r="C277" s="2">
        <v>4</v>
      </c>
      <c r="D277" s="2">
        <v>26</v>
      </c>
      <c r="E277" s="2">
        <v>8</v>
      </c>
      <c r="F277" t="str">
        <f t="shared" si="24"/>
        <v>lunes</v>
      </c>
      <c r="G277" t="str">
        <f t="shared" si="25"/>
        <v>abril</v>
      </c>
      <c r="H277" t="str">
        <f>VLOOKUP(C277,Productos!A:D,2,FALSE)</f>
        <v>Producto D</v>
      </c>
      <c r="I277">
        <f>VLOOKUP(C277,Productos!A:D,3,FALSE)</f>
        <v>14</v>
      </c>
      <c r="J277">
        <f>VLOOKUP(C277,Productos!A:D,4,FALSE)</f>
        <v>28</v>
      </c>
      <c r="K277" t="str">
        <f>VLOOKUP(D277,Vendedores!A:F,6,FALSE)</f>
        <v>Gomez, Pilar</v>
      </c>
      <c r="L277">
        <f>VLOOKUP(D277,Vendedores!A:F,5,FALSE)</f>
        <v>2557</v>
      </c>
      <c r="M277">
        <f>VLOOKUP(D277,Vendedores!A:F,2,FALSE)</f>
        <v>7</v>
      </c>
      <c r="N277" t="str">
        <f>VLOOKUP(D277,Vendedores!A:H,7,FALSE)</f>
        <v>Vendedor Jr</v>
      </c>
      <c r="O277">
        <f>VLOOKUP(D277,Vendedores!A:H,8,FALSE)</f>
        <v>2</v>
      </c>
      <c r="P277">
        <f t="shared" si="26"/>
        <v>28</v>
      </c>
      <c r="Q277">
        <f t="shared" si="27"/>
        <v>14</v>
      </c>
      <c r="R277">
        <f t="shared" si="28"/>
        <v>14</v>
      </c>
      <c r="S277">
        <f t="shared" si="29"/>
        <v>14</v>
      </c>
      <c r="T277" s="12">
        <f>VLOOKUP(
    O277,
    Comisiones!A:N,
    HLOOKUP(G277,Comisiones!$1:$2,2,FALSE),
    FALSE
)</f>
        <v>0.15</v>
      </c>
    </row>
    <row r="278" spans="1:20" x14ac:dyDescent="0.3">
      <c r="A278" s="2">
        <v>277</v>
      </c>
      <c r="B278" s="3">
        <v>45020</v>
      </c>
      <c r="C278" s="2">
        <v>10</v>
      </c>
      <c r="D278" s="2">
        <v>9</v>
      </c>
      <c r="E278" s="2">
        <v>11</v>
      </c>
      <c r="F278" t="str">
        <f t="shared" si="24"/>
        <v>martes</v>
      </c>
      <c r="G278" t="str">
        <f t="shared" si="25"/>
        <v>abril</v>
      </c>
      <c r="H278" t="str">
        <f>VLOOKUP(C278,Productos!A:D,2,FALSE)</f>
        <v>Producto J</v>
      </c>
      <c r="I278">
        <f>VLOOKUP(C278,Productos!A:D,3,FALSE)</f>
        <v>29</v>
      </c>
      <c r="J278">
        <f>VLOOKUP(C278,Productos!A:D,4,FALSE)</f>
        <v>58</v>
      </c>
      <c r="K278" t="str">
        <f>VLOOKUP(D278,Vendedores!A:F,6,FALSE)</f>
        <v>Gomez, Jose</v>
      </c>
      <c r="L278">
        <f>VLOOKUP(D278,Vendedores!A:F,5,FALSE)</f>
        <v>5400</v>
      </c>
      <c r="M278">
        <f>VLOOKUP(D278,Vendedores!A:F,2,FALSE)</f>
        <v>4</v>
      </c>
      <c r="N278" t="str">
        <f>VLOOKUP(D278,Vendedores!A:H,7,FALSE)</f>
        <v>Jefe</v>
      </c>
      <c r="O278">
        <f>VLOOKUP(D278,Vendedores!A:H,8,FALSE)</f>
        <v>3</v>
      </c>
      <c r="P278">
        <f t="shared" si="26"/>
        <v>58</v>
      </c>
      <c r="Q278">
        <f t="shared" si="27"/>
        <v>29</v>
      </c>
      <c r="R278">
        <f t="shared" si="28"/>
        <v>29</v>
      </c>
      <c r="S278">
        <f t="shared" si="29"/>
        <v>29</v>
      </c>
      <c r="T278" s="12">
        <f>VLOOKUP(
    O278,
    Comisiones!A:N,
    HLOOKUP(G278,Comisiones!$1:$2,2,FALSE),
    FALSE
)</f>
        <v>0.17</v>
      </c>
    </row>
    <row r="279" spans="1:20" x14ac:dyDescent="0.3">
      <c r="A279" s="2">
        <v>278</v>
      </c>
      <c r="B279" s="3">
        <v>45020</v>
      </c>
      <c r="C279" s="2">
        <v>9</v>
      </c>
      <c r="D279" s="2">
        <v>7</v>
      </c>
      <c r="E279" s="2">
        <v>13</v>
      </c>
      <c r="F279" t="str">
        <f t="shared" si="24"/>
        <v>martes</v>
      </c>
      <c r="G279" t="str">
        <f t="shared" si="25"/>
        <v>abril</v>
      </c>
      <c r="H279" t="str">
        <f>VLOOKUP(C279,Productos!A:D,2,FALSE)</f>
        <v>Producto I</v>
      </c>
      <c r="I279">
        <f>VLOOKUP(C279,Productos!A:D,3,FALSE)</f>
        <v>26</v>
      </c>
      <c r="J279">
        <f>VLOOKUP(C279,Productos!A:D,4,FALSE)</f>
        <v>52</v>
      </c>
      <c r="K279" t="str">
        <f>VLOOKUP(D279,Vendedores!A:F,6,FALSE)</f>
        <v>Sanchez, Antonio</v>
      </c>
      <c r="L279">
        <f>VLOOKUP(D279,Vendedores!A:F,5,FALSE)</f>
        <v>1810</v>
      </c>
      <c r="M279">
        <f>VLOOKUP(D279,Vendedores!A:F,2,FALSE)</f>
        <v>8</v>
      </c>
      <c r="N279" t="str">
        <f>VLOOKUP(D279,Vendedores!A:H,7,FALSE)</f>
        <v>Pasante</v>
      </c>
      <c r="O279">
        <f>VLOOKUP(D279,Vendedores!A:H,8,FALSE)</f>
        <v>1</v>
      </c>
      <c r="P279">
        <f t="shared" si="26"/>
        <v>52</v>
      </c>
      <c r="Q279">
        <f t="shared" si="27"/>
        <v>26</v>
      </c>
      <c r="R279">
        <f t="shared" si="28"/>
        <v>26</v>
      </c>
      <c r="S279">
        <f t="shared" si="29"/>
        <v>26</v>
      </c>
      <c r="T279" s="12">
        <f>VLOOKUP(
    O279,
    Comisiones!A:N,
    HLOOKUP(G279,Comisiones!$1:$2,2,FALSE),
    FALSE
)</f>
        <v>0.14000000000000001</v>
      </c>
    </row>
    <row r="280" spans="1:20" x14ac:dyDescent="0.3">
      <c r="A280" s="2">
        <v>279</v>
      </c>
      <c r="B280" s="3">
        <v>45020</v>
      </c>
      <c r="C280" s="2">
        <v>10</v>
      </c>
      <c r="D280" s="2">
        <v>27</v>
      </c>
      <c r="E280" s="2">
        <v>14</v>
      </c>
      <c r="F280" t="str">
        <f t="shared" si="24"/>
        <v>martes</v>
      </c>
      <c r="G280" t="str">
        <f t="shared" si="25"/>
        <v>abril</v>
      </c>
      <c r="H280" t="str">
        <f>VLOOKUP(C280,Productos!A:D,2,FALSE)</f>
        <v>Producto J</v>
      </c>
      <c r="I280">
        <f>VLOOKUP(C280,Productos!A:D,3,FALSE)</f>
        <v>29</v>
      </c>
      <c r="J280">
        <f>VLOOKUP(C280,Productos!A:D,4,FALSE)</f>
        <v>58</v>
      </c>
      <c r="K280" t="str">
        <f>VLOOKUP(D280,Vendedores!A:F,6,FALSE)</f>
        <v>Martin, Antonio</v>
      </c>
      <c r="L280">
        <f>VLOOKUP(D280,Vendedores!A:F,5,FALSE)</f>
        <v>1057</v>
      </c>
      <c r="M280">
        <f>VLOOKUP(D280,Vendedores!A:F,2,FALSE)</f>
        <v>8</v>
      </c>
      <c r="N280" t="str">
        <f>VLOOKUP(D280,Vendedores!A:H,7,FALSE)</f>
        <v>Pasante</v>
      </c>
      <c r="O280">
        <f>VLOOKUP(D280,Vendedores!A:H,8,FALSE)</f>
        <v>1</v>
      </c>
      <c r="P280">
        <f t="shared" si="26"/>
        <v>58</v>
      </c>
      <c r="Q280">
        <f t="shared" si="27"/>
        <v>29</v>
      </c>
      <c r="R280">
        <f t="shared" si="28"/>
        <v>29</v>
      </c>
      <c r="S280">
        <f t="shared" si="29"/>
        <v>29</v>
      </c>
      <c r="T280" s="12">
        <f>VLOOKUP(
    O280,
    Comisiones!A:N,
    HLOOKUP(G280,Comisiones!$1:$2,2,FALSE),
    FALSE
)</f>
        <v>0.14000000000000001</v>
      </c>
    </row>
    <row r="281" spans="1:20" x14ac:dyDescent="0.3">
      <c r="A281" s="2">
        <v>280</v>
      </c>
      <c r="B281" s="3">
        <v>45021</v>
      </c>
      <c r="C281" s="2">
        <v>1</v>
      </c>
      <c r="D281" s="2">
        <v>6</v>
      </c>
      <c r="E281" s="2">
        <v>4</v>
      </c>
      <c r="F281" t="str">
        <f t="shared" si="24"/>
        <v>miércoles</v>
      </c>
      <c r="G281" t="str">
        <f t="shared" si="25"/>
        <v>abril</v>
      </c>
      <c r="H281" t="str">
        <f>VLOOKUP(C281,Productos!A:D,2,FALSE)</f>
        <v>Producto A</v>
      </c>
      <c r="I281">
        <f>VLOOKUP(C281,Productos!A:D,3,FALSE)</f>
        <v>10</v>
      </c>
      <c r="J281">
        <f>VLOOKUP(C281,Productos!A:D,4,FALSE)</f>
        <v>20</v>
      </c>
      <c r="K281" t="str">
        <f>VLOOKUP(D281,Vendedores!A:F,6,FALSE)</f>
        <v>Martinez, Pilar</v>
      </c>
      <c r="L281">
        <f>VLOOKUP(D281,Vendedores!A:F,5,FALSE)</f>
        <v>2700</v>
      </c>
      <c r="M281">
        <f>VLOOKUP(D281,Vendedores!A:F,2,FALSE)</f>
        <v>2</v>
      </c>
      <c r="N281" t="str">
        <f>VLOOKUP(D281,Vendedores!A:H,7,FALSE)</f>
        <v>Director</v>
      </c>
      <c r="O281">
        <f>VLOOKUP(D281,Vendedores!A:H,8,FALSE)</f>
        <v>4</v>
      </c>
      <c r="P281">
        <f t="shared" si="26"/>
        <v>18</v>
      </c>
      <c r="Q281">
        <f t="shared" si="27"/>
        <v>10</v>
      </c>
      <c r="R281">
        <f t="shared" si="28"/>
        <v>10</v>
      </c>
      <c r="S281">
        <f t="shared" si="29"/>
        <v>10</v>
      </c>
      <c r="T281" s="12">
        <f>VLOOKUP(
    O281,
    Comisiones!A:N,
    HLOOKUP(G281,Comisiones!$1:$2,2,FALSE),
    FALSE
)</f>
        <v>0.19</v>
      </c>
    </row>
    <row r="282" spans="1:20" x14ac:dyDescent="0.3">
      <c r="A282" s="2">
        <v>281</v>
      </c>
      <c r="B282" s="3">
        <v>45021</v>
      </c>
      <c r="C282" s="2">
        <v>4</v>
      </c>
      <c r="D282" s="2">
        <v>25</v>
      </c>
      <c r="E282" s="2">
        <v>15</v>
      </c>
      <c r="F282" t="str">
        <f t="shared" si="24"/>
        <v>miércoles</v>
      </c>
      <c r="G282" t="str">
        <f t="shared" si="25"/>
        <v>abril</v>
      </c>
      <c r="H282" t="str">
        <f>VLOOKUP(C282,Productos!A:D,2,FALSE)</f>
        <v>Producto D</v>
      </c>
      <c r="I282">
        <f>VLOOKUP(C282,Productos!A:D,3,FALSE)</f>
        <v>14</v>
      </c>
      <c r="J282">
        <f>VLOOKUP(C282,Productos!A:D,4,FALSE)</f>
        <v>28</v>
      </c>
      <c r="K282" t="str">
        <f>VLOOKUP(D282,Vendedores!A:F,6,FALSE)</f>
        <v>Perez, Laura</v>
      </c>
      <c r="L282">
        <f>VLOOKUP(D282,Vendedores!A:F,5,FALSE)</f>
        <v>3586</v>
      </c>
      <c r="M282">
        <f>VLOOKUP(D282,Vendedores!A:F,2,FALSE)</f>
        <v>6</v>
      </c>
      <c r="N282" t="str">
        <f>VLOOKUP(D282,Vendedores!A:H,7,FALSE)</f>
        <v>Vendedor Ssr</v>
      </c>
      <c r="O282">
        <f>VLOOKUP(D282,Vendedores!A:H,8,FALSE)</f>
        <v>2</v>
      </c>
      <c r="P282">
        <f t="shared" si="26"/>
        <v>28</v>
      </c>
      <c r="Q282">
        <f t="shared" si="27"/>
        <v>14</v>
      </c>
      <c r="R282">
        <f t="shared" si="28"/>
        <v>14</v>
      </c>
      <c r="S282">
        <f t="shared" si="29"/>
        <v>14</v>
      </c>
      <c r="T282" s="12">
        <f>VLOOKUP(
    O282,
    Comisiones!A:N,
    HLOOKUP(G282,Comisiones!$1:$2,2,FALSE),
    FALSE
)</f>
        <v>0.15</v>
      </c>
    </row>
    <row r="283" spans="1:20" x14ac:dyDescent="0.3">
      <c r="A283" s="2">
        <v>282</v>
      </c>
      <c r="B283" s="3">
        <v>45021</v>
      </c>
      <c r="C283" s="2">
        <v>1</v>
      </c>
      <c r="D283" s="2">
        <v>13</v>
      </c>
      <c r="E283" s="2">
        <v>16</v>
      </c>
      <c r="F283" t="str">
        <f t="shared" si="24"/>
        <v>miércoles</v>
      </c>
      <c r="G283" t="str">
        <f t="shared" si="25"/>
        <v>abril</v>
      </c>
      <c r="H283" t="str">
        <f>VLOOKUP(C283,Productos!A:D,2,FALSE)</f>
        <v>Producto A</v>
      </c>
      <c r="I283">
        <f>VLOOKUP(C283,Productos!A:D,3,FALSE)</f>
        <v>10</v>
      </c>
      <c r="J283">
        <f>VLOOKUP(C283,Productos!A:D,4,FALSE)</f>
        <v>20</v>
      </c>
      <c r="K283" t="str">
        <f>VLOOKUP(D283,Vendedores!A:F,6,FALSE)</f>
        <v>Gonzalez, Josefa</v>
      </c>
      <c r="L283">
        <f>VLOOKUP(D283,Vendedores!A:F,5,FALSE)</f>
        <v>1830</v>
      </c>
      <c r="M283">
        <f>VLOOKUP(D283,Vendedores!A:F,2,FALSE)</f>
        <v>8</v>
      </c>
      <c r="N283" t="str">
        <f>VLOOKUP(D283,Vendedores!A:H,7,FALSE)</f>
        <v>Pasante</v>
      </c>
      <c r="O283">
        <f>VLOOKUP(D283,Vendedores!A:H,8,FALSE)</f>
        <v>1</v>
      </c>
      <c r="P283">
        <f t="shared" si="26"/>
        <v>20</v>
      </c>
      <c r="Q283">
        <f t="shared" si="27"/>
        <v>10</v>
      </c>
      <c r="R283">
        <f t="shared" si="28"/>
        <v>10</v>
      </c>
      <c r="S283">
        <f t="shared" si="29"/>
        <v>10</v>
      </c>
      <c r="T283" s="12">
        <f>VLOOKUP(
    O283,
    Comisiones!A:N,
    HLOOKUP(G283,Comisiones!$1:$2,2,FALSE),
    FALSE
)</f>
        <v>0.14000000000000001</v>
      </c>
    </row>
    <row r="284" spans="1:20" x14ac:dyDescent="0.3">
      <c r="A284" s="2">
        <v>283</v>
      </c>
      <c r="B284" s="3">
        <v>45022</v>
      </c>
      <c r="C284" s="2">
        <v>4</v>
      </c>
      <c r="D284" s="2">
        <v>14</v>
      </c>
      <c r="E284" s="2">
        <v>14</v>
      </c>
      <c r="F284" t="str">
        <f t="shared" si="24"/>
        <v>jueves</v>
      </c>
      <c r="G284" t="str">
        <f t="shared" si="25"/>
        <v>abril</v>
      </c>
      <c r="H284" t="str">
        <f>VLOOKUP(C284,Productos!A:D,2,FALSE)</f>
        <v>Producto D</v>
      </c>
      <c r="I284">
        <f>VLOOKUP(C284,Productos!A:D,3,FALSE)</f>
        <v>14</v>
      </c>
      <c r="J284">
        <f>VLOOKUP(C284,Productos!A:D,4,FALSE)</f>
        <v>28</v>
      </c>
      <c r="K284" t="str">
        <f>VLOOKUP(D284,Vendedores!A:F,6,FALSE)</f>
        <v>Fernandez, Teresa</v>
      </c>
      <c r="L284">
        <f>VLOOKUP(D284,Vendedores!A:F,5,FALSE)</f>
        <v>7062</v>
      </c>
      <c r="M284">
        <f>VLOOKUP(D284,Vendedores!A:F,2,FALSE)</f>
        <v>2</v>
      </c>
      <c r="N284" t="str">
        <f>VLOOKUP(D284,Vendedores!A:H,7,FALSE)</f>
        <v>Director</v>
      </c>
      <c r="O284">
        <f>VLOOKUP(D284,Vendedores!A:H,8,FALSE)</f>
        <v>4</v>
      </c>
      <c r="P284">
        <f t="shared" si="26"/>
        <v>25.2</v>
      </c>
      <c r="Q284">
        <f t="shared" si="27"/>
        <v>14</v>
      </c>
      <c r="R284">
        <f t="shared" si="28"/>
        <v>14</v>
      </c>
      <c r="S284">
        <f t="shared" si="29"/>
        <v>14</v>
      </c>
      <c r="T284" s="12">
        <f>VLOOKUP(
    O284,
    Comisiones!A:N,
    HLOOKUP(G284,Comisiones!$1:$2,2,FALSE),
    FALSE
)</f>
        <v>0.19</v>
      </c>
    </row>
    <row r="285" spans="1:20" x14ac:dyDescent="0.3">
      <c r="A285" s="2">
        <v>284</v>
      </c>
      <c r="B285" s="3">
        <v>45022</v>
      </c>
      <c r="C285" s="2">
        <v>2</v>
      </c>
      <c r="D285" s="2">
        <v>33</v>
      </c>
      <c r="E285" s="2">
        <v>17</v>
      </c>
      <c r="F285" t="str">
        <f t="shared" si="24"/>
        <v>jueves</v>
      </c>
      <c r="G285" t="str">
        <f t="shared" si="25"/>
        <v>abril</v>
      </c>
      <c r="H285" t="str">
        <f>VLOOKUP(C285,Productos!A:D,2,FALSE)</f>
        <v>Producto B</v>
      </c>
      <c r="I285">
        <f>VLOOKUP(C285,Productos!A:D,3,FALSE)</f>
        <v>14</v>
      </c>
      <c r="J285">
        <f>VLOOKUP(C285,Productos!A:D,4,FALSE)</f>
        <v>28</v>
      </c>
      <c r="K285" t="str">
        <f>VLOOKUP(D285,Vendedores!A:F,6,FALSE)</f>
        <v>Martin, Josefa</v>
      </c>
      <c r="L285">
        <f>VLOOKUP(D285,Vendedores!A:F,5,FALSE)</f>
        <v>4217</v>
      </c>
      <c r="M285">
        <f>VLOOKUP(D285,Vendedores!A:F,2,FALSE)</f>
        <v>5</v>
      </c>
      <c r="N285" t="str">
        <f>VLOOKUP(D285,Vendedores!A:H,7,FALSE)</f>
        <v>Vendedor Sr</v>
      </c>
      <c r="O285">
        <f>VLOOKUP(D285,Vendedores!A:H,8,FALSE)</f>
        <v>2</v>
      </c>
      <c r="P285">
        <f t="shared" si="26"/>
        <v>28</v>
      </c>
      <c r="Q285">
        <f t="shared" si="27"/>
        <v>14</v>
      </c>
      <c r="R285">
        <f t="shared" si="28"/>
        <v>14</v>
      </c>
      <c r="S285">
        <f t="shared" si="29"/>
        <v>14</v>
      </c>
      <c r="T285" s="12">
        <f>VLOOKUP(
    O285,
    Comisiones!A:N,
    HLOOKUP(G285,Comisiones!$1:$2,2,FALSE),
    FALSE
)</f>
        <v>0.15</v>
      </c>
    </row>
    <row r="286" spans="1:20" x14ac:dyDescent="0.3">
      <c r="A286" s="2">
        <v>285</v>
      </c>
      <c r="B286" s="3">
        <v>45022</v>
      </c>
      <c r="C286" s="2">
        <v>8</v>
      </c>
      <c r="D286" s="2">
        <v>38</v>
      </c>
      <c r="E286" s="2">
        <v>11</v>
      </c>
      <c r="F286" t="str">
        <f t="shared" si="24"/>
        <v>jueves</v>
      </c>
      <c r="G286" t="str">
        <f t="shared" si="25"/>
        <v>abril</v>
      </c>
      <c r="H286" t="str">
        <f>VLOOKUP(C286,Productos!A:D,2,FALSE)</f>
        <v>Producto H</v>
      </c>
      <c r="I286">
        <f>VLOOKUP(C286,Productos!A:D,3,FALSE)</f>
        <v>14</v>
      </c>
      <c r="J286">
        <f>VLOOKUP(C286,Productos!A:D,4,FALSE)</f>
        <v>28</v>
      </c>
      <c r="K286" t="str">
        <f>VLOOKUP(D286,Vendedores!A:F,6,FALSE)</f>
        <v>Fernandez, Jose</v>
      </c>
      <c r="L286">
        <f>VLOOKUP(D286,Vendedores!A:F,5,FALSE)</f>
        <v>3055</v>
      </c>
      <c r="M286">
        <f>VLOOKUP(D286,Vendedores!A:F,2,FALSE)</f>
        <v>6</v>
      </c>
      <c r="N286" t="str">
        <f>VLOOKUP(D286,Vendedores!A:H,7,FALSE)</f>
        <v>Vendedor Ssr</v>
      </c>
      <c r="O286">
        <f>VLOOKUP(D286,Vendedores!A:H,8,FALSE)</f>
        <v>2</v>
      </c>
      <c r="P286">
        <f t="shared" si="26"/>
        <v>28</v>
      </c>
      <c r="Q286">
        <f t="shared" si="27"/>
        <v>14</v>
      </c>
      <c r="R286">
        <f t="shared" si="28"/>
        <v>14</v>
      </c>
      <c r="S286">
        <f t="shared" si="29"/>
        <v>14</v>
      </c>
      <c r="T286" s="12">
        <f>VLOOKUP(
    O286,
    Comisiones!A:N,
    HLOOKUP(G286,Comisiones!$1:$2,2,FALSE),
    FALSE
)</f>
        <v>0.15</v>
      </c>
    </row>
    <row r="287" spans="1:20" x14ac:dyDescent="0.3">
      <c r="A287" s="2">
        <v>286</v>
      </c>
      <c r="B287" s="3">
        <v>45023</v>
      </c>
      <c r="C287" s="2">
        <v>1</v>
      </c>
      <c r="D287" s="2">
        <v>33</v>
      </c>
      <c r="E287" s="2">
        <v>10</v>
      </c>
      <c r="F287" t="str">
        <f t="shared" si="24"/>
        <v>viernes</v>
      </c>
      <c r="G287" t="str">
        <f t="shared" si="25"/>
        <v>abril</v>
      </c>
      <c r="H287" t="str">
        <f>VLOOKUP(C287,Productos!A:D,2,FALSE)</f>
        <v>Producto A</v>
      </c>
      <c r="I287">
        <f>VLOOKUP(C287,Productos!A:D,3,FALSE)</f>
        <v>10</v>
      </c>
      <c r="J287">
        <f>VLOOKUP(C287,Productos!A:D,4,FALSE)</f>
        <v>20</v>
      </c>
      <c r="K287" t="str">
        <f>VLOOKUP(D287,Vendedores!A:F,6,FALSE)</f>
        <v>Martin, Josefa</v>
      </c>
      <c r="L287">
        <f>VLOOKUP(D287,Vendedores!A:F,5,FALSE)</f>
        <v>4217</v>
      </c>
      <c r="M287">
        <f>VLOOKUP(D287,Vendedores!A:F,2,FALSE)</f>
        <v>5</v>
      </c>
      <c r="N287" t="str">
        <f>VLOOKUP(D287,Vendedores!A:H,7,FALSE)</f>
        <v>Vendedor Sr</v>
      </c>
      <c r="O287">
        <f>VLOOKUP(D287,Vendedores!A:H,8,FALSE)</f>
        <v>2</v>
      </c>
      <c r="P287">
        <f t="shared" si="26"/>
        <v>20</v>
      </c>
      <c r="Q287">
        <f t="shared" si="27"/>
        <v>10</v>
      </c>
      <c r="R287">
        <f t="shared" si="28"/>
        <v>10</v>
      </c>
      <c r="S287">
        <f t="shared" si="29"/>
        <v>10</v>
      </c>
      <c r="T287" s="12">
        <f>VLOOKUP(
    O287,
    Comisiones!A:N,
    HLOOKUP(G287,Comisiones!$1:$2,2,FALSE),
    FALSE
)</f>
        <v>0.15</v>
      </c>
    </row>
    <row r="288" spans="1:20" x14ac:dyDescent="0.3">
      <c r="A288" s="2">
        <v>287</v>
      </c>
      <c r="B288" s="3">
        <v>45023</v>
      </c>
      <c r="C288" s="2">
        <v>7</v>
      </c>
      <c r="D288" s="2">
        <v>15</v>
      </c>
      <c r="E288" s="2">
        <v>16</v>
      </c>
      <c r="F288" t="str">
        <f t="shared" si="24"/>
        <v>viernes</v>
      </c>
      <c r="G288" t="str">
        <f t="shared" si="25"/>
        <v>abril</v>
      </c>
      <c r="H288" t="str">
        <f>VLOOKUP(C288,Productos!A:D,2,FALSE)</f>
        <v>Producto G</v>
      </c>
      <c r="I288">
        <f>VLOOKUP(C288,Productos!A:D,3,FALSE)</f>
        <v>17</v>
      </c>
      <c r="J288">
        <f>VLOOKUP(C288,Productos!A:D,4,FALSE)</f>
        <v>34</v>
      </c>
      <c r="K288" t="str">
        <f>VLOOKUP(D288,Vendedores!A:F,6,FALSE)</f>
        <v>Gomez, David</v>
      </c>
      <c r="L288">
        <f>VLOOKUP(D288,Vendedores!A:F,5,FALSE)</f>
        <v>1821</v>
      </c>
      <c r="M288">
        <f>VLOOKUP(D288,Vendedores!A:F,2,FALSE)</f>
        <v>8</v>
      </c>
      <c r="N288" t="str">
        <f>VLOOKUP(D288,Vendedores!A:H,7,FALSE)</f>
        <v>Pasante</v>
      </c>
      <c r="O288">
        <f>VLOOKUP(D288,Vendedores!A:H,8,FALSE)</f>
        <v>1</v>
      </c>
      <c r="P288">
        <f t="shared" si="26"/>
        <v>34</v>
      </c>
      <c r="Q288">
        <f t="shared" si="27"/>
        <v>17</v>
      </c>
      <c r="R288">
        <f t="shared" si="28"/>
        <v>17</v>
      </c>
      <c r="S288">
        <f t="shared" si="29"/>
        <v>17</v>
      </c>
      <c r="T288" s="12">
        <f>VLOOKUP(
    O288,
    Comisiones!A:N,
    HLOOKUP(G288,Comisiones!$1:$2,2,FALSE),
    FALSE
)</f>
        <v>0.14000000000000001</v>
      </c>
    </row>
    <row r="289" spans="1:20" x14ac:dyDescent="0.3">
      <c r="A289" s="2">
        <v>288</v>
      </c>
      <c r="B289" s="3">
        <v>45023</v>
      </c>
      <c r="C289" s="2">
        <v>8</v>
      </c>
      <c r="D289" s="2">
        <v>4</v>
      </c>
      <c r="E289" s="2">
        <v>9</v>
      </c>
      <c r="F289" t="str">
        <f t="shared" si="24"/>
        <v>viernes</v>
      </c>
      <c r="G289" t="str">
        <f t="shared" si="25"/>
        <v>abril</v>
      </c>
      <c r="H289" t="str">
        <f>VLOOKUP(C289,Productos!A:D,2,FALSE)</f>
        <v>Producto H</v>
      </c>
      <c r="I289">
        <f>VLOOKUP(C289,Productos!A:D,3,FALSE)</f>
        <v>14</v>
      </c>
      <c r="J289">
        <f>VLOOKUP(C289,Productos!A:D,4,FALSE)</f>
        <v>28</v>
      </c>
      <c r="K289" t="str">
        <f>VLOOKUP(D289,Vendedores!A:F,6,FALSE)</f>
        <v>Fernandez, Isabel</v>
      </c>
      <c r="L289">
        <f>VLOOKUP(D289,Vendedores!A:F,5,FALSE)</f>
        <v>4345</v>
      </c>
      <c r="M289">
        <f>VLOOKUP(D289,Vendedores!A:F,2,FALSE)</f>
        <v>5</v>
      </c>
      <c r="N289" t="str">
        <f>VLOOKUP(D289,Vendedores!A:H,7,FALSE)</f>
        <v>Vendedor Sr</v>
      </c>
      <c r="O289">
        <f>VLOOKUP(D289,Vendedores!A:H,8,FALSE)</f>
        <v>2</v>
      </c>
      <c r="P289">
        <f t="shared" si="26"/>
        <v>28</v>
      </c>
      <c r="Q289">
        <f t="shared" si="27"/>
        <v>14</v>
      </c>
      <c r="R289">
        <f t="shared" si="28"/>
        <v>14</v>
      </c>
      <c r="S289">
        <f t="shared" si="29"/>
        <v>14</v>
      </c>
      <c r="T289" s="12">
        <f>VLOOKUP(
    O289,
    Comisiones!A:N,
    HLOOKUP(G289,Comisiones!$1:$2,2,FALSE),
    FALSE
)</f>
        <v>0.15</v>
      </c>
    </row>
    <row r="290" spans="1:20" x14ac:dyDescent="0.3">
      <c r="A290" s="2">
        <v>289</v>
      </c>
      <c r="B290" s="3">
        <v>45024</v>
      </c>
      <c r="C290" s="2">
        <v>6</v>
      </c>
      <c r="D290" s="2">
        <v>24</v>
      </c>
      <c r="E290" s="2">
        <v>22</v>
      </c>
      <c r="F290" t="str">
        <f t="shared" si="24"/>
        <v>sábado</v>
      </c>
      <c r="G290" t="str">
        <f t="shared" si="25"/>
        <v>abril</v>
      </c>
      <c r="H290" t="str">
        <f>VLOOKUP(C290,Productos!A:D,2,FALSE)</f>
        <v>Producto F</v>
      </c>
      <c r="I290">
        <f>VLOOKUP(C290,Productos!A:D,3,FALSE)</f>
        <v>16</v>
      </c>
      <c r="J290">
        <f>VLOOKUP(C290,Productos!A:D,4,FALSE)</f>
        <v>32</v>
      </c>
      <c r="K290" t="str">
        <f>VLOOKUP(D290,Vendedores!A:F,6,FALSE)</f>
        <v>Sanchez, Isabel</v>
      </c>
      <c r="L290">
        <f>VLOOKUP(D290,Vendedores!A:F,5,FALSE)</f>
        <v>4875</v>
      </c>
      <c r="M290">
        <f>VLOOKUP(D290,Vendedores!A:F,2,FALSE)</f>
        <v>5</v>
      </c>
      <c r="N290" t="str">
        <f>VLOOKUP(D290,Vendedores!A:H,7,FALSE)</f>
        <v>Vendedor Sr</v>
      </c>
      <c r="O290">
        <f>VLOOKUP(D290,Vendedores!A:H,8,FALSE)</f>
        <v>2</v>
      </c>
      <c r="P290">
        <f t="shared" si="26"/>
        <v>32</v>
      </c>
      <c r="Q290">
        <f t="shared" si="27"/>
        <v>16</v>
      </c>
      <c r="R290">
        <f t="shared" si="28"/>
        <v>16</v>
      </c>
      <c r="S290">
        <f t="shared" si="29"/>
        <v>16</v>
      </c>
      <c r="T290" s="12">
        <f>VLOOKUP(
    O290,
    Comisiones!A:N,
    HLOOKUP(G290,Comisiones!$1:$2,2,FALSE),
    FALSE
)</f>
        <v>0.15</v>
      </c>
    </row>
    <row r="291" spans="1:20" x14ac:dyDescent="0.3">
      <c r="A291" s="2">
        <v>290</v>
      </c>
      <c r="B291" s="3">
        <v>45024</v>
      </c>
      <c r="C291" s="2">
        <v>8</v>
      </c>
      <c r="D291" s="2">
        <v>8</v>
      </c>
      <c r="E291" s="2">
        <v>11</v>
      </c>
      <c r="F291" t="str">
        <f t="shared" si="24"/>
        <v>sábado</v>
      </c>
      <c r="G291" t="str">
        <f t="shared" si="25"/>
        <v>abril</v>
      </c>
      <c r="H291" t="str">
        <f>VLOOKUP(C291,Productos!A:D,2,FALSE)</f>
        <v>Producto H</v>
      </c>
      <c r="I291">
        <f>VLOOKUP(C291,Productos!A:D,3,FALSE)</f>
        <v>14</v>
      </c>
      <c r="J291">
        <f>VLOOKUP(C291,Productos!A:D,4,FALSE)</f>
        <v>28</v>
      </c>
      <c r="K291" t="str">
        <f>VLOOKUP(D291,Vendedores!A:F,6,FALSE)</f>
        <v>Perez, Manuel</v>
      </c>
      <c r="L291">
        <f>VLOOKUP(D291,Vendedores!A:F,5,FALSE)</f>
        <v>6768</v>
      </c>
      <c r="M291">
        <f>VLOOKUP(D291,Vendedores!A:F,2,FALSE)</f>
        <v>3</v>
      </c>
      <c r="N291" t="str">
        <f>VLOOKUP(D291,Vendedores!A:H,7,FALSE)</f>
        <v>Gerente</v>
      </c>
      <c r="O291">
        <f>VLOOKUP(D291,Vendedores!A:H,8,FALSE)</f>
        <v>3</v>
      </c>
      <c r="P291">
        <f t="shared" si="26"/>
        <v>25.2</v>
      </c>
      <c r="Q291">
        <f t="shared" si="27"/>
        <v>14</v>
      </c>
      <c r="R291">
        <f t="shared" si="28"/>
        <v>14</v>
      </c>
      <c r="S291">
        <f t="shared" si="29"/>
        <v>14</v>
      </c>
      <c r="T291" s="12">
        <f>VLOOKUP(
    O291,
    Comisiones!A:N,
    HLOOKUP(G291,Comisiones!$1:$2,2,FALSE),
    FALSE
)</f>
        <v>0.17</v>
      </c>
    </row>
    <row r="292" spans="1:20" x14ac:dyDescent="0.3">
      <c r="A292" s="2">
        <v>291</v>
      </c>
      <c r="B292" s="3">
        <v>45024</v>
      </c>
      <c r="C292" s="2">
        <v>3</v>
      </c>
      <c r="D292" s="2">
        <v>23</v>
      </c>
      <c r="E292" s="2">
        <v>10</v>
      </c>
      <c r="F292" t="str">
        <f t="shared" si="24"/>
        <v>sábado</v>
      </c>
      <c r="G292" t="str">
        <f t="shared" si="25"/>
        <v>abril</v>
      </c>
      <c r="H292" t="str">
        <f>VLOOKUP(C292,Productos!A:D,2,FALSE)</f>
        <v>Producto C</v>
      </c>
      <c r="I292">
        <f>VLOOKUP(C292,Productos!A:D,3,FALSE)</f>
        <v>23</v>
      </c>
      <c r="J292">
        <f>VLOOKUP(C292,Productos!A:D,4,FALSE)</f>
        <v>46</v>
      </c>
      <c r="K292" t="str">
        <f>VLOOKUP(D292,Vendedores!A:F,6,FALSE)</f>
        <v>Martinez, Pedro</v>
      </c>
      <c r="L292">
        <f>VLOOKUP(D292,Vendedores!A:F,5,FALSE)</f>
        <v>5555</v>
      </c>
      <c r="M292">
        <f>VLOOKUP(D292,Vendedores!A:F,2,FALSE)</f>
        <v>4</v>
      </c>
      <c r="N292" t="str">
        <f>VLOOKUP(D292,Vendedores!A:H,7,FALSE)</f>
        <v>Jefe</v>
      </c>
      <c r="O292">
        <f>VLOOKUP(D292,Vendedores!A:H,8,FALSE)</f>
        <v>3</v>
      </c>
      <c r="P292">
        <f t="shared" si="26"/>
        <v>46</v>
      </c>
      <c r="Q292">
        <f t="shared" si="27"/>
        <v>23</v>
      </c>
      <c r="R292">
        <f t="shared" si="28"/>
        <v>23</v>
      </c>
      <c r="S292">
        <f t="shared" si="29"/>
        <v>23</v>
      </c>
      <c r="T292" s="12">
        <f>VLOOKUP(
    O292,
    Comisiones!A:N,
    HLOOKUP(G292,Comisiones!$1:$2,2,FALSE),
    FALSE
)</f>
        <v>0.17</v>
      </c>
    </row>
    <row r="293" spans="1:20" x14ac:dyDescent="0.3">
      <c r="A293" s="2">
        <v>292</v>
      </c>
      <c r="B293" s="3">
        <v>45025</v>
      </c>
      <c r="C293" s="2">
        <v>10</v>
      </c>
      <c r="D293" s="2">
        <v>21</v>
      </c>
      <c r="E293" s="2">
        <v>17</v>
      </c>
      <c r="F293" t="str">
        <f t="shared" si="24"/>
        <v>domingo</v>
      </c>
      <c r="G293" t="str">
        <f t="shared" si="25"/>
        <v>abril</v>
      </c>
      <c r="H293" t="str">
        <f>VLOOKUP(C293,Productos!A:D,2,FALSE)</f>
        <v>Producto J</v>
      </c>
      <c r="I293">
        <f>VLOOKUP(C293,Productos!A:D,3,FALSE)</f>
        <v>29</v>
      </c>
      <c r="J293">
        <f>VLOOKUP(C293,Productos!A:D,4,FALSE)</f>
        <v>58</v>
      </c>
      <c r="K293" t="str">
        <f>VLOOKUP(D293,Vendedores!A:F,6,FALSE)</f>
        <v>Fernandez, Juan</v>
      </c>
      <c r="L293">
        <f>VLOOKUP(D293,Vendedores!A:F,5,FALSE)</f>
        <v>2616</v>
      </c>
      <c r="M293">
        <f>VLOOKUP(D293,Vendedores!A:F,2,FALSE)</f>
        <v>7</v>
      </c>
      <c r="N293" t="str">
        <f>VLOOKUP(D293,Vendedores!A:H,7,FALSE)</f>
        <v>Vendedor Jr</v>
      </c>
      <c r="O293">
        <f>VLOOKUP(D293,Vendedores!A:H,8,FALSE)</f>
        <v>2</v>
      </c>
      <c r="P293">
        <f t="shared" si="26"/>
        <v>69.599999999999994</v>
      </c>
      <c r="Q293">
        <f t="shared" si="27"/>
        <v>29</v>
      </c>
      <c r="R293">
        <f t="shared" si="28"/>
        <v>29</v>
      </c>
      <c r="S293">
        <f t="shared" si="29"/>
        <v>29</v>
      </c>
      <c r="T293" s="12">
        <f>VLOOKUP(
    O293,
    Comisiones!A:N,
    HLOOKUP(G293,Comisiones!$1:$2,2,FALSE),
    FALSE
)</f>
        <v>0.15</v>
      </c>
    </row>
    <row r="294" spans="1:20" x14ac:dyDescent="0.3">
      <c r="A294" s="2">
        <v>293</v>
      </c>
      <c r="B294" s="3">
        <v>45025</v>
      </c>
      <c r="C294" s="2">
        <v>1</v>
      </c>
      <c r="D294" s="2">
        <v>40</v>
      </c>
      <c r="E294" s="2">
        <v>13</v>
      </c>
      <c r="F294" t="str">
        <f t="shared" si="24"/>
        <v>domingo</v>
      </c>
      <c r="G294" t="str">
        <f t="shared" si="25"/>
        <v>abril</v>
      </c>
      <c r="H294" t="str">
        <f>VLOOKUP(C294,Productos!A:D,2,FALSE)</f>
        <v>Producto A</v>
      </c>
      <c r="I294">
        <f>VLOOKUP(C294,Productos!A:D,3,FALSE)</f>
        <v>10</v>
      </c>
      <c r="J294">
        <f>VLOOKUP(C294,Productos!A:D,4,FALSE)</f>
        <v>20</v>
      </c>
      <c r="K294" t="str">
        <f>VLOOKUP(D294,Vendedores!A:F,6,FALSE)</f>
        <v>Martin, Carmen</v>
      </c>
      <c r="L294">
        <f>VLOOKUP(D294,Vendedores!A:F,5,FALSE)</f>
        <v>1598</v>
      </c>
      <c r="M294">
        <f>VLOOKUP(D294,Vendedores!A:F,2,FALSE)</f>
        <v>8</v>
      </c>
      <c r="N294" t="str">
        <f>VLOOKUP(D294,Vendedores!A:H,7,FALSE)</f>
        <v>Pasante</v>
      </c>
      <c r="O294">
        <f>VLOOKUP(D294,Vendedores!A:H,8,FALSE)</f>
        <v>1</v>
      </c>
      <c r="P294">
        <f t="shared" si="26"/>
        <v>24</v>
      </c>
      <c r="Q294">
        <f t="shared" si="27"/>
        <v>10</v>
      </c>
      <c r="R294">
        <f t="shared" si="28"/>
        <v>10</v>
      </c>
      <c r="S294">
        <f t="shared" si="29"/>
        <v>10</v>
      </c>
      <c r="T294" s="12">
        <f>VLOOKUP(
    O294,
    Comisiones!A:N,
    HLOOKUP(G294,Comisiones!$1:$2,2,FALSE),
    FALSE
)</f>
        <v>0.14000000000000001</v>
      </c>
    </row>
    <row r="295" spans="1:20" x14ac:dyDescent="0.3">
      <c r="A295" s="2">
        <v>294</v>
      </c>
      <c r="B295" s="3">
        <v>45025</v>
      </c>
      <c r="C295" s="2">
        <v>5</v>
      </c>
      <c r="D295" s="2">
        <v>36</v>
      </c>
      <c r="E295" s="2">
        <v>14</v>
      </c>
      <c r="F295" t="str">
        <f t="shared" si="24"/>
        <v>domingo</v>
      </c>
      <c r="G295" t="str">
        <f t="shared" si="25"/>
        <v>abril</v>
      </c>
      <c r="H295" t="str">
        <f>VLOOKUP(C295,Productos!A:D,2,FALSE)</f>
        <v>Producto E</v>
      </c>
      <c r="I295">
        <f>VLOOKUP(C295,Productos!A:D,3,FALSE)</f>
        <v>24</v>
      </c>
      <c r="J295">
        <f>VLOOKUP(C295,Productos!A:D,4,FALSE)</f>
        <v>48</v>
      </c>
      <c r="K295" t="str">
        <f>VLOOKUP(D295,Vendedores!A:F,6,FALSE)</f>
        <v>Rodriguez, Francisco</v>
      </c>
      <c r="L295">
        <f>VLOOKUP(D295,Vendedores!A:F,5,FALSE)</f>
        <v>1898</v>
      </c>
      <c r="M295">
        <f>VLOOKUP(D295,Vendedores!A:F,2,FALSE)</f>
        <v>8</v>
      </c>
      <c r="N295" t="str">
        <f>VLOOKUP(D295,Vendedores!A:H,7,FALSE)</f>
        <v>Pasante</v>
      </c>
      <c r="O295">
        <f>VLOOKUP(D295,Vendedores!A:H,8,FALSE)</f>
        <v>1</v>
      </c>
      <c r="P295">
        <f t="shared" si="26"/>
        <v>57.599999999999994</v>
      </c>
      <c r="Q295">
        <f t="shared" si="27"/>
        <v>24</v>
      </c>
      <c r="R295">
        <f t="shared" si="28"/>
        <v>24</v>
      </c>
      <c r="S295">
        <f t="shared" si="29"/>
        <v>24</v>
      </c>
      <c r="T295" s="12">
        <f>VLOOKUP(
    O295,
    Comisiones!A:N,
    HLOOKUP(G295,Comisiones!$1:$2,2,FALSE),
    FALSE
)</f>
        <v>0.14000000000000001</v>
      </c>
    </row>
    <row r="296" spans="1:20" x14ac:dyDescent="0.3">
      <c r="A296" s="2">
        <v>295</v>
      </c>
      <c r="B296" s="3">
        <v>45026</v>
      </c>
      <c r="C296" s="2">
        <v>10</v>
      </c>
      <c r="D296" s="2">
        <v>40</v>
      </c>
      <c r="E296" s="2">
        <v>13</v>
      </c>
      <c r="F296" t="str">
        <f t="shared" si="24"/>
        <v>lunes</v>
      </c>
      <c r="G296" t="str">
        <f t="shared" si="25"/>
        <v>abril</v>
      </c>
      <c r="H296" t="str">
        <f>VLOOKUP(C296,Productos!A:D,2,FALSE)</f>
        <v>Producto J</v>
      </c>
      <c r="I296">
        <f>VLOOKUP(C296,Productos!A:D,3,FALSE)</f>
        <v>29</v>
      </c>
      <c r="J296">
        <f>VLOOKUP(C296,Productos!A:D,4,FALSE)</f>
        <v>58</v>
      </c>
      <c r="K296" t="str">
        <f>VLOOKUP(D296,Vendedores!A:F,6,FALSE)</f>
        <v>Martin, Carmen</v>
      </c>
      <c r="L296">
        <f>VLOOKUP(D296,Vendedores!A:F,5,FALSE)</f>
        <v>1598</v>
      </c>
      <c r="M296">
        <f>VLOOKUP(D296,Vendedores!A:F,2,FALSE)</f>
        <v>8</v>
      </c>
      <c r="N296" t="str">
        <f>VLOOKUP(D296,Vendedores!A:H,7,FALSE)</f>
        <v>Pasante</v>
      </c>
      <c r="O296">
        <f>VLOOKUP(D296,Vendedores!A:H,8,FALSE)</f>
        <v>1</v>
      </c>
      <c r="P296">
        <f t="shared" si="26"/>
        <v>58</v>
      </c>
      <c r="Q296">
        <f t="shared" si="27"/>
        <v>29</v>
      </c>
      <c r="R296">
        <f t="shared" si="28"/>
        <v>29</v>
      </c>
      <c r="S296">
        <f t="shared" si="29"/>
        <v>29</v>
      </c>
      <c r="T296" s="12">
        <f>VLOOKUP(
    O296,
    Comisiones!A:N,
    HLOOKUP(G296,Comisiones!$1:$2,2,FALSE),
    FALSE
)</f>
        <v>0.14000000000000001</v>
      </c>
    </row>
    <row r="297" spans="1:20" x14ac:dyDescent="0.3">
      <c r="A297" s="2">
        <v>296</v>
      </c>
      <c r="B297" s="3">
        <v>45026</v>
      </c>
      <c r="C297" s="2">
        <v>1</v>
      </c>
      <c r="D297" s="2">
        <v>20</v>
      </c>
      <c r="E297" s="2">
        <v>16</v>
      </c>
      <c r="F297" t="str">
        <f t="shared" si="24"/>
        <v>lunes</v>
      </c>
      <c r="G297" t="str">
        <f t="shared" si="25"/>
        <v>abril</v>
      </c>
      <c r="H297" t="str">
        <f>VLOOKUP(C297,Productos!A:D,2,FALSE)</f>
        <v>Producto A</v>
      </c>
      <c r="I297">
        <f>VLOOKUP(C297,Productos!A:D,3,FALSE)</f>
        <v>10</v>
      </c>
      <c r="J297">
        <f>VLOOKUP(C297,Productos!A:D,4,FALSE)</f>
        <v>20</v>
      </c>
      <c r="K297" t="str">
        <f>VLOOKUP(D297,Vendedores!A:F,6,FALSE)</f>
        <v>Gonzalez, Carmen</v>
      </c>
      <c r="L297">
        <f>VLOOKUP(D297,Vendedores!A:F,5,FALSE)</f>
        <v>3522</v>
      </c>
      <c r="M297">
        <f>VLOOKUP(D297,Vendedores!A:F,2,FALSE)</f>
        <v>6</v>
      </c>
      <c r="N297" t="str">
        <f>VLOOKUP(D297,Vendedores!A:H,7,FALSE)</f>
        <v>Vendedor Ssr</v>
      </c>
      <c r="O297">
        <f>VLOOKUP(D297,Vendedores!A:H,8,FALSE)</f>
        <v>2</v>
      </c>
      <c r="P297">
        <f t="shared" si="26"/>
        <v>20</v>
      </c>
      <c r="Q297">
        <f t="shared" si="27"/>
        <v>10</v>
      </c>
      <c r="R297">
        <f t="shared" si="28"/>
        <v>10</v>
      </c>
      <c r="S297">
        <f t="shared" si="29"/>
        <v>10</v>
      </c>
      <c r="T297" s="12">
        <f>VLOOKUP(
    O297,
    Comisiones!A:N,
    HLOOKUP(G297,Comisiones!$1:$2,2,FALSE),
    FALSE
)</f>
        <v>0.15</v>
      </c>
    </row>
    <row r="298" spans="1:20" x14ac:dyDescent="0.3">
      <c r="A298" s="2">
        <v>297</v>
      </c>
      <c r="B298" s="3">
        <v>45026</v>
      </c>
      <c r="C298" s="2">
        <v>6</v>
      </c>
      <c r="D298" s="2">
        <v>26</v>
      </c>
      <c r="E298" s="2">
        <v>16</v>
      </c>
      <c r="F298" t="str">
        <f t="shared" si="24"/>
        <v>lunes</v>
      </c>
      <c r="G298" t="str">
        <f t="shared" si="25"/>
        <v>abril</v>
      </c>
      <c r="H298" t="str">
        <f>VLOOKUP(C298,Productos!A:D,2,FALSE)</f>
        <v>Producto F</v>
      </c>
      <c r="I298">
        <f>VLOOKUP(C298,Productos!A:D,3,FALSE)</f>
        <v>16</v>
      </c>
      <c r="J298">
        <f>VLOOKUP(C298,Productos!A:D,4,FALSE)</f>
        <v>32</v>
      </c>
      <c r="K298" t="str">
        <f>VLOOKUP(D298,Vendedores!A:F,6,FALSE)</f>
        <v>Gomez, Pilar</v>
      </c>
      <c r="L298">
        <f>VLOOKUP(D298,Vendedores!A:F,5,FALSE)</f>
        <v>2557</v>
      </c>
      <c r="M298">
        <f>VLOOKUP(D298,Vendedores!A:F,2,FALSE)</f>
        <v>7</v>
      </c>
      <c r="N298" t="str">
        <f>VLOOKUP(D298,Vendedores!A:H,7,FALSE)</f>
        <v>Vendedor Jr</v>
      </c>
      <c r="O298">
        <f>VLOOKUP(D298,Vendedores!A:H,8,FALSE)</f>
        <v>2</v>
      </c>
      <c r="P298">
        <f t="shared" si="26"/>
        <v>32</v>
      </c>
      <c r="Q298">
        <f t="shared" si="27"/>
        <v>16</v>
      </c>
      <c r="R298">
        <f t="shared" si="28"/>
        <v>16</v>
      </c>
      <c r="S298">
        <f t="shared" si="29"/>
        <v>16</v>
      </c>
      <c r="T298" s="12">
        <f>VLOOKUP(
    O298,
    Comisiones!A:N,
    HLOOKUP(G298,Comisiones!$1:$2,2,FALSE),
    FALSE
)</f>
        <v>0.15</v>
      </c>
    </row>
    <row r="299" spans="1:20" x14ac:dyDescent="0.3">
      <c r="A299" s="2">
        <v>298</v>
      </c>
      <c r="B299" s="3">
        <v>45027</v>
      </c>
      <c r="C299" s="2">
        <v>4</v>
      </c>
      <c r="D299" s="2">
        <v>1</v>
      </c>
      <c r="E299" s="2">
        <v>12</v>
      </c>
      <c r="F299" t="str">
        <f t="shared" si="24"/>
        <v>martes</v>
      </c>
      <c r="G299" t="str">
        <f t="shared" si="25"/>
        <v>abril</v>
      </c>
      <c r="H299" t="str">
        <f>VLOOKUP(C299,Productos!A:D,2,FALSE)</f>
        <v>Producto D</v>
      </c>
      <c r="I299">
        <f>VLOOKUP(C299,Productos!A:D,3,FALSE)</f>
        <v>14</v>
      </c>
      <c r="J299">
        <f>VLOOKUP(C299,Productos!A:D,4,FALSE)</f>
        <v>28</v>
      </c>
      <c r="K299" t="str">
        <f>VLOOKUP(D299,Vendedores!A:F,6,FALSE)</f>
        <v>Garcia, Juan</v>
      </c>
      <c r="L299">
        <f>VLOOKUP(D299,Vendedores!A:F,5,FALSE)</f>
        <v>7402</v>
      </c>
      <c r="M299">
        <f>VLOOKUP(D299,Vendedores!A:F,2,FALSE)</f>
        <v>7</v>
      </c>
      <c r="N299" t="str">
        <f>VLOOKUP(D299,Vendedores!A:H,7,FALSE)</f>
        <v>Vendedor Jr</v>
      </c>
      <c r="O299">
        <f>VLOOKUP(D299,Vendedores!A:H,8,FALSE)</f>
        <v>2</v>
      </c>
      <c r="P299">
        <f t="shared" si="26"/>
        <v>28</v>
      </c>
      <c r="Q299">
        <f t="shared" si="27"/>
        <v>14</v>
      </c>
      <c r="R299">
        <f t="shared" si="28"/>
        <v>14</v>
      </c>
      <c r="S299">
        <f t="shared" si="29"/>
        <v>14</v>
      </c>
      <c r="T299" s="12">
        <f>VLOOKUP(
    O299,
    Comisiones!A:N,
    HLOOKUP(G299,Comisiones!$1:$2,2,FALSE),
    FALSE
)</f>
        <v>0.15</v>
      </c>
    </row>
    <row r="300" spans="1:20" x14ac:dyDescent="0.3">
      <c r="A300" s="2">
        <v>299</v>
      </c>
      <c r="B300" s="3">
        <v>45027</v>
      </c>
      <c r="C300" s="2">
        <v>3</v>
      </c>
      <c r="D300" s="2">
        <v>29</v>
      </c>
      <c r="E300" s="2">
        <v>11</v>
      </c>
      <c r="F300" t="str">
        <f t="shared" si="24"/>
        <v>martes</v>
      </c>
      <c r="G300" t="str">
        <f t="shared" si="25"/>
        <v>abril</v>
      </c>
      <c r="H300" t="str">
        <f>VLOOKUP(C300,Productos!A:D,2,FALSE)</f>
        <v>Producto C</v>
      </c>
      <c r="I300">
        <f>VLOOKUP(C300,Productos!A:D,3,FALSE)</f>
        <v>23</v>
      </c>
      <c r="J300">
        <f>VLOOKUP(C300,Productos!A:D,4,FALSE)</f>
        <v>46</v>
      </c>
      <c r="K300" t="str">
        <f>VLOOKUP(D300,Vendedores!A:F,6,FALSE)</f>
        <v>Rodriguez, Jose</v>
      </c>
      <c r="L300">
        <f>VLOOKUP(D300,Vendedores!A:F,5,FALSE)</f>
        <v>4645</v>
      </c>
      <c r="M300">
        <f>VLOOKUP(D300,Vendedores!A:F,2,FALSE)</f>
        <v>5</v>
      </c>
      <c r="N300" t="str">
        <f>VLOOKUP(D300,Vendedores!A:H,7,FALSE)</f>
        <v>Vendedor Sr</v>
      </c>
      <c r="O300">
        <f>VLOOKUP(D300,Vendedores!A:H,8,FALSE)</f>
        <v>2</v>
      </c>
      <c r="P300">
        <f t="shared" si="26"/>
        <v>46</v>
      </c>
      <c r="Q300">
        <f t="shared" si="27"/>
        <v>23</v>
      </c>
      <c r="R300">
        <f t="shared" si="28"/>
        <v>23</v>
      </c>
      <c r="S300">
        <f t="shared" si="29"/>
        <v>23</v>
      </c>
      <c r="T300" s="12">
        <f>VLOOKUP(
    O300,
    Comisiones!A:N,
    HLOOKUP(G300,Comisiones!$1:$2,2,FALSE),
    FALSE
)</f>
        <v>0.15</v>
      </c>
    </row>
    <row r="301" spans="1:20" x14ac:dyDescent="0.3">
      <c r="A301" s="2">
        <v>300</v>
      </c>
      <c r="B301" s="3">
        <v>45027</v>
      </c>
      <c r="C301" s="2">
        <v>8</v>
      </c>
      <c r="D301" s="2">
        <v>7</v>
      </c>
      <c r="E301" s="2">
        <v>11</v>
      </c>
      <c r="F301" t="str">
        <f t="shared" si="24"/>
        <v>martes</v>
      </c>
      <c r="G301" t="str">
        <f t="shared" si="25"/>
        <v>abril</v>
      </c>
      <c r="H301" t="str">
        <f>VLOOKUP(C301,Productos!A:D,2,FALSE)</f>
        <v>Producto H</v>
      </c>
      <c r="I301">
        <f>VLOOKUP(C301,Productos!A:D,3,FALSE)</f>
        <v>14</v>
      </c>
      <c r="J301">
        <f>VLOOKUP(C301,Productos!A:D,4,FALSE)</f>
        <v>28</v>
      </c>
      <c r="K301" t="str">
        <f>VLOOKUP(D301,Vendedores!A:F,6,FALSE)</f>
        <v>Sanchez, Antonio</v>
      </c>
      <c r="L301">
        <f>VLOOKUP(D301,Vendedores!A:F,5,FALSE)</f>
        <v>1810</v>
      </c>
      <c r="M301">
        <f>VLOOKUP(D301,Vendedores!A:F,2,FALSE)</f>
        <v>8</v>
      </c>
      <c r="N301" t="str">
        <f>VLOOKUP(D301,Vendedores!A:H,7,FALSE)</f>
        <v>Pasante</v>
      </c>
      <c r="O301">
        <f>VLOOKUP(D301,Vendedores!A:H,8,FALSE)</f>
        <v>1</v>
      </c>
      <c r="P301">
        <f t="shared" si="26"/>
        <v>28</v>
      </c>
      <c r="Q301">
        <f t="shared" si="27"/>
        <v>14</v>
      </c>
      <c r="R301">
        <f t="shared" si="28"/>
        <v>14</v>
      </c>
      <c r="S301">
        <f t="shared" si="29"/>
        <v>14</v>
      </c>
      <c r="T301" s="12">
        <f>VLOOKUP(
    O301,
    Comisiones!A:N,
    HLOOKUP(G301,Comisiones!$1:$2,2,FALSE),
    FALSE
)</f>
        <v>0.14000000000000001</v>
      </c>
    </row>
    <row r="302" spans="1:20" x14ac:dyDescent="0.3">
      <c r="A302" s="2">
        <v>301</v>
      </c>
      <c r="B302" s="3">
        <v>45028</v>
      </c>
      <c r="C302" s="2">
        <v>10</v>
      </c>
      <c r="D302" s="2">
        <v>19</v>
      </c>
      <c r="E302" s="2">
        <v>15</v>
      </c>
      <c r="F302" t="str">
        <f t="shared" si="24"/>
        <v>miércoles</v>
      </c>
      <c r="G302" t="str">
        <f t="shared" si="25"/>
        <v>abril</v>
      </c>
      <c r="H302" t="str">
        <f>VLOOKUP(C302,Productos!A:D,2,FALSE)</f>
        <v>Producto J</v>
      </c>
      <c r="I302">
        <f>VLOOKUP(C302,Productos!A:D,3,FALSE)</f>
        <v>29</v>
      </c>
      <c r="J302">
        <f>VLOOKUP(C302,Productos!A:D,4,FALSE)</f>
        <v>58</v>
      </c>
      <c r="K302" t="str">
        <f>VLOOKUP(D302,Vendedores!A:F,6,FALSE)</f>
        <v>Rodriguez, Maria</v>
      </c>
      <c r="L302">
        <f>VLOOKUP(D302,Vendedores!A:F,5,FALSE)</f>
        <v>4862</v>
      </c>
      <c r="M302">
        <f>VLOOKUP(D302,Vendedores!A:F,2,FALSE)</f>
        <v>5</v>
      </c>
      <c r="N302" t="str">
        <f>VLOOKUP(D302,Vendedores!A:H,7,FALSE)</f>
        <v>Vendedor Sr</v>
      </c>
      <c r="O302">
        <f>VLOOKUP(D302,Vendedores!A:H,8,FALSE)</f>
        <v>2</v>
      </c>
      <c r="P302">
        <f t="shared" si="26"/>
        <v>58</v>
      </c>
      <c r="Q302">
        <f t="shared" si="27"/>
        <v>29</v>
      </c>
      <c r="R302">
        <f t="shared" si="28"/>
        <v>29</v>
      </c>
      <c r="S302">
        <f t="shared" si="29"/>
        <v>29</v>
      </c>
      <c r="T302" s="12">
        <f>VLOOKUP(
    O302,
    Comisiones!A:N,
    HLOOKUP(G302,Comisiones!$1:$2,2,FALSE),
    FALSE
)</f>
        <v>0.15</v>
      </c>
    </row>
    <row r="303" spans="1:20" x14ac:dyDescent="0.3">
      <c r="A303" s="2">
        <v>302</v>
      </c>
      <c r="B303" s="3">
        <v>45028</v>
      </c>
      <c r="C303" s="2">
        <v>5</v>
      </c>
      <c r="D303" s="2">
        <v>9</v>
      </c>
      <c r="E303" s="2">
        <v>10</v>
      </c>
      <c r="F303" t="str">
        <f t="shared" si="24"/>
        <v>miércoles</v>
      </c>
      <c r="G303" t="str">
        <f t="shared" si="25"/>
        <v>abril</v>
      </c>
      <c r="H303" t="str">
        <f>VLOOKUP(C303,Productos!A:D,2,FALSE)</f>
        <v>Producto E</v>
      </c>
      <c r="I303">
        <f>VLOOKUP(C303,Productos!A:D,3,FALSE)</f>
        <v>24</v>
      </c>
      <c r="J303">
        <f>VLOOKUP(C303,Productos!A:D,4,FALSE)</f>
        <v>48</v>
      </c>
      <c r="K303" t="str">
        <f>VLOOKUP(D303,Vendedores!A:F,6,FALSE)</f>
        <v>Gomez, Jose</v>
      </c>
      <c r="L303">
        <f>VLOOKUP(D303,Vendedores!A:F,5,FALSE)</f>
        <v>5400</v>
      </c>
      <c r="M303">
        <f>VLOOKUP(D303,Vendedores!A:F,2,FALSE)</f>
        <v>4</v>
      </c>
      <c r="N303" t="str">
        <f>VLOOKUP(D303,Vendedores!A:H,7,FALSE)</f>
        <v>Jefe</v>
      </c>
      <c r="O303">
        <f>VLOOKUP(D303,Vendedores!A:H,8,FALSE)</f>
        <v>3</v>
      </c>
      <c r="P303">
        <f t="shared" si="26"/>
        <v>48</v>
      </c>
      <c r="Q303">
        <f t="shared" si="27"/>
        <v>24</v>
      </c>
      <c r="R303">
        <f t="shared" si="28"/>
        <v>24</v>
      </c>
      <c r="S303">
        <f t="shared" si="29"/>
        <v>24</v>
      </c>
      <c r="T303" s="12">
        <f>VLOOKUP(
    O303,
    Comisiones!A:N,
    HLOOKUP(G303,Comisiones!$1:$2,2,FALSE),
    FALSE
)</f>
        <v>0.17</v>
      </c>
    </row>
    <row r="304" spans="1:20" x14ac:dyDescent="0.3">
      <c r="A304" s="2">
        <v>303</v>
      </c>
      <c r="B304" s="3">
        <v>45028</v>
      </c>
      <c r="C304" s="2">
        <v>4</v>
      </c>
      <c r="D304" s="2">
        <v>20</v>
      </c>
      <c r="E304" s="2">
        <v>18</v>
      </c>
      <c r="F304" t="str">
        <f t="shared" si="24"/>
        <v>miércoles</v>
      </c>
      <c r="G304" t="str">
        <f t="shared" si="25"/>
        <v>abril</v>
      </c>
      <c r="H304" t="str">
        <f>VLOOKUP(C304,Productos!A:D,2,FALSE)</f>
        <v>Producto D</v>
      </c>
      <c r="I304">
        <f>VLOOKUP(C304,Productos!A:D,3,FALSE)</f>
        <v>14</v>
      </c>
      <c r="J304">
        <f>VLOOKUP(C304,Productos!A:D,4,FALSE)</f>
        <v>28</v>
      </c>
      <c r="K304" t="str">
        <f>VLOOKUP(D304,Vendedores!A:F,6,FALSE)</f>
        <v>Gonzalez, Carmen</v>
      </c>
      <c r="L304">
        <f>VLOOKUP(D304,Vendedores!A:F,5,FALSE)</f>
        <v>3522</v>
      </c>
      <c r="M304">
        <f>VLOOKUP(D304,Vendedores!A:F,2,FALSE)</f>
        <v>6</v>
      </c>
      <c r="N304" t="str">
        <f>VLOOKUP(D304,Vendedores!A:H,7,FALSE)</f>
        <v>Vendedor Ssr</v>
      </c>
      <c r="O304">
        <f>VLOOKUP(D304,Vendedores!A:H,8,FALSE)</f>
        <v>2</v>
      </c>
      <c r="P304">
        <f t="shared" si="26"/>
        <v>28</v>
      </c>
      <c r="Q304">
        <f t="shared" si="27"/>
        <v>14</v>
      </c>
      <c r="R304">
        <f t="shared" si="28"/>
        <v>14</v>
      </c>
      <c r="S304">
        <f t="shared" si="29"/>
        <v>14</v>
      </c>
      <c r="T304" s="12">
        <f>VLOOKUP(
    O304,
    Comisiones!A:N,
    HLOOKUP(G304,Comisiones!$1:$2,2,FALSE),
    FALSE
)</f>
        <v>0.15</v>
      </c>
    </row>
    <row r="305" spans="1:20" x14ac:dyDescent="0.3">
      <c r="A305" s="2">
        <v>304</v>
      </c>
      <c r="B305" s="3">
        <v>45029</v>
      </c>
      <c r="C305" s="2">
        <v>8</v>
      </c>
      <c r="D305" s="2">
        <v>38</v>
      </c>
      <c r="E305" s="2">
        <v>15</v>
      </c>
      <c r="F305" t="str">
        <f t="shared" si="24"/>
        <v>jueves</v>
      </c>
      <c r="G305" t="str">
        <f t="shared" si="25"/>
        <v>abril</v>
      </c>
      <c r="H305" t="str">
        <f>VLOOKUP(C305,Productos!A:D,2,FALSE)</f>
        <v>Producto H</v>
      </c>
      <c r="I305">
        <f>VLOOKUP(C305,Productos!A:D,3,FALSE)</f>
        <v>14</v>
      </c>
      <c r="J305">
        <f>VLOOKUP(C305,Productos!A:D,4,FALSE)</f>
        <v>28</v>
      </c>
      <c r="K305" t="str">
        <f>VLOOKUP(D305,Vendedores!A:F,6,FALSE)</f>
        <v>Fernandez, Jose</v>
      </c>
      <c r="L305">
        <f>VLOOKUP(D305,Vendedores!A:F,5,FALSE)</f>
        <v>3055</v>
      </c>
      <c r="M305">
        <f>VLOOKUP(D305,Vendedores!A:F,2,FALSE)</f>
        <v>6</v>
      </c>
      <c r="N305" t="str">
        <f>VLOOKUP(D305,Vendedores!A:H,7,FALSE)</f>
        <v>Vendedor Ssr</v>
      </c>
      <c r="O305">
        <f>VLOOKUP(D305,Vendedores!A:H,8,FALSE)</f>
        <v>2</v>
      </c>
      <c r="P305">
        <f t="shared" si="26"/>
        <v>28</v>
      </c>
      <c r="Q305">
        <f t="shared" si="27"/>
        <v>14</v>
      </c>
      <c r="R305">
        <f t="shared" si="28"/>
        <v>14</v>
      </c>
      <c r="S305">
        <f t="shared" si="29"/>
        <v>14</v>
      </c>
      <c r="T305" s="12">
        <f>VLOOKUP(
    O305,
    Comisiones!A:N,
    HLOOKUP(G305,Comisiones!$1:$2,2,FALSE),
    FALSE
)</f>
        <v>0.15</v>
      </c>
    </row>
    <row r="306" spans="1:20" x14ac:dyDescent="0.3">
      <c r="A306" s="2">
        <v>305</v>
      </c>
      <c r="B306" s="3">
        <v>45029</v>
      </c>
      <c r="C306" s="2">
        <v>9</v>
      </c>
      <c r="D306" s="2">
        <v>12</v>
      </c>
      <c r="E306" s="2">
        <v>20</v>
      </c>
      <c r="F306" t="str">
        <f t="shared" si="24"/>
        <v>jueves</v>
      </c>
      <c r="G306" t="str">
        <f t="shared" si="25"/>
        <v>abril</v>
      </c>
      <c r="H306" t="str">
        <f>VLOOKUP(C306,Productos!A:D,2,FALSE)</f>
        <v>Producto I</v>
      </c>
      <c r="I306">
        <f>VLOOKUP(C306,Productos!A:D,3,FALSE)</f>
        <v>26</v>
      </c>
      <c r="J306">
        <f>VLOOKUP(C306,Productos!A:D,4,FALSE)</f>
        <v>52</v>
      </c>
      <c r="K306" t="str">
        <f>VLOOKUP(D306,Vendedores!A:F,6,FALSE)</f>
        <v>Rodriguez, Javier</v>
      </c>
      <c r="L306">
        <f>VLOOKUP(D306,Vendedores!A:F,5,FALSE)</f>
        <v>2027</v>
      </c>
      <c r="M306">
        <f>VLOOKUP(D306,Vendedores!A:F,2,FALSE)</f>
        <v>7</v>
      </c>
      <c r="N306" t="str">
        <f>VLOOKUP(D306,Vendedores!A:H,7,FALSE)</f>
        <v>Vendedor Jr</v>
      </c>
      <c r="O306">
        <f>VLOOKUP(D306,Vendedores!A:H,8,FALSE)</f>
        <v>2</v>
      </c>
      <c r="P306">
        <f t="shared" si="26"/>
        <v>52</v>
      </c>
      <c r="Q306">
        <f t="shared" si="27"/>
        <v>26</v>
      </c>
      <c r="R306">
        <f t="shared" si="28"/>
        <v>26</v>
      </c>
      <c r="S306">
        <f t="shared" si="29"/>
        <v>26</v>
      </c>
      <c r="T306" s="12">
        <f>VLOOKUP(
    O306,
    Comisiones!A:N,
    HLOOKUP(G306,Comisiones!$1:$2,2,FALSE),
    FALSE
)</f>
        <v>0.15</v>
      </c>
    </row>
    <row r="307" spans="1:20" x14ac:dyDescent="0.3">
      <c r="A307" s="2">
        <v>306</v>
      </c>
      <c r="B307" s="3">
        <v>45029</v>
      </c>
      <c r="C307" s="2">
        <v>3</v>
      </c>
      <c r="D307" s="2">
        <v>24</v>
      </c>
      <c r="E307" s="2">
        <v>14</v>
      </c>
      <c r="F307" t="str">
        <f t="shared" si="24"/>
        <v>jueves</v>
      </c>
      <c r="G307" t="str">
        <f t="shared" si="25"/>
        <v>abril</v>
      </c>
      <c r="H307" t="str">
        <f>VLOOKUP(C307,Productos!A:D,2,FALSE)</f>
        <v>Producto C</v>
      </c>
      <c r="I307">
        <f>VLOOKUP(C307,Productos!A:D,3,FALSE)</f>
        <v>23</v>
      </c>
      <c r="J307">
        <f>VLOOKUP(C307,Productos!A:D,4,FALSE)</f>
        <v>46</v>
      </c>
      <c r="K307" t="str">
        <f>VLOOKUP(D307,Vendedores!A:F,6,FALSE)</f>
        <v>Sanchez, Isabel</v>
      </c>
      <c r="L307">
        <f>VLOOKUP(D307,Vendedores!A:F,5,FALSE)</f>
        <v>4875</v>
      </c>
      <c r="M307">
        <f>VLOOKUP(D307,Vendedores!A:F,2,FALSE)</f>
        <v>5</v>
      </c>
      <c r="N307" t="str">
        <f>VLOOKUP(D307,Vendedores!A:H,7,FALSE)</f>
        <v>Vendedor Sr</v>
      </c>
      <c r="O307">
        <f>VLOOKUP(D307,Vendedores!A:H,8,FALSE)</f>
        <v>2</v>
      </c>
      <c r="P307">
        <f t="shared" si="26"/>
        <v>46</v>
      </c>
      <c r="Q307">
        <f t="shared" si="27"/>
        <v>23</v>
      </c>
      <c r="R307">
        <f t="shared" si="28"/>
        <v>23</v>
      </c>
      <c r="S307">
        <f t="shared" si="29"/>
        <v>23</v>
      </c>
      <c r="T307" s="12">
        <f>VLOOKUP(
    O307,
    Comisiones!A:N,
    HLOOKUP(G307,Comisiones!$1:$2,2,FALSE),
    FALSE
)</f>
        <v>0.15</v>
      </c>
    </row>
    <row r="308" spans="1:20" x14ac:dyDescent="0.3">
      <c r="A308" s="2">
        <v>307</v>
      </c>
      <c r="B308" s="3">
        <v>45030</v>
      </c>
      <c r="C308" s="2">
        <v>9</v>
      </c>
      <c r="D308" s="2">
        <v>34</v>
      </c>
      <c r="E308" s="2">
        <v>12</v>
      </c>
      <c r="F308" t="str">
        <f t="shared" si="24"/>
        <v>viernes</v>
      </c>
      <c r="G308" t="str">
        <f t="shared" si="25"/>
        <v>abril</v>
      </c>
      <c r="H308" t="str">
        <f>VLOOKUP(C308,Productos!A:D,2,FALSE)</f>
        <v>Producto I</v>
      </c>
      <c r="I308">
        <f>VLOOKUP(C308,Productos!A:D,3,FALSE)</f>
        <v>26</v>
      </c>
      <c r="J308">
        <f>VLOOKUP(C308,Productos!A:D,4,FALSE)</f>
        <v>52</v>
      </c>
      <c r="K308" t="str">
        <f>VLOOKUP(D308,Vendedores!A:F,6,FALSE)</f>
        <v>Lopez, Teresa</v>
      </c>
      <c r="L308">
        <f>VLOOKUP(D308,Vendedores!A:F,5,FALSE)</f>
        <v>3680</v>
      </c>
      <c r="M308">
        <f>VLOOKUP(D308,Vendedores!A:F,2,FALSE)</f>
        <v>6</v>
      </c>
      <c r="N308" t="str">
        <f>VLOOKUP(D308,Vendedores!A:H,7,FALSE)</f>
        <v>Vendedor Ssr</v>
      </c>
      <c r="O308">
        <f>VLOOKUP(D308,Vendedores!A:H,8,FALSE)</f>
        <v>2</v>
      </c>
      <c r="P308">
        <f t="shared" si="26"/>
        <v>52</v>
      </c>
      <c r="Q308">
        <f t="shared" si="27"/>
        <v>26</v>
      </c>
      <c r="R308">
        <f t="shared" si="28"/>
        <v>26</v>
      </c>
      <c r="S308">
        <f t="shared" si="29"/>
        <v>26</v>
      </c>
      <c r="T308" s="12">
        <f>VLOOKUP(
    O308,
    Comisiones!A:N,
    HLOOKUP(G308,Comisiones!$1:$2,2,FALSE),
    FALSE
)</f>
        <v>0.15</v>
      </c>
    </row>
    <row r="309" spans="1:20" x14ac:dyDescent="0.3">
      <c r="A309" s="2">
        <v>308</v>
      </c>
      <c r="B309" s="3">
        <v>45030</v>
      </c>
      <c r="C309" s="2">
        <v>3</v>
      </c>
      <c r="D309" s="2">
        <v>11</v>
      </c>
      <c r="E309" s="2">
        <v>14</v>
      </c>
      <c r="F309" t="str">
        <f t="shared" si="24"/>
        <v>viernes</v>
      </c>
      <c r="G309" t="str">
        <f t="shared" si="25"/>
        <v>abril</v>
      </c>
      <c r="H309" t="str">
        <f>VLOOKUP(C309,Productos!A:D,2,FALSE)</f>
        <v>Producto C</v>
      </c>
      <c r="I309">
        <f>VLOOKUP(C309,Productos!A:D,3,FALSE)</f>
        <v>23</v>
      </c>
      <c r="J309">
        <f>VLOOKUP(C309,Productos!A:D,4,FALSE)</f>
        <v>46</v>
      </c>
      <c r="K309" t="str">
        <f>VLOOKUP(D309,Vendedores!A:F,6,FALSE)</f>
        <v>Garcia, Isabel</v>
      </c>
      <c r="L309">
        <f>VLOOKUP(D309,Vendedores!A:F,5,FALSE)</f>
        <v>3985</v>
      </c>
      <c r="M309">
        <f>VLOOKUP(D309,Vendedores!A:F,2,FALSE)</f>
        <v>6</v>
      </c>
      <c r="N309" t="str">
        <f>VLOOKUP(D309,Vendedores!A:H,7,FALSE)</f>
        <v>Vendedor Ssr</v>
      </c>
      <c r="O309">
        <f>VLOOKUP(D309,Vendedores!A:H,8,FALSE)</f>
        <v>2</v>
      </c>
      <c r="P309">
        <f t="shared" si="26"/>
        <v>46</v>
      </c>
      <c r="Q309">
        <f t="shared" si="27"/>
        <v>23</v>
      </c>
      <c r="R309">
        <f t="shared" si="28"/>
        <v>23</v>
      </c>
      <c r="S309">
        <f t="shared" si="29"/>
        <v>23</v>
      </c>
      <c r="T309" s="12">
        <f>VLOOKUP(
    O309,
    Comisiones!A:N,
    HLOOKUP(G309,Comisiones!$1:$2,2,FALSE),
    FALSE
)</f>
        <v>0.15</v>
      </c>
    </row>
    <row r="310" spans="1:20" x14ac:dyDescent="0.3">
      <c r="A310" s="2">
        <v>309</v>
      </c>
      <c r="B310" s="3">
        <v>45030</v>
      </c>
      <c r="C310" s="2">
        <v>8</v>
      </c>
      <c r="D310" s="2">
        <v>2</v>
      </c>
      <c r="E310" s="2">
        <v>14</v>
      </c>
      <c r="F310" t="str">
        <f t="shared" si="24"/>
        <v>viernes</v>
      </c>
      <c r="G310" t="str">
        <f t="shared" si="25"/>
        <v>abril</v>
      </c>
      <c r="H310" t="str">
        <f>VLOOKUP(C310,Productos!A:D,2,FALSE)</f>
        <v>Producto H</v>
      </c>
      <c r="I310">
        <f>VLOOKUP(C310,Productos!A:D,3,FALSE)</f>
        <v>14</v>
      </c>
      <c r="J310">
        <f>VLOOKUP(C310,Productos!A:D,4,FALSE)</f>
        <v>28</v>
      </c>
      <c r="K310" t="str">
        <f>VLOOKUP(D310,Vendedores!A:F,6,FALSE)</f>
        <v>Rodriguez, Ana</v>
      </c>
      <c r="L310">
        <f>VLOOKUP(D310,Vendedores!A:F,5,FALSE)</f>
        <v>6979</v>
      </c>
      <c r="M310">
        <f>VLOOKUP(D310,Vendedores!A:F,2,FALSE)</f>
        <v>3</v>
      </c>
      <c r="N310" t="str">
        <f>VLOOKUP(D310,Vendedores!A:H,7,FALSE)</f>
        <v>Gerente</v>
      </c>
      <c r="O310">
        <f>VLOOKUP(D310,Vendedores!A:H,8,FALSE)</f>
        <v>3</v>
      </c>
      <c r="P310">
        <f t="shared" si="26"/>
        <v>25.2</v>
      </c>
      <c r="Q310">
        <f t="shared" si="27"/>
        <v>14</v>
      </c>
      <c r="R310">
        <f t="shared" si="28"/>
        <v>14</v>
      </c>
      <c r="S310">
        <f t="shared" si="29"/>
        <v>14</v>
      </c>
      <c r="T310" s="12">
        <f>VLOOKUP(
    O310,
    Comisiones!A:N,
    HLOOKUP(G310,Comisiones!$1:$2,2,FALSE),
    FALSE
)</f>
        <v>0.17</v>
      </c>
    </row>
    <row r="311" spans="1:20" x14ac:dyDescent="0.3">
      <c r="A311" s="2">
        <v>310</v>
      </c>
      <c r="B311" s="3">
        <v>45031</v>
      </c>
      <c r="C311" s="2">
        <v>10</v>
      </c>
      <c r="D311" s="2">
        <v>20</v>
      </c>
      <c r="E311" s="2">
        <v>10</v>
      </c>
      <c r="F311" t="str">
        <f t="shared" si="24"/>
        <v>sábado</v>
      </c>
      <c r="G311" t="str">
        <f t="shared" si="25"/>
        <v>abril</v>
      </c>
      <c r="H311" t="str">
        <f>VLOOKUP(C311,Productos!A:D,2,FALSE)</f>
        <v>Producto J</v>
      </c>
      <c r="I311">
        <f>VLOOKUP(C311,Productos!A:D,3,FALSE)</f>
        <v>29</v>
      </c>
      <c r="J311">
        <f>VLOOKUP(C311,Productos!A:D,4,FALSE)</f>
        <v>58</v>
      </c>
      <c r="K311" t="str">
        <f>VLOOKUP(D311,Vendedores!A:F,6,FALSE)</f>
        <v>Gonzalez, Carmen</v>
      </c>
      <c r="L311">
        <f>VLOOKUP(D311,Vendedores!A:F,5,FALSE)</f>
        <v>3522</v>
      </c>
      <c r="M311">
        <f>VLOOKUP(D311,Vendedores!A:F,2,FALSE)</f>
        <v>6</v>
      </c>
      <c r="N311" t="str">
        <f>VLOOKUP(D311,Vendedores!A:H,7,FALSE)</f>
        <v>Vendedor Ssr</v>
      </c>
      <c r="O311">
        <f>VLOOKUP(D311,Vendedores!A:H,8,FALSE)</f>
        <v>2</v>
      </c>
      <c r="P311">
        <f t="shared" si="26"/>
        <v>58</v>
      </c>
      <c r="Q311">
        <f t="shared" si="27"/>
        <v>29</v>
      </c>
      <c r="R311">
        <f t="shared" si="28"/>
        <v>29</v>
      </c>
      <c r="S311">
        <f t="shared" si="29"/>
        <v>29</v>
      </c>
      <c r="T311" s="12">
        <f>VLOOKUP(
    O311,
    Comisiones!A:N,
    HLOOKUP(G311,Comisiones!$1:$2,2,FALSE),
    FALSE
)</f>
        <v>0.15</v>
      </c>
    </row>
    <row r="312" spans="1:20" x14ac:dyDescent="0.3">
      <c r="A312" s="2">
        <v>311</v>
      </c>
      <c r="B312" s="3">
        <v>45031</v>
      </c>
      <c r="C312" s="2">
        <v>10</v>
      </c>
      <c r="D312" s="2">
        <v>20</v>
      </c>
      <c r="E312" s="2">
        <v>15</v>
      </c>
      <c r="F312" t="str">
        <f t="shared" si="24"/>
        <v>sábado</v>
      </c>
      <c r="G312" t="str">
        <f t="shared" si="25"/>
        <v>abril</v>
      </c>
      <c r="H312" t="str">
        <f>VLOOKUP(C312,Productos!A:D,2,FALSE)</f>
        <v>Producto J</v>
      </c>
      <c r="I312">
        <f>VLOOKUP(C312,Productos!A:D,3,FALSE)</f>
        <v>29</v>
      </c>
      <c r="J312">
        <f>VLOOKUP(C312,Productos!A:D,4,FALSE)</f>
        <v>58</v>
      </c>
      <c r="K312" t="str">
        <f>VLOOKUP(D312,Vendedores!A:F,6,FALSE)</f>
        <v>Gonzalez, Carmen</v>
      </c>
      <c r="L312">
        <f>VLOOKUP(D312,Vendedores!A:F,5,FALSE)</f>
        <v>3522</v>
      </c>
      <c r="M312">
        <f>VLOOKUP(D312,Vendedores!A:F,2,FALSE)</f>
        <v>6</v>
      </c>
      <c r="N312" t="str">
        <f>VLOOKUP(D312,Vendedores!A:H,7,FALSE)</f>
        <v>Vendedor Ssr</v>
      </c>
      <c r="O312">
        <f>VLOOKUP(D312,Vendedores!A:H,8,FALSE)</f>
        <v>2</v>
      </c>
      <c r="P312">
        <f t="shared" si="26"/>
        <v>58</v>
      </c>
      <c r="Q312">
        <f t="shared" si="27"/>
        <v>29</v>
      </c>
      <c r="R312">
        <f t="shared" si="28"/>
        <v>29</v>
      </c>
      <c r="S312">
        <f t="shared" si="29"/>
        <v>29</v>
      </c>
      <c r="T312" s="12">
        <f>VLOOKUP(
    O312,
    Comisiones!A:N,
    HLOOKUP(G312,Comisiones!$1:$2,2,FALSE),
    FALSE
)</f>
        <v>0.15</v>
      </c>
    </row>
    <row r="313" spans="1:20" x14ac:dyDescent="0.3">
      <c r="A313" s="2">
        <v>312</v>
      </c>
      <c r="B313" s="3">
        <v>45031</v>
      </c>
      <c r="C313" s="2">
        <v>2</v>
      </c>
      <c r="D313" s="2">
        <v>33</v>
      </c>
      <c r="E313" s="2">
        <v>18</v>
      </c>
      <c r="F313" t="str">
        <f t="shared" si="24"/>
        <v>sábado</v>
      </c>
      <c r="G313" t="str">
        <f t="shared" si="25"/>
        <v>abril</v>
      </c>
      <c r="H313" t="str">
        <f>VLOOKUP(C313,Productos!A:D,2,FALSE)</f>
        <v>Producto B</v>
      </c>
      <c r="I313">
        <f>VLOOKUP(C313,Productos!A:D,3,FALSE)</f>
        <v>14</v>
      </c>
      <c r="J313">
        <f>VLOOKUP(C313,Productos!A:D,4,FALSE)</f>
        <v>28</v>
      </c>
      <c r="K313" t="str">
        <f>VLOOKUP(D313,Vendedores!A:F,6,FALSE)</f>
        <v>Martin, Josefa</v>
      </c>
      <c r="L313">
        <f>VLOOKUP(D313,Vendedores!A:F,5,FALSE)</f>
        <v>4217</v>
      </c>
      <c r="M313">
        <f>VLOOKUP(D313,Vendedores!A:F,2,FALSE)</f>
        <v>5</v>
      </c>
      <c r="N313" t="str">
        <f>VLOOKUP(D313,Vendedores!A:H,7,FALSE)</f>
        <v>Vendedor Sr</v>
      </c>
      <c r="O313">
        <f>VLOOKUP(D313,Vendedores!A:H,8,FALSE)</f>
        <v>2</v>
      </c>
      <c r="P313">
        <f t="shared" si="26"/>
        <v>28</v>
      </c>
      <c r="Q313">
        <f t="shared" si="27"/>
        <v>14</v>
      </c>
      <c r="R313">
        <f t="shared" si="28"/>
        <v>14</v>
      </c>
      <c r="S313">
        <f t="shared" si="29"/>
        <v>14</v>
      </c>
      <c r="T313" s="12">
        <f>VLOOKUP(
    O313,
    Comisiones!A:N,
    HLOOKUP(G313,Comisiones!$1:$2,2,FALSE),
    FALSE
)</f>
        <v>0.15</v>
      </c>
    </row>
    <row r="314" spans="1:20" x14ac:dyDescent="0.3">
      <c r="A314" s="2">
        <v>313</v>
      </c>
      <c r="B314" s="3">
        <v>45032</v>
      </c>
      <c r="C314" s="2">
        <v>7</v>
      </c>
      <c r="D314" s="2">
        <v>18</v>
      </c>
      <c r="E314" s="2">
        <v>17</v>
      </c>
      <c r="F314" t="str">
        <f t="shared" si="24"/>
        <v>domingo</v>
      </c>
      <c r="G314" t="str">
        <f t="shared" si="25"/>
        <v>abril</v>
      </c>
      <c r="H314" t="str">
        <f>VLOOKUP(C314,Productos!A:D,2,FALSE)</f>
        <v>Producto G</v>
      </c>
      <c r="I314">
        <f>VLOOKUP(C314,Productos!A:D,3,FALSE)</f>
        <v>17</v>
      </c>
      <c r="J314">
        <f>VLOOKUP(C314,Productos!A:D,4,FALSE)</f>
        <v>34</v>
      </c>
      <c r="K314" t="str">
        <f>VLOOKUP(D314,Vendedores!A:F,6,FALSE)</f>
        <v>Garcia, Jose</v>
      </c>
      <c r="L314">
        <f>VLOOKUP(D314,Vendedores!A:F,5,FALSE)</f>
        <v>5194</v>
      </c>
      <c r="M314">
        <f>VLOOKUP(D314,Vendedores!A:F,2,FALSE)</f>
        <v>4</v>
      </c>
      <c r="N314" t="str">
        <f>VLOOKUP(D314,Vendedores!A:H,7,FALSE)</f>
        <v>Jefe</v>
      </c>
      <c r="O314">
        <f>VLOOKUP(D314,Vendedores!A:H,8,FALSE)</f>
        <v>3</v>
      </c>
      <c r="P314">
        <f t="shared" si="26"/>
        <v>40.799999999999997</v>
      </c>
      <c r="Q314">
        <f t="shared" si="27"/>
        <v>17</v>
      </c>
      <c r="R314">
        <f t="shared" si="28"/>
        <v>17</v>
      </c>
      <c r="S314">
        <f t="shared" si="29"/>
        <v>17</v>
      </c>
      <c r="T314" s="12">
        <f>VLOOKUP(
    O314,
    Comisiones!A:N,
    HLOOKUP(G314,Comisiones!$1:$2,2,FALSE),
    FALSE
)</f>
        <v>0.17</v>
      </c>
    </row>
    <row r="315" spans="1:20" x14ac:dyDescent="0.3">
      <c r="A315" s="2">
        <v>314</v>
      </c>
      <c r="B315" s="3">
        <v>45032</v>
      </c>
      <c r="C315" s="2">
        <v>8</v>
      </c>
      <c r="D315" s="2">
        <v>9</v>
      </c>
      <c r="E315" s="2">
        <v>20</v>
      </c>
      <c r="F315" t="str">
        <f t="shared" si="24"/>
        <v>domingo</v>
      </c>
      <c r="G315" t="str">
        <f t="shared" si="25"/>
        <v>abril</v>
      </c>
      <c r="H315" t="str">
        <f>VLOOKUP(C315,Productos!A:D,2,FALSE)</f>
        <v>Producto H</v>
      </c>
      <c r="I315">
        <f>VLOOKUP(C315,Productos!A:D,3,FALSE)</f>
        <v>14</v>
      </c>
      <c r="J315">
        <f>VLOOKUP(C315,Productos!A:D,4,FALSE)</f>
        <v>28</v>
      </c>
      <c r="K315" t="str">
        <f>VLOOKUP(D315,Vendedores!A:F,6,FALSE)</f>
        <v>Gomez, Jose</v>
      </c>
      <c r="L315">
        <f>VLOOKUP(D315,Vendedores!A:F,5,FALSE)</f>
        <v>5400</v>
      </c>
      <c r="M315">
        <f>VLOOKUP(D315,Vendedores!A:F,2,FALSE)</f>
        <v>4</v>
      </c>
      <c r="N315" t="str">
        <f>VLOOKUP(D315,Vendedores!A:H,7,FALSE)</f>
        <v>Jefe</v>
      </c>
      <c r="O315">
        <f>VLOOKUP(D315,Vendedores!A:H,8,FALSE)</f>
        <v>3</v>
      </c>
      <c r="P315">
        <f t="shared" si="26"/>
        <v>33.6</v>
      </c>
      <c r="Q315">
        <f t="shared" si="27"/>
        <v>14</v>
      </c>
      <c r="R315">
        <f t="shared" si="28"/>
        <v>14</v>
      </c>
      <c r="S315">
        <f t="shared" si="29"/>
        <v>14</v>
      </c>
      <c r="T315" s="12">
        <f>VLOOKUP(
    O315,
    Comisiones!A:N,
    HLOOKUP(G315,Comisiones!$1:$2,2,FALSE),
    FALSE
)</f>
        <v>0.17</v>
      </c>
    </row>
    <row r="316" spans="1:20" x14ac:dyDescent="0.3">
      <c r="A316" s="2">
        <v>315</v>
      </c>
      <c r="B316" s="3">
        <v>45032</v>
      </c>
      <c r="C316" s="2">
        <v>1</v>
      </c>
      <c r="D316" s="2">
        <v>7</v>
      </c>
      <c r="E316" s="2">
        <v>19</v>
      </c>
      <c r="F316" t="str">
        <f t="shared" si="24"/>
        <v>domingo</v>
      </c>
      <c r="G316" t="str">
        <f t="shared" si="25"/>
        <v>abril</v>
      </c>
      <c r="H316" t="str">
        <f>VLOOKUP(C316,Productos!A:D,2,FALSE)</f>
        <v>Producto A</v>
      </c>
      <c r="I316">
        <f>VLOOKUP(C316,Productos!A:D,3,FALSE)</f>
        <v>10</v>
      </c>
      <c r="J316">
        <f>VLOOKUP(C316,Productos!A:D,4,FALSE)</f>
        <v>20</v>
      </c>
      <c r="K316" t="str">
        <f>VLOOKUP(D316,Vendedores!A:F,6,FALSE)</f>
        <v>Sanchez, Antonio</v>
      </c>
      <c r="L316">
        <f>VLOOKUP(D316,Vendedores!A:F,5,FALSE)</f>
        <v>1810</v>
      </c>
      <c r="M316">
        <f>VLOOKUP(D316,Vendedores!A:F,2,FALSE)</f>
        <v>8</v>
      </c>
      <c r="N316" t="str">
        <f>VLOOKUP(D316,Vendedores!A:H,7,FALSE)</f>
        <v>Pasante</v>
      </c>
      <c r="O316">
        <f>VLOOKUP(D316,Vendedores!A:H,8,FALSE)</f>
        <v>1</v>
      </c>
      <c r="P316">
        <f t="shared" si="26"/>
        <v>24</v>
      </c>
      <c r="Q316">
        <f t="shared" si="27"/>
        <v>10</v>
      </c>
      <c r="R316">
        <f t="shared" si="28"/>
        <v>10</v>
      </c>
      <c r="S316">
        <f t="shared" si="29"/>
        <v>10</v>
      </c>
      <c r="T316" s="12">
        <f>VLOOKUP(
    O316,
    Comisiones!A:N,
    HLOOKUP(G316,Comisiones!$1:$2,2,FALSE),
    FALSE
)</f>
        <v>0.14000000000000001</v>
      </c>
    </row>
    <row r="317" spans="1:20" x14ac:dyDescent="0.3">
      <c r="A317" s="2">
        <v>316</v>
      </c>
      <c r="B317" s="3">
        <v>45033</v>
      </c>
      <c r="C317" s="2">
        <v>3</v>
      </c>
      <c r="D317" s="2">
        <v>40</v>
      </c>
      <c r="E317" s="2">
        <v>18</v>
      </c>
      <c r="F317" t="str">
        <f t="shared" si="24"/>
        <v>lunes</v>
      </c>
      <c r="G317" t="str">
        <f t="shared" si="25"/>
        <v>abril</v>
      </c>
      <c r="H317" t="str">
        <f>VLOOKUP(C317,Productos!A:D,2,FALSE)</f>
        <v>Producto C</v>
      </c>
      <c r="I317">
        <f>VLOOKUP(C317,Productos!A:D,3,FALSE)</f>
        <v>23</v>
      </c>
      <c r="J317">
        <f>VLOOKUP(C317,Productos!A:D,4,FALSE)</f>
        <v>46</v>
      </c>
      <c r="K317" t="str">
        <f>VLOOKUP(D317,Vendedores!A:F,6,FALSE)</f>
        <v>Martin, Carmen</v>
      </c>
      <c r="L317">
        <f>VLOOKUP(D317,Vendedores!A:F,5,FALSE)</f>
        <v>1598</v>
      </c>
      <c r="M317">
        <f>VLOOKUP(D317,Vendedores!A:F,2,FALSE)</f>
        <v>8</v>
      </c>
      <c r="N317" t="str">
        <f>VLOOKUP(D317,Vendedores!A:H,7,FALSE)</f>
        <v>Pasante</v>
      </c>
      <c r="O317">
        <f>VLOOKUP(D317,Vendedores!A:H,8,FALSE)</f>
        <v>1</v>
      </c>
      <c r="P317">
        <f t="shared" si="26"/>
        <v>46</v>
      </c>
      <c r="Q317">
        <f t="shared" si="27"/>
        <v>23</v>
      </c>
      <c r="R317">
        <f t="shared" si="28"/>
        <v>23</v>
      </c>
      <c r="S317">
        <f t="shared" si="29"/>
        <v>23</v>
      </c>
      <c r="T317" s="12">
        <f>VLOOKUP(
    O317,
    Comisiones!A:N,
    HLOOKUP(G317,Comisiones!$1:$2,2,FALSE),
    FALSE
)</f>
        <v>0.14000000000000001</v>
      </c>
    </row>
    <row r="318" spans="1:20" x14ac:dyDescent="0.3">
      <c r="A318" s="2">
        <v>317</v>
      </c>
      <c r="B318" s="3">
        <v>45033</v>
      </c>
      <c r="C318" s="2">
        <v>4</v>
      </c>
      <c r="D318" s="2">
        <v>32</v>
      </c>
      <c r="E318" s="2">
        <v>14</v>
      </c>
      <c r="F318" t="str">
        <f t="shared" si="24"/>
        <v>lunes</v>
      </c>
      <c r="G318" t="str">
        <f t="shared" si="25"/>
        <v>abril</v>
      </c>
      <c r="H318" t="str">
        <f>VLOOKUP(C318,Productos!A:D,2,FALSE)</f>
        <v>Producto D</v>
      </c>
      <c r="I318">
        <f>VLOOKUP(C318,Productos!A:D,3,FALSE)</f>
        <v>14</v>
      </c>
      <c r="J318">
        <f>VLOOKUP(C318,Productos!A:D,4,FALSE)</f>
        <v>28</v>
      </c>
      <c r="K318" t="str">
        <f>VLOOKUP(D318,Vendedores!A:F,6,FALSE)</f>
        <v>Gomez, Javier</v>
      </c>
      <c r="L318">
        <f>VLOOKUP(D318,Vendedores!A:F,5,FALSE)</f>
        <v>1612</v>
      </c>
      <c r="M318">
        <f>VLOOKUP(D318,Vendedores!A:F,2,FALSE)</f>
        <v>8</v>
      </c>
      <c r="N318" t="str">
        <f>VLOOKUP(D318,Vendedores!A:H,7,FALSE)</f>
        <v>Pasante</v>
      </c>
      <c r="O318">
        <f>VLOOKUP(D318,Vendedores!A:H,8,FALSE)</f>
        <v>1</v>
      </c>
      <c r="P318">
        <f t="shared" si="26"/>
        <v>28</v>
      </c>
      <c r="Q318">
        <f t="shared" si="27"/>
        <v>14</v>
      </c>
      <c r="R318">
        <f t="shared" si="28"/>
        <v>14</v>
      </c>
      <c r="S318">
        <f t="shared" si="29"/>
        <v>14</v>
      </c>
      <c r="T318" s="12">
        <f>VLOOKUP(
    O318,
    Comisiones!A:N,
    HLOOKUP(G318,Comisiones!$1:$2,2,FALSE),
    FALSE
)</f>
        <v>0.14000000000000001</v>
      </c>
    </row>
    <row r="319" spans="1:20" x14ac:dyDescent="0.3">
      <c r="A319" s="2">
        <v>318</v>
      </c>
      <c r="B319" s="3">
        <v>45033</v>
      </c>
      <c r="C319" s="2">
        <v>10</v>
      </c>
      <c r="D319" s="2">
        <v>34</v>
      </c>
      <c r="E319" s="2">
        <v>10</v>
      </c>
      <c r="F319" t="str">
        <f t="shared" si="24"/>
        <v>lunes</v>
      </c>
      <c r="G319" t="str">
        <f t="shared" si="25"/>
        <v>abril</v>
      </c>
      <c r="H319" t="str">
        <f>VLOOKUP(C319,Productos!A:D,2,FALSE)</f>
        <v>Producto J</v>
      </c>
      <c r="I319">
        <f>VLOOKUP(C319,Productos!A:D,3,FALSE)</f>
        <v>29</v>
      </c>
      <c r="J319">
        <f>VLOOKUP(C319,Productos!A:D,4,FALSE)</f>
        <v>58</v>
      </c>
      <c r="K319" t="str">
        <f>VLOOKUP(D319,Vendedores!A:F,6,FALSE)</f>
        <v>Lopez, Teresa</v>
      </c>
      <c r="L319">
        <f>VLOOKUP(D319,Vendedores!A:F,5,FALSE)</f>
        <v>3680</v>
      </c>
      <c r="M319">
        <f>VLOOKUP(D319,Vendedores!A:F,2,FALSE)</f>
        <v>6</v>
      </c>
      <c r="N319" t="str">
        <f>VLOOKUP(D319,Vendedores!A:H,7,FALSE)</f>
        <v>Vendedor Ssr</v>
      </c>
      <c r="O319">
        <f>VLOOKUP(D319,Vendedores!A:H,8,FALSE)</f>
        <v>2</v>
      </c>
      <c r="P319">
        <f t="shared" si="26"/>
        <v>58</v>
      </c>
      <c r="Q319">
        <f t="shared" si="27"/>
        <v>29</v>
      </c>
      <c r="R319">
        <f t="shared" si="28"/>
        <v>29</v>
      </c>
      <c r="S319">
        <f t="shared" si="29"/>
        <v>29</v>
      </c>
      <c r="T319" s="12">
        <f>VLOOKUP(
    O319,
    Comisiones!A:N,
    HLOOKUP(G319,Comisiones!$1:$2,2,FALSE),
    FALSE
)</f>
        <v>0.15</v>
      </c>
    </row>
    <row r="320" spans="1:20" x14ac:dyDescent="0.3">
      <c r="A320" s="2">
        <v>319</v>
      </c>
      <c r="B320" s="3">
        <v>45034</v>
      </c>
      <c r="C320" s="2">
        <v>4</v>
      </c>
      <c r="D320" s="2">
        <v>32</v>
      </c>
      <c r="E320" s="2">
        <v>13</v>
      </c>
      <c r="F320" t="str">
        <f t="shared" si="24"/>
        <v>martes</v>
      </c>
      <c r="G320" t="str">
        <f t="shared" si="25"/>
        <v>abril</v>
      </c>
      <c r="H320" t="str">
        <f>VLOOKUP(C320,Productos!A:D,2,FALSE)</f>
        <v>Producto D</v>
      </c>
      <c r="I320">
        <f>VLOOKUP(C320,Productos!A:D,3,FALSE)</f>
        <v>14</v>
      </c>
      <c r="J320">
        <f>VLOOKUP(C320,Productos!A:D,4,FALSE)</f>
        <v>28</v>
      </c>
      <c r="K320" t="str">
        <f>VLOOKUP(D320,Vendedores!A:F,6,FALSE)</f>
        <v>Gomez, Javier</v>
      </c>
      <c r="L320">
        <f>VLOOKUP(D320,Vendedores!A:F,5,FALSE)</f>
        <v>1612</v>
      </c>
      <c r="M320">
        <f>VLOOKUP(D320,Vendedores!A:F,2,FALSE)</f>
        <v>8</v>
      </c>
      <c r="N320" t="str">
        <f>VLOOKUP(D320,Vendedores!A:H,7,FALSE)</f>
        <v>Pasante</v>
      </c>
      <c r="O320">
        <f>VLOOKUP(D320,Vendedores!A:H,8,FALSE)</f>
        <v>1</v>
      </c>
      <c r="P320">
        <f t="shared" si="26"/>
        <v>28</v>
      </c>
      <c r="Q320">
        <f t="shared" si="27"/>
        <v>14</v>
      </c>
      <c r="R320">
        <f t="shared" si="28"/>
        <v>14</v>
      </c>
      <c r="S320">
        <f t="shared" si="29"/>
        <v>14</v>
      </c>
      <c r="T320" s="12">
        <f>VLOOKUP(
    O320,
    Comisiones!A:N,
    HLOOKUP(G320,Comisiones!$1:$2,2,FALSE),
    FALSE
)</f>
        <v>0.14000000000000001</v>
      </c>
    </row>
    <row r="321" spans="1:20" x14ac:dyDescent="0.3">
      <c r="A321" s="2">
        <v>320</v>
      </c>
      <c r="B321" s="3">
        <v>45034</v>
      </c>
      <c r="C321" s="2">
        <v>6</v>
      </c>
      <c r="D321" s="2">
        <v>4</v>
      </c>
      <c r="E321" s="2">
        <v>14</v>
      </c>
      <c r="F321" t="str">
        <f t="shared" si="24"/>
        <v>martes</v>
      </c>
      <c r="G321" t="str">
        <f t="shared" si="25"/>
        <v>abril</v>
      </c>
      <c r="H321" t="str">
        <f>VLOOKUP(C321,Productos!A:D,2,FALSE)</f>
        <v>Producto F</v>
      </c>
      <c r="I321">
        <f>VLOOKUP(C321,Productos!A:D,3,FALSE)</f>
        <v>16</v>
      </c>
      <c r="J321">
        <f>VLOOKUP(C321,Productos!A:D,4,FALSE)</f>
        <v>32</v>
      </c>
      <c r="K321" t="str">
        <f>VLOOKUP(D321,Vendedores!A:F,6,FALSE)</f>
        <v>Fernandez, Isabel</v>
      </c>
      <c r="L321">
        <f>VLOOKUP(D321,Vendedores!A:F,5,FALSE)</f>
        <v>4345</v>
      </c>
      <c r="M321">
        <f>VLOOKUP(D321,Vendedores!A:F,2,FALSE)</f>
        <v>5</v>
      </c>
      <c r="N321" t="str">
        <f>VLOOKUP(D321,Vendedores!A:H,7,FALSE)</f>
        <v>Vendedor Sr</v>
      </c>
      <c r="O321">
        <f>VLOOKUP(D321,Vendedores!A:H,8,FALSE)</f>
        <v>2</v>
      </c>
      <c r="P321">
        <f t="shared" si="26"/>
        <v>32</v>
      </c>
      <c r="Q321">
        <f t="shared" si="27"/>
        <v>16</v>
      </c>
      <c r="R321">
        <f t="shared" si="28"/>
        <v>16</v>
      </c>
      <c r="S321">
        <f t="shared" si="29"/>
        <v>16</v>
      </c>
      <c r="T321" s="12">
        <f>VLOOKUP(
    O321,
    Comisiones!A:N,
    HLOOKUP(G321,Comisiones!$1:$2,2,FALSE),
    FALSE
)</f>
        <v>0.15</v>
      </c>
    </row>
    <row r="322" spans="1:20" x14ac:dyDescent="0.3">
      <c r="A322" s="2">
        <v>321</v>
      </c>
      <c r="B322" s="3">
        <v>45034</v>
      </c>
      <c r="C322" s="2">
        <v>3</v>
      </c>
      <c r="D322" s="2">
        <v>19</v>
      </c>
      <c r="E322" s="2">
        <v>6</v>
      </c>
      <c r="F322" t="str">
        <f t="shared" si="24"/>
        <v>martes</v>
      </c>
      <c r="G322" t="str">
        <f t="shared" si="25"/>
        <v>abril</v>
      </c>
      <c r="H322" t="str">
        <f>VLOOKUP(C322,Productos!A:D,2,FALSE)</f>
        <v>Producto C</v>
      </c>
      <c r="I322">
        <f>VLOOKUP(C322,Productos!A:D,3,FALSE)</f>
        <v>23</v>
      </c>
      <c r="J322">
        <f>VLOOKUP(C322,Productos!A:D,4,FALSE)</f>
        <v>46</v>
      </c>
      <c r="K322" t="str">
        <f>VLOOKUP(D322,Vendedores!A:F,6,FALSE)</f>
        <v>Rodriguez, Maria</v>
      </c>
      <c r="L322">
        <f>VLOOKUP(D322,Vendedores!A:F,5,FALSE)</f>
        <v>4862</v>
      </c>
      <c r="M322">
        <f>VLOOKUP(D322,Vendedores!A:F,2,FALSE)</f>
        <v>5</v>
      </c>
      <c r="N322" t="str">
        <f>VLOOKUP(D322,Vendedores!A:H,7,FALSE)</f>
        <v>Vendedor Sr</v>
      </c>
      <c r="O322">
        <f>VLOOKUP(D322,Vendedores!A:H,8,FALSE)</f>
        <v>2</v>
      </c>
      <c r="P322">
        <f t="shared" si="26"/>
        <v>46</v>
      </c>
      <c r="Q322">
        <f t="shared" si="27"/>
        <v>23</v>
      </c>
      <c r="R322">
        <f t="shared" si="28"/>
        <v>23</v>
      </c>
      <c r="S322">
        <f t="shared" si="29"/>
        <v>23</v>
      </c>
      <c r="T322" s="12">
        <f>VLOOKUP(
    O322,
    Comisiones!A:N,
    HLOOKUP(G322,Comisiones!$1:$2,2,FALSE),
    FALSE
)</f>
        <v>0.15</v>
      </c>
    </row>
    <row r="323" spans="1:20" x14ac:dyDescent="0.3">
      <c r="A323" s="2">
        <v>322</v>
      </c>
      <c r="B323" s="3">
        <v>45035</v>
      </c>
      <c r="C323" s="2">
        <v>10</v>
      </c>
      <c r="D323" s="2">
        <v>26</v>
      </c>
      <c r="E323" s="2">
        <v>13</v>
      </c>
      <c r="F323" t="str">
        <f t="shared" ref="F323:F386" si="30">TEXT(B323,"dddd")</f>
        <v>miércoles</v>
      </c>
      <c r="G323" t="str">
        <f t="shared" ref="G323:G386" si="31">TEXT(B323,"mmmm")</f>
        <v>abril</v>
      </c>
      <c r="H323" t="str">
        <f>VLOOKUP(C323,Productos!A:D,2,FALSE)</f>
        <v>Producto J</v>
      </c>
      <c r="I323">
        <f>VLOOKUP(C323,Productos!A:D,3,FALSE)</f>
        <v>29</v>
      </c>
      <c r="J323">
        <f>VLOOKUP(C323,Productos!A:D,4,FALSE)</f>
        <v>58</v>
      </c>
      <c r="K323" t="str">
        <f>VLOOKUP(D323,Vendedores!A:F,6,FALSE)</f>
        <v>Gomez, Pilar</v>
      </c>
      <c r="L323">
        <f>VLOOKUP(D323,Vendedores!A:F,5,FALSE)</f>
        <v>2557</v>
      </c>
      <c r="M323">
        <f>VLOOKUP(D323,Vendedores!A:F,2,FALSE)</f>
        <v>7</v>
      </c>
      <c r="N323" t="str">
        <f>VLOOKUP(D323,Vendedores!A:H,7,FALSE)</f>
        <v>Vendedor Jr</v>
      </c>
      <c r="O323">
        <f>VLOOKUP(D323,Vendedores!A:H,8,FALSE)</f>
        <v>2</v>
      </c>
      <c r="P323">
        <f t="shared" ref="P323:P386" si="32">IF(
    OR(N323="Director",N323="Gerente",N323="CEO"),
    J323*0.9,
    IF(F323="domingo",J323*1.2,J323)
)</f>
        <v>58</v>
      </c>
      <c r="Q323">
        <f t="shared" ref="Q323:Q386" si="33">IF(
    AND(
        OR(C323=1,C323=2,C323=3,C323=4),
        OR(G323="junio",G323="julio",G323="agosto")
    ),
    I323*1.05,
    I323
)</f>
        <v>29</v>
      </c>
      <c r="R323">
        <f t="shared" ref="R323:R386" si="34">IF(
    OR(G323="diciembre",G323="enero",G323="febrero"),
    IF(
        OR(C323=5,C323=6,C323=7,C323=8),
        I323*1.07,
        IF(
            OR(C323=10,C323=9),
            I323*1.1,
            I323
        )
    ),
    I323
)</f>
        <v>29</v>
      </c>
      <c r="S323">
        <f t="shared" ref="S323:S386" si="35">IF(
    OR(G323="enero",G323="febrero",G323="diciembre"),
    R323,
    IF(OR(G323="junio",G323="julio",G323="agosto"),Q323,I323))</f>
        <v>29</v>
      </c>
      <c r="T323" s="12">
        <f>VLOOKUP(
    O323,
    Comisiones!A:N,
    HLOOKUP(G323,Comisiones!$1:$2,2,FALSE),
    FALSE
)</f>
        <v>0.15</v>
      </c>
    </row>
    <row r="324" spans="1:20" x14ac:dyDescent="0.3">
      <c r="A324" s="2">
        <v>323</v>
      </c>
      <c r="B324" s="3">
        <v>45035</v>
      </c>
      <c r="C324" s="2">
        <v>5</v>
      </c>
      <c r="D324" s="2">
        <v>3</v>
      </c>
      <c r="E324" s="2">
        <v>14</v>
      </c>
      <c r="F324" t="str">
        <f t="shared" si="30"/>
        <v>miércoles</v>
      </c>
      <c r="G324" t="str">
        <f t="shared" si="31"/>
        <v>abril</v>
      </c>
      <c r="H324" t="str">
        <f>VLOOKUP(C324,Productos!A:D,2,FALSE)</f>
        <v>Producto E</v>
      </c>
      <c r="I324">
        <f>VLOOKUP(C324,Productos!A:D,3,FALSE)</f>
        <v>24</v>
      </c>
      <c r="J324">
        <f>VLOOKUP(C324,Productos!A:D,4,FALSE)</f>
        <v>48</v>
      </c>
      <c r="K324" t="str">
        <f>VLOOKUP(D324,Vendedores!A:F,6,FALSE)</f>
        <v>Gonzalez, Pedro</v>
      </c>
      <c r="L324">
        <f>VLOOKUP(D324,Vendedores!A:F,5,FALSE)</f>
        <v>5010</v>
      </c>
      <c r="M324">
        <f>VLOOKUP(D324,Vendedores!A:F,2,FALSE)</f>
        <v>4</v>
      </c>
      <c r="N324" t="str">
        <f>VLOOKUP(D324,Vendedores!A:H,7,FALSE)</f>
        <v>Jefe</v>
      </c>
      <c r="O324">
        <f>VLOOKUP(D324,Vendedores!A:H,8,FALSE)</f>
        <v>3</v>
      </c>
      <c r="P324">
        <f t="shared" si="32"/>
        <v>48</v>
      </c>
      <c r="Q324">
        <f t="shared" si="33"/>
        <v>24</v>
      </c>
      <c r="R324">
        <f t="shared" si="34"/>
        <v>24</v>
      </c>
      <c r="S324">
        <f t="shared" si="35"/>
        <v>24</v>
      </c>
      <c r="T324" s="12">
        <f>VLOOKUP(
    O324,
    Comisiones!A:N,
    HLOOKUP(G324,Comisiones!$1:$2,2,FALSE),
    FALSE
)</f>
        <v>0.17</v>
      </c>
    </row>
    <row r="325" spans="1:20" x14ac:dyDescent="0.3">
      <c r="A325" s="2">
        <v>324</v>
      </c>
      <c r="B325" s="3">
        <v>45035</v>
      </c>
      <c r="C325" s="2">
        <v>9</v>
      </c>
      <c r="D325" s="2">
        <v>23</v>
      </c>
      <c r="E325" s="2">
        <v>17</v>
      </c>
      <c r="F325" t="str">
        <f t="shared" si="30"/>
        <v>miércoles</v>
      </c>
      <c r="G325" t="str">
        <f t="shared" si="31"/>
        <v>abril</v>
      </c>
      <c r="H325" t="str">
        <f>VLOOKUP(C325,Productos!A:D,2,FALSE)</f>
        <v>Producto I</v>
      </c>
      <c r="I325">
        <f>VLOOKUP(C325,Productos!A:D,3,FALSE)</f>
        <v>26</v>
      </c>
      <c r="J325">
        <f>VLOOKUP(C325,Productos!A:D,4,FALSE)</f>
        <v>52</v>
      </c>
      <c r="K325" t="str">
        <f>VLOOKUP(D325,Vendedores!A:F,6,FALSE)</f>
        <v>Martinez, Pedro</v>
      </c>
      <c r="L325">
        <f>VLOOKUP(D325,Vendedores!A:F,5,FALSE)</f>
        <v>5555</v>
      </c>
      <c r="M325">
        <f>VLOOKUP(D325,Vendedores!A:F,2,FALSE)</f>
        <v>4</v>
      </c>
      <c r="N325" t="str">
        <f>VLOOKUP(D325,Vendedores!A:H,7,FALSE)</f>
        <v>Jefe</v>
      </c>
      <c r="O325">
        <f>VLOOKUP(D325,Vendedores!A:H,8,FALSE)</f>
        <v>3</v>
      </c>
      <c r="P325">
        <f t="shared" si="32"/>
        <v>52</v>
      </c>
      <c r="Q325">
        <f t="shared" si="33"/>
        <v>26</v>
      </c>
      <c r="R325">
        <f t="shared" si="34"/>
        <v>26</v>
      </c>
      <c r="S325">
        <f t="shared" si="35"/>
        <v>26</v>
      </c>
      <c r="T325" s="12">
        <f>VLOOKUP(
    O325,
    Comisiones!A:N,
    HLOOKUP(G325,Comisiones!$1:$2,2,FALSE),
    FALSE
)</f>
        <v>0.17</v>
      </c>
    </row>
    <row r="326" spans="1:20" x14ac:dyDescent="0.3">
      <c r="A326" s="2">
        <v>325</v>
      </c>
      <c r="B326" s="3">
        <v>45036</v>
      </c>
      <c r="C326" s="2">
        <v>10</v>
      </c>
      <c r="D326" s="2">
        <v>29</v>
      </c>
      <c r="E326" s="2">
        <v>8</v>
      </c>
      <c r="F326" t="str">
        <f t="shared" si="30"/>
        <v>jueves</v>
      </c>
      <c r="G326" t="str">
        <f t="shared" si="31"/>
        <v>abril</v>
      </c>
      <c r="H326" t="str">
        <f>VLOOKUP(C326,Productos!A:D,2,FALSE)</f>
        <v>Producto J</v>
      </c>
      <c r="I326">
        <f>VLOOKUP(C326,Productos!A:D,3,FALSE)</f>
        <v>29</v>
      </c>
      <c r="J326">
        <f>VLOOKUP(C326,Productos!A:D,4,FALSE)</f>
        <v>58</v>
      </c>
      <c r="K326" t="str">
        <f>VLOOKUP(D326,Vendedores!A:F,6,FALSE)</f>
        <v>Rodriguez, Jose</v>
      </c>
      <c r="L326">
        <f>VLOOKUP(D326,Vendedores!A:F,5,FALSE)</f>
        <v>4645</v>
      </c>
      <c r="M326">
        <f>VLOOKUP(D326,Vendedores!A:F,2,FALSE)</f>
        <v>5</v>
      </c>
      <c r="N326" t="str">
        <f>VLOOKUP(D326,Vendedores!A:H,7,FALSE)</f>
        <v>Vendedor Sr</v>
      </c>
      <c r="O326">
        <f>VLOOKUP(D326,Vendedores!A:H,8,FALSE)</f>
        <v>2</v>
      </c>
      <c r="P326">
        <f t="shared" si="32"/>
        <v>58</v>
      </c>
      <c r="Q326">
        <f t="shared" si="33"/>
        <v>29</v>
      </c>
      <c r="R326">
        <f t="shared" si="34"/>
        <v>29</v>
      </c>
      <c r="S326">
        <f t="shared" si="35"/>
        <v>29</v>
      </c>
      <c r="T326" s="12">
        <f>VLOOKUP(
    O326,
    Comisiones!A:N,
    HLOOKUP(G326,Comisiones!$1:$2,2,FALSE),
    FALSE
)</f>
        <v>0.15</v>
      </c>
    </row>
    <row r="327" spans="1:20" x14ac:dyDescent="0.3">
      <c r="A327" s="2">
        <v>326</v>
      </c>
      <c r="B327" s="3">
        <v>45036</v>
      </c>
      <c r="C327" s="2">
        <v>3</v>
      </c>
      <c r="D327" s="2">
        <v>18</v>
      </c>
      <c r="E327" s="2">
        <v>13</v>
      </c>
      <c r="F327" t="str">
        <f t="shared" si="30"/>
        <v>jueves</v>
      </c>
      <c r="G327" t="str">
        <f t="shared" si="31"/>
        <v>abril</v>
      </c>
      <c r="H327" t="str">
        <f>VLOOKUP(C327,Productos!A:D,2,FALSE)</f>
        <v>Producto C</v>
      </c>
      <c r="I327">
        <f>VLOOKUP(C327,Productos!A:D,3,FALSE)</f>
        <v>23</v>
      </c>
      <c r="J327">
        <f>VLOOKUP(C327,Productos!A:D,4,FALSE)</f>
        <v>46</v>
      </c>
      <c r="K327" t="str">
        <f>VLOOKUP(D327,Vendedores!A:F,6,FALSE)</f>
        <v>Garcia, Jose</v>
      </c>
      <c r="L327">
        <f>VLOOKUP(D327,Vendedores!A:F,5,FALSE)</f>
        <v>5194</v>
      </c>
      <c r="M327">
        <f>VLOOKUP(D327,Vendedores!A:F,2,FALSE)</f>
        <v>4</v>
      </c>
      <c r="N327" t="str">
        <f>VLOOKUP(D327,Vendedores!A:H,7,FALSE)</f>
        <v>Jefe</v>
      </c>
      <c r="O327">
        <f>VLOOKUP(D327,Vendedores!A:H,8,FALSE)</f>
        <v>3</v>
      </c>
      <c r="P327">
        <f t="shared" si="32"/>
        <v>46</v>
      </c>
      <c r="Q327">
        <f t="shared" si="33"/>
        <v>23</v>
      </c>
      <c r="R327">
        <f t="shared" si="34"/>
        <v>23</v>
      </c>
      <c r="S327">
        <f t="shared" si="35"/>
        <v>23</v>
      </c>
      <c r="T327" s="12">
        <f>VLOOKUP(
    O327,
    Comisiones!A:N,
    HLOOKUP(G327,Comisiones!$1:$2,2,FALSE),
    FALSE
)</f>
        <v>0.17</v>
      </c>
    </row>
    <row r="328" spans="1:20" x14ac:dyDescent="0.3">
      <c r="A328" s="2">
        <v>327</v>
      </c>
      <c r="B328" s="3">
        <v>45036</v>
      </c>
      <c r="C328" s="2">
        <v>3</v>
      </c>
      <c r="D328" s="2">
        <v>3</v>
      </c>
      <c r="E328" s="2">
        <v>16</v>
      </c>
      <c r="F328" t="str">
        <f t="shared" si="30"/>
        <v>jueves</v>
      </c>
      <c r="G328" t="str">
        <f t="shared" si="31"/>
        <v>abril</v>
      </c>
      <c r="H328" t="str">
        <f>VLOOKUP(C328,Productos!A:D,2,FALSE)</f>
        <v>Producto C</v>
      </c>
      <c r="I328">
        <f>VLOOKUP(C328,Productos!A:D,3,FALSE)</f>
        <v>23</v>
      </c>
      <c r="J328">
        <f>VLOOKUP(C328,Productos!A:D,4,FALSE)</f>
        <v>46</v>
      </c>
      <c r="K328" t="str">
        <f>VLOOKUP(D328,Vendedores!A:F,6,FALSE)</f>
        <v>Gonzalez, Pedro</v>
      </c>
      <c r="L328">
        <f>VLOOKUP(D328,Vendedores!A:F,5,FALSE)</f>
        <v>5010</v>
      </c>
      <c r="M328">
        <f>VLOOKUP(D328,Vendedores!A:F,2,FALSE)</f>
        <v>4</v>
      </c>
      <c r="N328" t="str">
        <f>VLOOKUP(D328,Vendedores!A:H,7,FALSE)</f>
        <v>Jefe</v>
      </c>
      <c r="O328">
        <f>VLOOKUP(D328,Vendedores!A:H,8,FALSE)</f>
        <v>3</v>
      </c>
      <c r="P328">
        <f t="shared" si="32"/>
        <v>46</v>
      </c>
      <c r="Q328">
        <f t="shared" si="33"/>
        <v>23</v>
      </c>
      <c r="R328">
        <f t="shared" si="34"/>
        <v>23</v>
      </c>
      <c r="S328">
        <f t="shared" si="35"/>
        <v>23</v>
      </c>
      <c r="T328" s="12">
        <f>VLOOKUP(
    O328,
    Comisiones!A:N,
    HLOOKUP(G328,Comisiones!$1:$2,2,FALSE),
    FALSE
)</f>
        <v>0.17</v>
      </c>
    </row>
    <row r="329" spans="1:20" x14ac:dyDescent="0.3">
      <c r="A329" s="2">
        <v>328</v>
      </c>
      <c r="B329" s="3">
        <v>45037</v>
      </c>
      <c r="C329" s="2">
        <v>2</v>
      </c>
      <c r="D329" s="2">
        <v>28</v>
      </c>
      <c r="E329" s="2">
        <v>16</v>
      </c>
      <c r="F329" t="str">
        <f t="shared" si="30"/>
        <v>viernes</v>
      </c>
      <c r="G329" t="str">
        <f t="shared" si="31"/>
        <v>abril</v>
      </c>
      <c r="H329" t="str">
        <f>VLOOKUP(C329,Productos!A:D,2,FALSE)</f>
        <v>Producto B</v>
      </c>
      <c r="I329">
        <f>VLOOKUP(C329,Productos!A:D,3,FALSE)</f>
        <v>14</v>
      </c>
      <c r="J329">
        <f>VLOOKUP(C329,Productos!A:D,4,FALSE)</f>
        <v>28</v>
      </c>
      <c r="K329" t="str">
        <f>VLOOKUP(D329,Vendedores!A:F,6,FALSE)</f>
        <v>Garcia, Manuel</v>
      </c>
      <c r="L329">
        <f>VLOOKUP(D329,Vendedores!A:F,5,FALSE)</f>
        <v>5249</v>
      </c>
      <c r="M329">
        <f>VLOOKUP(D329,Vendedores!A:F,2,FALSE)</f>
        <v>4</v>
      </c>
      <c r="N329" t="str">
        <f>VLOOKUP(D329,Vendedores!A:H,7,FALSE)</f>
        <v>Jefe</v>
      </c>
      <c r="O329">
        <f>VLOOKUP(D329,Vendedores!A:H,8,FALSE)</f>
        <v>3</v>
      </c>
      <c r="P329">
        <f t="shared" si="32"/>
        <v>28</v>
      </c>
      <c r="Q329">
        <f t="shared" si="33"/>
        <v>14</v>
      </c>
      <c r="R329">
        <f t="shared" si="34"/>
        <v>14</v>
      </c>
      <c r="S329">
        <f t="shared" si="35"/>
        <v>14</v>
      </c>
      <c r="T329" s="12">
        <f>VLOOKUP(
    O329,
    Comisiones!A:N,
    HLOOKUP(G329,Comisiones!$1:$2,2,FALSE),
    FALSE
)</f>
        <v>0.17</v>
      </c>
    </row>
    <row r="330" spans="1:20" x14ac:dyDescent="0.3">
      <c r="A330" s="2">
        <v>329</v>
      </c>
      <c r="B330" s="3">
        <v>45037</v>
      </c>
      <c r="C330" s="2">
        <v>10</v>
      </c>
      <c r="D330" s="2">
        <v>30</v>
      </c>
      <c r="E330" s="2">
        <v>11</v>
      </c>
      <c r="F330" t="str">
        <f t="shared" si="30"/>
        <v>viernes</v>
      </c>
      <c r="G330" t="str">
        <f t="shared" si="31"/>
        <v>abril</v>
      </c>
      <c r="H330" t="str">
        <f>VLOOKUP(C330,Productos!A:D,2,FALSE)</f>
        <v>Producto J</v>
      </c>
      <c r="I330">
        <f>VLOOKUP(C330,Productos!A:D,3,FALSE)</f>
        <v>29</v>
      </c>
      <c r="J330">
        <f>VLOOKUP(C330,Productos!A:D,4,FALSE)</f>
        <v>58</v>
      </c>
      <c r="K330" t="str">
        <f>VLOOKUP(D330,Vendedores!A:F,6,FALSE)</f>
        <v>Gonzalez, Francisco</v>
      </c>
      <c r="L330">
        <f>VLOOKUP(D330,Vendedores!A:F,5,FALSE)</f>
        <v>3909</v>
      </c>
      <c r="M330">
        <f>VLOOKUP(D330,Vendedores!A:F,2,FALSE)</f>
        <v>6</v>
      </c>
      <c r="N330" t="str">
        <f>VLOOKUP(D330,Vendedores!A:H,7,FALSE)</f>
        <v>Vendedor Ssr</v>
      </c>
      <c r="O330">
        <f>VLOOKUP(D330,Vendedores!A:H,8,FALSE)</f>
        <v>2</v>
      </c>
      <c r="P330">
        <f t="shared" si="32"/>
        <v>58</v>
      </c>
      <c r="Q330">
        <f t="shared" si="33"/>
        <v>29</v>
      </c>
      <c r="R330">
        <f t="shared" si="34"/>
        <v>29</v>
      </c>
      <c r="S330">
        <f t="shared" si="35"/>
        <v>29</v>
      </c>
      <c r="T330" s="12">
        <f>VLOOKUP(
    O330,
    Comisiones!A:N,
    HLOOKUP(G330,Comisiones!$1:$2,2,FALSE),
    FALSE
)</f>
        <v>0.15</v>
      </c>
    </row>
    <row r="331" spans="1:20" x14ac:dyDescent="0.3">
      <c r="A331" s="2">
        <v>330</v>
      </c>
      <c r="B331" s="3">
        <v>45037</v>
      </c>
      <c r="C331" s="2">
        <v>3</v>
      </c>
      <c r="D331" s="2">
        <v>39</v>
      </c>
      <c r="E331" s="2">
        <v>9</v>
      </c>
      <c r="F331" t="str">
        <f t="shared" si="30"/>
        <v>viernes</v>
      </c>
      <c r="G331" t="str">
        <f t="shared" si="31"/>
        <v>abril</v>
      </c>
      <c r="H331" t="str">
        <f>VLOOKUP(C331,Productos!A:D,2,FALSE)</f>
        <v>Producto C</v>
      </c>
      <c r="I331">
        <f>VLOOKUP(C331,Productos!A:D,3,FALSE)</f>
        <v>23</v>
      </c>
      <c r="J331">
        <f>VLOOKUP(C331,Productos!A:D,4,FALSE)</f>
        <v>46</v>
      </c>
      <c r="K331" t="str">
        <f>VLOOKUP(D331,Vendedores!A:F,6,FALSE)</f>
        <v>Gomez, Maria</v>
      </c>
      <c r="L331">
        <f>VLOOKUP(D331,Vendedores!A:F,5,FALSE)</f>
        <v>2483</v>
      </c>
      <c r="M331">
        <f>VLOOKUP(D331,Vendedores!A:F,2,FALSE)</f>
        <v>7</v>
      </c>
      <c r="N331" t="str">
        <f>VLOOKUP(D331,Vendedores!A:H,7,FALSE)</f>
        <v>Vendedor Jr</v>
      </c>
      <c r="O331">
        <f>VLOOKUP(D331,Vendedores!A:H,8,FALSE)</f>
        <v>2</v>
      </c>
      <c r="P331">
        <f t="shared" si="32"/>
        <v>46</v>
      </c>
      <c r="Q331">
        <f t="shared" si="33"/>
        <v>23</v>
      </c>
      <c r="R331">
        <f t="shared" si="34"/>
        <v>23</v>
      </c>
      <c r="S331">
        <f t="shared" si="35"/>
        <v>23</v>
      </c>
      <c r="T331" s="12">
        <f>VLOOKUP(
    O331,
    Comisiones!A:N,
    HLOOKUP(G331,Comisiones!$1:$2,2,FALSE),
    FALSE
)</f>
        <v>0.15</v>
      </c>
    </row>
    <row r="332" spans="1:20" x14ac:dyDescent="0.3">
      <c r="A332" s="2">
        <v>331</v>
      </c>
      <c r="B332" s="3">
        <v>45038</v>
      </c>
      <c r="C332" s="2">
        <v>1</v>
      </c>
      <c r="D332" s="2">
        <v>16</v>
      </c>
      <c r="E332" s="2">
        <v>16</v>
      </c>
      <c r="F332" t="str">
        <f t="shared" si="30"/>
        <v>sábado</v>
      </c>
      <c r="G332" t="str">
        <f t="shared" si="31"/>
        <v>abril</v>
      </c>
      <c r="H332" t="str">
        <f>VLOOKUP(C332,Productos!A:D,2,FALSE)</f>
        <v>Producto A</v>
      </c>
      <c r="I332">
        <f>VLOOKUP(C332,Productos!A:D,3,FALSE)</f>
        <v>10</v>
      </c>
      <c r="J332">
        <f>VLOOKUP(C332,Productos!A:D,4,FALSE)</f>
        <v>20</v>
      </c>
      <c r="K332" t="str">
        <f>VLOOKUP(D332,Vendedores!A:F,6,FALSE)</f>
        <v>Martin, Francisco</v>
      </c>
      <c r="L332">
        <f>VLOOKUP(D332,Vendedores!A:F,5,FALSE)</f>
        <v>2456</v>
      </c>
      <c r="M332">
        <f>VLOOKUP(D332,Vendedores!A:F,2,FALSE)</f>
        <v>7</v>
      </c>
      <c r="N332" t="str">
        <f>VLOOKUP(D332,Vendedores!A:H,7,FALSE)</f>
        <v>Vendedor Jr</v>
      </c>
      <c r="O332">
        <f>VLOOKUP(D332,Vendedores!A:H,8,FALSE)</f>
        <v>2</v>
      </c>
      <c r="P332">
        <f t="shared" si="32"/>
        <v>20</v>
      </c>
      <c r="Q332">
        <f t="shared" si="33"/>
        <v>10</v>
      </c>
      <c r="R332">
        <f t="shared" si="34"/>
        <v>10</v>
      </c>
      <c r="S332">
        <f t="shared" si="35"/>
        <v>10</v>
      </c>
      <c r="T332" s="12">
        <f>VLOOKUP(
    O332,
    Comisiones!A:N,
    HLOOKUP(G332,Comisiones!$1:$2,2,FALSE),
    FALSE
)</f>
        <v>0.15</v>
      </c>
    </row>
    <row r="333" spans="1:20" x14ac:dyDescent="0.3">
      <c r="A333" s="2">
        <v>332</v>
      </c>
      <c r="B333" s="3">
        <v>45038</v>
      </c>
      <c r="C333" s="2">
        <v>8</v>
      </c>
      <c r="D333" s="2">
        <v>25</v>
      </c>
      <c r="E333" s="2">
        <v>15</v>
      </c>
      <c r="F333" t="str">
        <f t="shared" si="30"/>
        <v>sábado</v>
      </c>
      <c r="G333" t="str">
        <f t="shared" si="31"/>
        <v>abril</v>
      </c>
      <c r="H333" t="str">
        <f>VLOOKUP(C333,Productos!A:D,2,FALSE)</f>
        <v>Producto H</v>
      </c>
      <c r="I333">
        <f>VLOOKUP(C333,Productos!A:D,3,FALSE)</f>
        <v>14</v>
      </c>
      <c r="J333">
        <f>VLOOKUP(C333,Productos!A:D,4,FALSE)</f>
        <v>28</v>
      </c>
      <c r="K333" t="str">
        <f>VLOOKUP(D333,Vendedores!A:F,6,FALSE)</f>
        <v>Perez, Laura</v>
      </c>
      <c r="L333">
        <f>VLOOKUP(D333,Vendedores!A:F,5,FALSE)</f>
        <v>3586</v>
      </c>
      <c r="M333">
        <f>VLOOKUP(D333,Vendedores!A:F,2,FALSE)</f>
        <v>6</v>
      </c>
      <c r="N333" t="str">
        <f>VLOOKUP(D333,Vendedores!A:H,7,FALSE)</f>
        <v>Vendedor Ssr</v>
      </c>
      <c r="O333">
        <f>VLOOKUP(D333,Vendedores!A:H,8,FALSE)</f>
        <v>2</v>
      </c>
      <c r="P333">
        <f t="shared" si="32"/>
        <v>28</v>
      </c>
      <c r="Q333">
        <f t="shared" si="33"/>
        <v>14</v>
      </c>
      <c r="R333">
        <f t="shared" si="34"/>
        <v>14</v>
      </c>
      <c r="S333">
        <f t="shared" si="35"/>
        <v>14</v>
      </c>
      <c r="T333" s="12">
        <f>VLOOKUP(
    O333,
    Comisiones!A:N,
    HLOOKUP(G333,Comisiones!$1:$2,2,FALSE),
    FALSE
)</f>
        <v>0.15</v>
      </c>
    </row>
    <row r="334" spans="1:20" x14ac:dyDescent="0.3">
      <c r="A334" s="2">
        <v>333</v>
      </c>
      <c r="B334" s="3">
        <v>45038</v>
      </c>
      <c r="C334" s="2">
        <v>7</v>
      </c>
      <c r="D334" s="2">
        <v>1</v>
      </c>
      <c r="E334" s="2">
        <v>14</v>
      </c>
      <c r="F334" t="str">
        <f t="shared" si="30"/>
        <v>sábado</v>
      </c>
      <c r="G334" t="str">
        <f t="shared" si="31"/>
        <v>abril</v>
      </c>
      <c r="H334" t="str">
        <f>VLOOKUP(C334,Productos!A:D,2,FALSE)</f>
        <v>Producto G</v>
      </c>
      <c r="I334">
        <f>VLOOKUP(C334,Productos!A:D,3,FALSE)</f>
        <v>17</v>
      </c>
      <c r="J334">
        <f>VLOOKUP(C334,Productos!A:D,4,FALSE)</f>
        <v>34</v>
      </c>
      <c r="K334" t="str">
        <f>VLOOKUP(D334,Vendedores!A:F,6,FALSE)</f>
        <v>Garcia, Juan</v>
      </c>
      <c r="L334">
        <f>VLOOKUP(D334,Vendedores!A:F,5,FALSE)</f>
        <v>7402</v>
      </c>
      <c r="M334">
        <f>VLOOKUP(D334,Vendedores!A:F,2,FALSE)</f>
        <v>7</v>
      </c>
      <c r="N334" t="str">
        <f>VLOOKUP(D334,Vendedores!A:H,7,FALSE)</f>
        <v>Vendedor Jr</v>
      </c>
      <c r="O334">
        <f>VLOOKUP(D334,Vendedores!A:H,8,FALSE)</f>
        <v>2</v>
      </c>
      <c r="P334">
        <f t="shared" si="32"/>
        <v>34</v>
      </c>
      <c r="Q334">
        <f t="shared" si="33"/>
        <v>17</v>
      </c>
      <c r="R334">
        <f t="shared" si="34"/>
        <v>17</v>
      </c>
      <c r="S334">
        <f t="shared" si="35"/>
        <v>17</v>
      </c>
      <c r="T334" s="12">
        <f>VLOOKUP(
    O334,
    Comisiones!A:N,
    HLOOKUP(G334,Comisiones!$1:$2,2,FALSE),
    FALSE
)</f>
        <v>0.15</v>
      </c>
    </row>
    <row r="335" spans="1:20" x14ac:dyDescent="0.3">
      <c r="A335" s="2">
        <v>334</v>
      </c>
      <c r="B335" s="3">
        <v>45039</v>
      </c>
      <c r="C335" s="2">
        <v>2</v>
      </c>
      <c r="D335" s="2">
        <v>27</v>
      </c>
      <c r="E335" s="2">
        <v>14</v>
      </c>
      <c r="F335" t="str">
        <f t="shared" si="30"/>
        <v>domingo</v>
      </c>
      <c r="G335" t="str">
        <f t="shared" si="31"/>
        <v>abril</v>
      </c>
      <c r="H335" t="str">
        <f>VLOOKUP(C335,Productos!A:D,2,FALSE)</f>
        <v>Producto B</v>
      </c>
      <c r="I335">
        <f>VLOOKUP(C335,Productos!A:D,3,FALSE)</f>
        <v>14</v>
      </c>
      <c r="J335">
        <f>VLOOKUP(C335,Productos!A:D,4,FALSE)</f>
        <v>28</v>
      </c>
      <c r="K335" t="str">
        <f>VLOOKUP(D335,Vendedores!A:F,6,FALSE)</f>
        <v>Martin, Antonio</v>
      </c>
      <c r="L335">
        <f>VLOOKUP(D335,Vendedores!A:F,5,FALSE)</f>
        <v>1057</v>
      </c>
      <c r="M335">
        <f>VLOOKUP(D335,Vendedores!A:F,2,FALSE)</f>
        <v>8</v>
      </c>
      <c r="N335" t="str">
        <f>VLOOKUP(D335,Vendedores!A:H,7,FALSE)</f>
        <v>Pasante</v>
      </c>
      <c r="O335">
        <f>VLOOKUP(D335,Vendedores!A:H,8,FALSE)</f>
        <v>1</v>
      </c>
      <c r="P335">
        <f t="shared" si="32"/>
        <v>33.6</v>
      </c>
      <c r="Q335">
        <f t="shared" si="33"/>
        <v>14</v>
      </c>
      <c r="R335">
        <f t="shared" si="34"/>
        <v>14</v>
      </c>
      <c r="S335">
        <f t="shared" si="35"/>
        <v>14</v>
      </c>
      <c r="T335" s="12">
        <f>VLOOKUP(
    O335,
    Comisiones!A:N,
    HLOOKUP(G335,Comisiones!$1:$2,2,FALSE),
    FALSE
)</f>
        <v>0.14000000000000001</v>
      </c>
    </row>
    <row r="336" spans="1:20" x14ac:dyDescent="0.3">
      <c r="A336" s="2">
        <v>335</v>
      </c>
      <c r="B336" s="3">
        <v>45039</v>
      </c>
      <c r="C336" s="2">
        <v>3</v>
      </c>
      <c r="D336" s="2">
        <v>21</v>
      </c>
      <c r="E336" s="2">
        <v>19</v>
      </c>
      <c r="F336" t="str">
        <f t="shared" si="30"/>
        <v>domingo</v>
      </c>
      <c r="G336" t="str">
        <f t="shared" si="31"/>
        <v>abril</v>
      </c>
      <c r="H336" t="str">
        <f>VLOOKUP(C336,Productos!A:D,2,FALSE)</f>
        <v>Producto C</v>
      </c>
      <c r="I336">
        <f>VLOOKUP(C336,Productos!A:D,3,FALSE)</f>
        <v>23</v>
      </c>
      <c r="J336">
        <f>VLOOKUP(C336,Productos!A:D,4,FALSE)</f>
        <v>46</v>
      </c>
      <c r="K336" t="str">
        <f>VLOOKUP(D336,Vendedores!A:F,6,FALSE)</f>
        <v>Fernandez, Juan</v>
      </c>
      <c r="L336">
        <f>VLOOKUP(D336,Vendedores!A:F,5,FALSE)</f>
        <v>2616</v>
      </c>
      <c r="M336">
        <f>VLOOKUP(D336,Vendedores!A:F,2,FALSE)</f>
        <v>7</v>
      </c>
      <c r="N336" t="str">
        <f>VLOOKUP(D336,Vendedores!A:H,7,FALSE)</f>
        <v>Vendedor Jr</v>
      </c>
      <c r="O336">
        <f>VLOOKUP(D336,Vendedores!A:H,8,FALSE)</f>
        <v>2</v>
      </c>
      <c r="P336">
        <f t="shared" si="32"/>
        <v>55.199999999999996</v>
      </c>
      <c r="Q336">
        <f t="shared" si="33"/>
        <v>23</v>
      </c>
      <c r="R336">
        <f t="shared" si="34"/>
        <v>23</v>
      </c>
      <c r="S336">
        <f t="shared" si="35"/>
        <v>23</v>
      </c>
      <c r="T336" s="12">
        <f>VLOOKUP(
    O336,
    Comisiones!A:N,
    HLOOKUP(G336,Comisiones!$1:$2,2,FALSE),
    FALSE
)</f>
        <v>0.15</v>
      </c>
    </row>
    <row r="337" spans="1:20" x14ac:dyDescent="0.3">
      <c r="A337" s="2">
        <v>336</v>
      </c>
      <c r="B337" s="3">
        <v>45039</v>
      </c>
      <c r="C337" s="2">
        <v>9</v>
      </c>
      <c r="D337" s="2">
        <v>25</v>
      </c>
      <c r="E337" s="2">
        <v>18</v>
      </c>
      <c r="F337" t="str">
        <f t="shared" si="30"/>
        <v>domingo</v>
      </c>
      <c r="G337" t="str">
        <f t="shared" si="31"/>
        <v>abril</v>
      </c>
      <c r="H337" t="str">
        <f>VLOOKUP(C337,Productos!A:D,2,FALSE)</f>
        <v>Producto I</v>
      </c>
      <c r="I337">
        <f>VLOOKUP(C337,Productos!A:D,3,FALSE)</f>
        <v>26</v>
      </c>
      <c r="J337">
        <f>VLOOKUP(C337,Productos!A:D,4,FALSE)</f>
        <v>52</v>
      </c>
      <c r="K337" t="str">
        <f>VLOOKUP(D337,Vendedores!A:F,6,FALSE)</f>
        <v>Perez, Laura</v>
      </c>
      <c r="L337">
        <f>VLOOKUP(D337,Vendedores!A:F,5,FALSE)</f>
        <v>3586</v>
      </c>
      <c r="M337">
        <f>VLOOKUP(D337,Vendedores!A:F,2,FALSE)</f>
        <v>6</v>
      </c>
      <c r="N337" t="str">
        <f>VLOOKUP(D337,Vendedores!A:H,7,FALSE)</f>
        <v>Vendedor Ssr</v>
      </c>
      <c r="O337">
        <f>VLOOKUP(D337,Vendedores!A:H,8,FALSE)</f>
        <v>2</v>
      </c>
      <c r="P337">
        <f t="shared" si="32"/>
        <v>62.4</v>
      </c>
      <c r="Q337">
        <f t="shared" si="33"/>
        <v>26</v>
      </c>
      <c r="R337">
        <f t="shared" si="34"/>
        <v>26</v>
      </c>
      <c r="S337">
        <f t="shared" si="35"/>
        <v>26</v>
      </c>
      <c r="T337" s="12">
        <f>VLOOKUP(
    O337,
    Comisiones!A:N,
    HLOOKUP(G337,Comisiones!$1:$2,2,FALSE),
    FALSE
)</f>
        <v>0.15</v>
      </c>
    </row>
    <row r="338" spans="1:20" x14ac:dyDescent="0.3">
      <c r="A338" s="2">
        <v>337</v>
      </c>
      <c r="B338" s="3">
        <v>45040</v>
      </c>
      <c r="C338" s="2">
        <v>3</v>
      </c>
      <c r="D338" s="2">
        <v>36</v>
      </c>
      <c r="E338" s="2">
        <v>7</v>
      </c>
      <c r="F338" t="str">
        <f t="shared" si="30"/>
        <v>lunes</v>
      </c>
      <c r="G338" t="str">
        <f t="shared" si="31"/>
        <v>abril</v>
      </c>
      <c r="H338" t="str">
        <f>VLOOKUP(C338,Productos!A:D,2,FALSE)</f>
        <v>Producto C</v>
      </c>
      <c r="I338">
        <f>VLOOKUP(C338,Productos!A:D,3,FALSE)</f>
        <v>23</v>
      </c>
      <c r="J338">
        <f>VLOOKUP(C338,Productos!A:D,4,FALSE)</f>
        <v>46</v>
      </c>
      <c r="K338" t="str">
        <f>VLOOKUP(D338,Vendedores!A:F,6,FALSE)</f>
        <v>Rodriguez, Francisco</v>
      </c>
      <c r="L338">
        <f>VLOOKUP(D338,Vendedores!A:F,5,FALSE)</f>
        <v>1898</v>
      </c>
      <c r="M338">
        <f>VLOOKUP(D338,Vendedores!A:F,2,FALSE)</f>
        <v>8</v>
      </c>
      <c r="N338" t="str">
        <f>VLOOKUP(D338,Vendedores!A:H,7,FALSE)</f>
        <v>Pasante</v>
      </c>
      <c r="O338">
        <f>VLOOKUP(D338,Vendedores!A:H,8,FALSE)</f>
        <v>1</v>
      </c>
      <c r="P338">
        <f t="shared" si="32"/>
        <v>46</v>
      </c>
      <c r="Q338">
        <f t="shared" si="33"/>
        <v>23</v>
      </c>
      <c r="R338">
        <f t="shared" si="34"/>
        <v>23</v>
      </c>
      <c r="S338">
        <f t="shared" si="35"/>
        <v>23</v>
      </c>
      <c r="T338" s="12">
        <f>VLOOKUP(
    O338,
    Comisiones!A:N,
    HLOOKUP(G338,Comisiones!$1:$2,2,FALSE),
    FALSE
)</f>
        <v>0.14000000000000001</v>
      </c>
    </row>
    <row r="339" spans="1:20" x14ac:dyDescent="0.3">
      <c r="A339" s="2">
        <v>338</v>
      </c>
      <c r="B339" s="3">
        <v>45040</v>
      </c>
      <c r="C339" s="2">
        <v>5</v>
      </c>
      <c r="D339" s="2">
        <v>31</v>
      </c>
      <c r="E339" s="2">
        <v>2</v>
      </c>
      <c r="F339" t="str">
        <f t="shared" si="30"/>
        <v>lunes</v>
      </c>
      <c r="G339" t="str">
        <f t="shared" si="31"/>
        <v>abril</v>
      </c>
      <c r="H339" t="str">
        <f>VLOOKUP(C339,Productos!A:D,2,FALSE)</f>
        <v>Producto E</v>
      </c>
      <c r="I339">
        <f>VLOOKUP(C339,Productos!A:D,3,FALSE)</f>
        <v>24</v>
      </c>
      <c r="J339">
        <f>VLOOKUP(C339,Productos!A:D,4,FALSE)</f>
        <v>48</v>
      </c>
      <c r="K339" t="str">
        <f>VLOOKUP(D339,Vendedores!A:F,6,FALSE)</f>
        <v>Fernandez, Isabel</v>
      </c>
      <c r="L339">
        <f>VLOOKUP(D339,Vendedores!A:F,5,FALSE)</f>
        <v>2227</v>
      </c>
      <c r="M339">
        <f>VLOOKUP(D339,Vendedores!A:F,2,FALSE)</f>
        <v>7</v>
      </c>
      <c r="N339" t="str">
        <f>VLOOKUP(D339,Vendedores!A:H,7,FALSE)</f>
        <v>Vendedor Jr</v>
      </c>
      <c r="O339">
        <f>VLOOKUP(D339,Vendedores!A:H,8,FALSE)</f>
        <v>2</v>
      </c>
      <c r="P339">
        <f t="shared" si="32"/>
        <v>48</v>
      </c>
      <c r="Q339">
        <f t="shared" si="33"/>
        <v>24</v>
      </c>
      <c r="R339">
        <f t="shared" si="34"/>
        <v>24</v>
      </c>
      <c r="S339">
        <f t="shared" si="35"/>
        <v>24</v>
      </c>
      <c r="T339" s="12">
        <f>VLOOKUP(
    O339,
    Comisiones!A:N,
    HLOOKUP(G339,Comisiones!$1:$2,2,FALSE),
    FALSE
)</f>
        <v>0.15</v>
      </c>
    </row>
    <row r="340" spans="1:20" x14ac:dyDescent="0.3">
      <c r="A340" s="2">
        <v>339</v>
      </c>
      <c r="B340" s="3">
        <v>45040</v>
      </c>
      <c r="C340" s="2">
        <v>8</v>
      </c>
      <c r="D340" s="2">
        <v>13</v>
      </c>
      <c r="E340" s="2">
        <v>18</v>
      </c>
      <c r="F340" t="str">
        <f t="shared" si="30"/>
        <v>lunes</v>
      </c>
      <c r="G340" t="str">
        <f t="shared" si="31"/>
        <v>abril</v>
      </c>
      <c r="H340" t="str">
        <f>VLOOKUP(C340,Productos!A:D,2,FALSE)</f>
        <v>Producto H</v>
      </c>
      <c r="I340">
        <f>VLOOKUP(C340,Productos!A:D,3,FALSE)</f>
        <v>14</v>
      </c>
      <c r="J340">
        <f>VLOOKUP(C340,Productos!A:D,4,FALSE)</f>
        <v>28</v>
      </c>
      <c r="K340" t="str">
        <f>VLOOKUP(D340,Vendedores!A:F,6,FALSE)</f>
        <v>Gonzalez, Josefa</v>
      </c>
      <c r="L340">
        <f>VLOOKUP(D340,Vendedores!A:F,5,FALSE)</f>
        <v>1830</v>
      </c>
      <c r="M340">
        <f>VLOOKUP(D340,Vendedores!A:F,2,FALSE)</f>
        <v>8</v>
      </c>
      <c r="N340" t="str">
        <f>VLOOKUP(D340,Vendedores!A:H,7,FALSE)</f>
        <v>Pasante</v>
      </c>
      <c r="O340">
        <f>VLOOKUP(D340,Vendedores!A:H,8,FALSE)</f>
        <v>1</v>
      </c>
      <c r="P340">
        <f t="shared" si="32"/>
        <v>28</v>
      </c>
      <c r="Q340">
        <f t="shared" si="33"/>
        <v>14</v>
      </c>
      <c r="R340">
        <f t="shared" si="34"/>
        <v>14</v>
      </c>
      <c r="S340">
        <f t="shared" si="35"/>
        <v>14</v>
      </c>
      <c r="T340" s="12">
        <f>VLOOKUP(
    O340,
    Comisiones!A:N,
    HLOOKUP(G340,Comisiones!$1:$2,2,FALSE),
    FALSE
)</f>
        <v>0.14000000000000001</v>
      </c>
    </row>
    <row r="341" spans="1:20" x14ac:dyDescent="0.3">
      <c r="A341" s="2">
        <v>340</v>
      </c>
      <c r="B341" s="3">
        <v>45041</v>
      </c>
      <c r="C341" s="2">
        <v>10</v>
      </c>
      <c r="D341" s="2">
        <v>18</v>
      </c>
      <c r="E341" s="2">
        <v>15</v>
      </c>
      <c r="F341" t="str">
        <f t="shared" si="30"/>
        <v>martes</v>
      </c>
      <c r="G341" t="str">
        <f t="shared" si="31"/>
        <v>abril</v>
      </c>
      <c r="H341" t="str">
        <f>VLOOKUP(C341,Productos!A:D,2,FALSE)</f>
        <v>Producto J</v>
      </c>
      <c r="I341">
        <f>VLOOKUP(C341,Productos!A:D,3,FALSE)</f>
        <v>29</v>
      </c>
      <c r="J341">
        <f>VLOOKUP(C341,Productos!A:D,4,FALSE)</f>
        <v>58</v>
      </c>
      <c r="K341" t="str">
        <f>VLOOKUP(D341,Vendedores!A:F,6,FALSE)</f>
        <v>Garcia, Jose</v>
      </c>
      <c r="L341">
        <f>VLOOKUP(D341,Vendedores!A:F,5,FALSE)</f>
        <v>5194</v>
      </c>
      <c r="M341">
        <f>VLOOKUP(D341,Vendedores!A:F,2,FALSE)</f>
        <v>4</v>
      </c>
      <c r="N341" t="str">
        <f>VLOOKUP(D341,Vendedores!A:H,7,FALSE)</f>
        <v>Jefe</v>
      </c>
      <c r="O341">
        <f>VLOOKUP(D341,Vendedores!A:H,8,FALSE)</f>
        <v>3</v>
      </c>
      <c r="P341">
        <f t="shared" si="32"/>
        <v>58</v>
      </c>
      <c r="Q341">
        <f t="shared" si="33"/>
        <v>29</v>
      </c>
      <c r="R341">
        <f t="shared" si="34"/>
        <v>29</v>
      </c>
      <c r="S341">
        <f t="shared" si="35"/>
        <v>29</v>
      </c>
      <c r="T341" s="12">
        <f>VLOOKUP(
    O341,
    Comisiones!A:N,
    HLOOKUP(G341,Comisiones!$1:$2,2,FALSE),
    FALSE
)</f>
        <v>0.17</v>
      </c>
    </row>
    <row r="342" spans="1:20" x14ac:dyDescent="0.3">
      <c r="A342" s="2">
        <v>341</v>
      </c>
      <c r="B342" s="3">
        <v>45041</v>
      </c>
      <c r="C342" s="2">
        <v>9</v>
      </c>
      <c r="D342" s="2">
        <v>39</v>
      </c>
      <c r="E342" s="2">
        <v>10</v>
      </c>
      <c r="F342" t="str">
        <f t="shared" si="30"/>
        <v>martes</v>
      </c>
      <c r="G342" t="str">
        <f t="shared" si="31"/>
        <v>abril</v>
      </c>
      <c r="H342" t="str">
        <f>VLOOKUP(C342,Productos!A:D,2,FALSE)</f>
        <v>Producto I</v>
      </c>
      <c r="I342">
        <f>VLOOKUP(C342,Productos!A:D,3,FALSE)</f>
        <v>26</v>
      </c>
      <c r="J342">
        <f>VLOOKUP(C342,Productos!A:D,4,FALSE)</f>
        <v>52</v>
      </c>
      <c r="K342" t="str">
        <f>VLOOKUP(D342,Vendedores!A:F,6,FALSE)</f>
        <v>Gomez, Maria</v>
      </c>
      <c r="L342">
        <f>VLOOKUP(D342,Vendedores!A:F,5,FALSE)</f>
        <v>2483</v>
      </c>
      <c r="M342">
        <f>VLOOKUP(D342,Vendedores!A:F,2,FALSE)</f>
        <v>7</v>
      </c>
      <c r="N342" t="str">
        <f>VLOOKUP(D342,Vendedores!A:H,7,FALSE)</f>
        <v>Vendedor Jr</v>
      </c>
      <c r="O342">
        <f>VLOOKUP(D342,Vendedores!A:H,8,FALSE)</f>
        <v>2</v>
      </c>
      <c r="P342">
        <f t="shared" si="32"/>
        <v>52</v>
      </c>
      <c r="Q342">
        <f t="shared" si="33"/>
        <v>26</v>
      </c>
      <c r="R342">
        <f t="shared" si="34"/>
        <v>26</v>
      </c>
      <c r="S342">
        <f t="shared" si="35"/>
        <v>26</v>
      </c>
      <c r="T342" s="12">
        <f>VLOOKUP(
    O342,
    Comisiones!A:N,
    HLOOKUP(G342,Comisiones!$1:$2,2,FALSE),
    FALSE
)</f>
        <v>0.15</v>
      </c>
    </row>
    <row r="343" spans="1:20" x14ac:dyDescent="0.3">
      <c r="A343" s="2">
        <v>342</v>
      </c>
      <c r="B343" s="3">
        <v>45041</v>
      </c>
      <c r="C343" s="2">
        <v>7</v>
      </c>
      <c r="D343" s="2">
        <v>2</v>
      </c>
      <c r="E343" s="2">
        <v>13</v>
      </c>
      <c r="F343" t="str">
        <f t="shared" si="30"/>
        <v>martes</v>
      </c>
      <c r="G343" t="str">
        <f t="shared" si="31"/>
        <v>abril</v>
      </c>
      <c r="H343" t="str">
        <f>VLOOKUP(C343,Productos!A:D,2,FALSE)</f>
        <v>Producto G</v>
      </c>
      <c r="I343">
        <f>VLOOKUP(C343,Productos!A:D,3,FALSE)</f>
        <v>17</v>
      </c>
      <c r="J343">
        <f>VLOOKUP(C343,Productos!A:D,4,FALSE)</f>
        <v>34</v>
      </c>
      <c r="K343" t="str">
        <f>VLOOKUP(D343,Vendedores!A:F,6,FALSE)</f>
        <v>Rodriguez, Ana</v>
      </c>
      <c r="L343">
        <f>VLOOKUP(D343,Vendedores!A:F,5,FALSE)</f>
        <v>6979</v>
      </c>
      <c r="M343">
        <f>VLOOKUP(D343,Vendedores!A:F,2,FALSE)</f>
        <v>3</v>
      </c>
      <c r="N343" t="str">
        <f>VLOOKUP(D343,Vendedores!A:H,7,FALSE)</f>
        <v>Gerente</v>
      </c>
      <c r="O343">
        <f>VLOOKUP(D343,Vendedores!A:H,8,FALSE)</f>
        <v>3</v>
      </c>
      <c r="P343">
        <f t="shared" si="32"/>
        <v>30.6</v>
      </c>
      <c r="Q343">
        <f t="shared" si="33"/>
        <v>17</v>
      </c>
      <c r="R343">
        <f t="shared" si="34"/>
        <v>17</v>
      </c>
      <c r="S343">
        <f t="shared" si="35"/>
        <v>17</v>
      </c>
      <c r="T343" s="12">
        <f>VLOOKUP(
    O343,
    Comisiones!A:N,
    HLOOKUP(G343,Comisiones!$1:$2,2,FALSE),
    FALSE
)</f>
        <v>0.17</v>
      </c>
    </row>
    <row r="344" spans="1:20" x14ac:dyDescent="0.3">
      <c r="A344" s="2">
        <v>343</v>
      </c>
      <c r="B344" s="3">
        <v>45042</v>
      </c>
      <c r="C344" s="2">
        <v>3</v>
      </c>
      <c r="D344" s="2">
        <v>32</v>
      </c>
      <c r="E344" s="2">
        <v>20</v>
      </c>
      <c r="F344" t="str">
        <f t="shared" si="30"/>
        <v>miércoles</v>
      </c>
      <c r="G344" t="str">
        <f t="shared" si="31"/>
        <v>abril</v>
      </c>
      <c r="H344" t="str">
        <f>VLOOKUP(C344,Productos!A:D,2,FALSE)</f>
        <v>Producto C</v>
      </c>
      <c r="I344">
        <f>VLOOKUP(C344,Productos!A:D,3,FALSE)</f>
        <v>23</v>
      </c>
      <c r="J344">
        <f>VLOOKUP(C344,Productos!A:D,4,FALSE)</f>
        <v>46</v>
      </c>
      <c r="K344" t="str">
        <f>VLOOKUP(D344,Vendedores!A:F,6,FALSE)</f>
        <v>Gomez, Javier</v>
      </c>
      <c r="L344">
        <f>VLOOKUP(D344,Vendedores!A:F,5,FALSE)</f>
        <v>1612</v>
      </c>
      <c r="M344">
        <f>VLOOKUP(D344,Vendedores!A:F,2,FALSE)</f>
        <v>8</v>
      </c>
      <c r="N344" t="str">
        <f>VLOOKUP(D344,Vendedores!A:H,7,FALSE)</f>
        <v>Pasante</v>
      </c>
      <c r="O344">
        <f>VLOOKUP(D344,Vendedores!A:H,8,FALSE)</f>
        <v>1</v>
      </c>
      <c r="P344">
        <f t="shared" si="32"/>
        <v>46</v>
      </c>
      <c r="Q344">
        <f t="shared" si="33"/>
        <v>23</v>
      </c>
      <c r="R344">
        <f t="shared" si="34"/>
        <v>23</v>
      </c>
      <c r="S344">
        <f t="shared" si="35"/>
        <v>23</v>
      </c>
      <c r="T344" s="12">
        <f>VLOOKUP(
    O344,
    Comisiones!A:N,
    HLOOKUP(G344,Comisiones!$1:$2,2,FALSE),
    FALSE
)</f>
        <v>0.14000000000000001</v>
      </c>
    </row>
    <row r="345" spans="1:20" x14ac:dyDescent="0.3">
      <c r="A345" s="2">
        <v>344</v>
      </c>
      <c r="B345" s="3">
        <v>45042</v>
      </c>
      <c r="C345" s="2">
        <v>3</v>
      </c>
      <c r="D345" s="2">
        <v>26</v>
      </c>
      <c r="E345" s="2">
        <v>18</v>
      </c>
      <c r="F345" t="str">
        <f t="shared" si="30"/>
        <v>miércoles</v>
      </c>
      <c r="G345" t="str">
        <f t="shared" si="31"/>
        <v>abril</v>
      </c>
      <c r="H345" t="str">
        <f>VLOOKUP(C345,Productos!A:D,2,FALSE)</f>
        <v>Producto C</v>
      </c>
      <c r="I345">
        <f>VLOOKUP(C345,Productos!A:D,3,FALSE)</f>
        <v>23</v>
      </c>
      <c r="J345">
        <f>VLOOKUP(C345,Productos!A:D,4,FALSE)</f>
        <v>46</v>
      </c>
      <c r="K345" t="str">
        <f>VLOOKUP(D345,Vendedores!A:F,6,FALSE)</f>
        <v>Gomez, Pilar</v>
      </c>
      <c r="L345">
        <f>VLOOKUP(D345,Vendedores!A:F,5,FALSE)</f>
        <v>2557</v>
      </c>
      <c r="M345">
        <f>VLOOKUP(D345,Vendedores!A:F,2,FALSE)</f>
        <v>7</v>
      </c>
      <c r="N345" t="str">
        <f>VLOOKUP(D345,Vendedores!A:H,7,FALSE)</f>
        <v>Vendedor Jr</v>
      </c>
      <c r="O345">
        <f>VLOOKUP(D345,Vendedores!A:H,8,FALSE)</f>
        <v>2</v>
      </c>
      <c r="P345">
        <f t="shared" si="32"/>
        <v>46</v>
      </c>
      <c r="Q345">
        <f t="shared" si="33"/>
        <v>23</v>
      </c>
      <c r="R345">
        <f t="shared" si="34"/>
        <v>23</v>
      </c>
      <c r="S345">
        <f t="shared" si="35"/>
        <v>23</v>
      </c>
      <c r="T345" s="12">
        <f>VLOOKUP(
    O345,
    Comisiones!A:N,
    HLOOKUP(G345,Comisiones!$1:$2,2,FALSE),
    FALSE
)</f>
        <v>0.15</v>
      </c>
    </row>
    <row r="346" spans="1:20" x14ac:dyDescent="0.3">
      <c r="A346" s="2">
        <v>345</v>
      </c>
      <c r="B346" s="3">
        <v>45042</v>
      </c>
      <c r="C346" s="2">
        <v>6</v>
      </c>
      <c r="D346" s="2">
        <v>34</v>
      </c>
      <c r="E346" s="2">
        <v>14</v>
      </c>
      <c r="F346" t="str">
        <f t="shared" si="30"/>
        <v>miércoles</v>
      </c>
      <c r="G346" t="str">
        <f t="shared" si="31"/>
        <v>abril</v>
      </c>
      <c r="H346" t="str">
        <f>VLOOKUP(C346,Productos!A:D,2,FALSE)</f>
        <v>Producto F</v>
      </c>
      <c r="I346">
        <f>VLOOKUP(C346,Productos!A:D,3,FALSE)</f>
        <v>16</v>
      </c>
      <c r="J346">
        <f>VLOOKUP(C346,Productos!A:D,4,FALSE)</f>
        <v>32</v>
      </c>
      <c r="K346" t="str">
        <f>VLOOKUP(D346,Vendedores!A:F,6,FALSE)</f>
        <v>Lopez, Teresa</v>
      </c>
      <c r="L346">
        <f>VLOOKUP(D346,Vendedores!A:F,5,FALSE)</f>
        <v>3680</v>
      </c>
      <c r="M346">
        <f>VLOOKUP(D346,Vendedores!A:F,2,FALSE)</f>
        <v>6</v>
      </c>
      <c r="N346" t="str">
        <f>VLOOKUP(D346,Vendedores!A:H,7,FALSE)</f>
        <v>Vendedor Ssr</v>
      </c>
      <c r="O346">
        <f>VLOOKUP(D346,Vendedores!A:H,8,FALSE)</f>
        <v>2</v>
      </c>
      <c r="P346">
        <f t="shared" si="32"/>
        <v>32</v>
      </c>
      <c r="Q346">
        <f t="shared" si="33"/>
        <v>16</v>
      </c>
      <c r="R346">
        <f t="shared" si="34"/>
        <v>16</v>
      </c>
      <c r="S346">
        <f t="shared" si="35"/>
        <v>16</v>
      </c>
      <c r="T346" s="12">
        <f>VLOOKUP(
    O346,
    Comisiones!A:N,
    HLOOKUP(G346,Comisiones!$1:$2,2,FALSE),
    FALSE
)</f>
        <v>0.15</v>
      </c>
    </row>
    <row r="347" spans="1:20" x14ac:dyDescent="0.3">
      <c r="A347" s="2">
        <v>346</v>
      </c>
      <c r="B347" s="3">
        <v>45043</v>
      </c>
      <c r="C347" s="2">
        <v>7</v>
      </c>
      <c r="D347" s="2">
        <v>20</v>
      </c>
      <c r="E347" s="2">
        <v>12</v>
      </c>
      <c r="F347" t="str">
        <f t="shared" si="30"/>
        <v>jueves</v>
      </c>
      <c r="G347" t="str">
        <f t="shared" si="31"/>
        <v>abril</v>
      </c>
      <c r="H347" t="str">
        <f>VLOOKUP(C347,Productos!A:D,2,FALSE)</f>
        <v>Producto G</v>
      </c>
      <c r="I347">
        <f>VLOOKUP(C347,Productos!A:D,3,FALSE)</f>
        <v>17</v>
      </c>
      <c r="J347">
        <f>VLOOKUP(C347,Productos!A:D,4,FALSE)</f>
        <v>34</v>
      </c>
      <c r="K347" t="str">
        <f>VLOOKUP(D347,Vendedores!A:F,6,FALSE)</f>
        <v>Gonzalez, Carmen</v>
      </c>
      <c r="L347">
        <f>VLOOKUP(D347,Vendedores!A:F,5,FALSE)</f>
        <v>3522</v>
      </c>
      <c r="M347">
        <f>VLOOKUP(D347,Vendedores!A:F,2,FALSE)</f>
        <v>6</v>
      </c>
      <c r="N347" t="str">
        <f>VLOOKUP(D347,Vendedores!A:H,7,FALSE)</f>
        <v>Vendedor Ssr</v>
      </c>
      <c r="O347">
        <f>VLOOKUP(D347,Vendedores!A:H,8,FALSE)</f>
        <v>2</v>
      </c>
      <c r="P347">
        <f t="shared" si="32"/>
        <v>34</v>
      </c>
      <c r="Q347">
        <f t="shared" si="33"/>
        <v>17</v>
      </c>
      <c r="R347">
        <f t="shared" si="34"/>
        <v>17</v>
      </c>
      <c r="S347">
        <f t="shared" si="35"/>
        <v>17</v>
      </c>
      <c r="T347" s="12">
        <f>VLOOKUP(
    O347,
    Comisiones!A:N,
    HLOOKUP(G347,Comisiones!$1:$2,2,FALSE),
    FALSE
)</f>
        <v>0.15</v>
      </c>
    </row>
    <row r="348" spans="1:20" x14ac:dyDescent="0.3">
      <c r="A348" s="2">
        <v>347</v>
      </c>
      <c r="B348" s="3">
        <v>45043</v>
      </c>
      <c r="C348" s="2">
        <v>5</v>
      </c>
      <c r="D348" s="2">
        <v>15</v>
      </c>
      <c r="E348" s="2">
        <v>13</v>
      </c>
      <c r="F348" t="str">
        <f t="shared" si="30"/>
        <v>jueves</v>
      </c>
      <c r="G348" t="str">
        <f t="shared" si="31"/>
        <v>abril</v>
      </c>
      <c r="H348" t="str">
        <f>VLOOKUP(C348,Productos!A:D,2,FALSE)</f>
        <v>Producto E</v>
      </c>
      <c r="I348">
        <f>VLOOKUP(C348,Productos!A:D,3,FALSE)</f>
        <v>24</v>
      </c>
      <c r="J348">
        <f>VLOOKUP(C348,Productos!A:D,4,FALSE)</f>
        <v>48</v>
      </c>
      <c r="K348" t="str">
        <f>VLOOKUP(D348,Vendedores!A:F,6,FALSE)</f>
        <v>Gomez, David</v>
      </c>
      <c r="L348">
        <f>VLOOKUP(D348,Vendedores!A:F,5,FALSE)</f>
        <v>1821</v>
      </c>
      <c r="M348">
        <f>VLOOKUP(D348,Vendedores!A:F,2,FALSE)</f>
        <v>8</v>
      </c>
      <c r="N348" t="str">
        <f>VLOOKUP(D348,Vendedores!A:H,7,FALSE)</f>
        <v>Pasante</v>
      </c>
      <c r="O348">
        <f>VLOOKUP(D348,Vendedores!A:H,8,FALSE)</f>
        <v>1</v>
      </c>
      <c r="P348">
        <f t="shared" si="32"/>
        <v>48</v>
      </c>
      <c r="Q348">
        <f t="shared" si="33"/>
        <v>24</v>
      </c>
      <c r="R348">
        <f t="shared" si="34"/>
        <v>24</v>
      </c>
      <c r="S348">
        <f t="shared" si="35"/>
        <v>24</v>
      </c>
      <c r="T348" s="12">
        <f>VLOOKUP(
    O348,
    Comisiones!A:N,
    HLOOKUP(G348,Comisiones!$1:$2,2,FALSE),
    FALSE
)</f>
        <v>0.14000000000000001</v>
      </c>
    </row>
    <row r="349" spans="1:20" x14ac:dyDescent="0.3">
      <c r="A349" s="2">
        <v>348</v>
      </c>
      <c r="B349" s="3">
        <v>45043</v>
      </c>
      <c r="C349" s="2">
        <v>6</v>
      </c>
      <c r="D349" s="2">
        <v>13</v>
      </c>
      <c r="E349" s="2">
        <v>15</v>
      </c>
      <c r="F349" t="str">
        <f t="shared" si="30"/>
        <v>jueves</v>
      </c>
      <c r="G349" t="str">
        <f t="shared" si="31"/>
        <v>abril</v>
      </c>
      <c r="H349" t="str">
        <f>VLOOKUP(C349,Productos!A:D,2,FALSE)</f>
        <v>Producto F</v>
      </c>
      <c r="I349">
        <f>VLOOKUP(C349,Productos!A:D,3,FALSE)</f>
        <v>16</v>
      </c>
      <c r="J349">
        <f>VLOOKUP(C349,Productos!A:D,4,FALSE)</f>
        <v>32</v>
      </c>
      <c r="K349" t="str">
        <f>VLOOKUP(D349,Vendedores!A:F,6,FALSE)</f>
        <v>Gonzalez, Josefa</v>
      </c>
      <c r="L349">
        <f>VLOOKUP(D349,Vendedores!A:F,5,FALSE)</f>
        <v>1830</v>
      </c>
      <c r="M349">
        <f>VLOOKUP(D349,Vendedores!A:F,2,FALSE)</f>
        <v>8</v>
      </c>
      <c r="N349" t="str">
        <f>VLOOKUP(D349,Vendedores!A:H,7,FALSE)</f>
        <v>Pasante</v>
      </c>
      <c r="O349">
        <f>VLOOKUP(D349,Vendedores!A:H,8,FALSE)</f>
        <v>1</v>
      </c>
      <c r="P349">
        <f t="shared" si="32"/>
        <v>32</v>
      </c>
      <c r="Q349">
        <f t="shared" si="33"/>
        <v>16</v>
      </c>
      <c r="R349">
        <f t="shared" si="34"/>
        <v>16</v>
      </c>
      <c r="S349">
        <f t="shared" si="35"/>
        <v>16</v>
      </c>
      <c r="T349" s="12">
        <f>VLOOKUP(
    O349,
    Comisiones!A:N,
    HLOOKUP(G349,Comisiones!$1:$2,2,FALSE),
    FALSE
)</f>
        <v>0.14000000000000001</v>
      </c>
    </row>
    <row r="350" spans="1:20" x14ac:dyDescent="0.3">
      <c r="A350" s="2">
        <v>349</v>
      </c>
      <c r="B350" s="3">
        <v>45044</v>
      </c>
      <c r="C350" s="2">
        <v>9</v>
      </c>
      <c r="D350" s="2">
        <v>4</v>
      </c>
      <c r="E350" s="2">
        <v>23</v>
      </c>
      <c r="F350" t="str">
        <f t="shared" si="30"/>
        <v>viernes</v>
      </c>
      <c r="G350" t="str">
        <f t="shared" si="31"/>
        <v>abril</v>
      </c>
      <c r="H350" t="str">
        <f>VLOOKUP(C350,Productos!A:D,2,FALSE)</f>
        <v>Producto I</v>
      </c>
      <c r="I350">
        <f>VLOOKUP(C350,Productos!A:D,3,FALSE)</f>
        <v>26</v>
      </c>
      <c r="J350">
        <f>VLOOKUP(C350,Productos!A:D,4,FALSE)</f>
        <v>52</v>
      </c>
      <c r="K350" t="str">
        <f>VLOOKUP(D350,Vendedores!A:F,6,FALSE)</f>
        <v>Fernandez, Isabel</v>
      </c>
      <c r="L350">
        <f>VLOOKUP(D350,Vendedores!A:F,5,FALSE)</f>
        <v>4345</v>
      </c>
      <c r="M350">
        <f>VLOOKUP(D350,Vendedores!A:F,2,FALSE)</f>
        <v>5</v>
      </c>
      <c r="N350" t="str">
        <f>VLOOKUP(D350,Vendedores!A:H,7,FALSE)</f>
        <v>Vendedor Sr</v>
      </c>
      <c r="O350">
        <f>VLOOKUP(D350,Vendedores!A:H,8,FALSE)</f>
        <v>2</v>
      </c>
      <c r="P350">
        <f t="shared" si="32"/>
        <v>52</v>
      </c>
      <c r="Q350">
        <f t="shared" si="33"/>
        <v>26</v>
      </c>
      <c r="R350">
        <f t="shared" si="34"/>
        <v>26</v>
      </c>
      <c r="S350">
        <f t="shared" si="35"/>
        <v>26</v>
      </c>
      <c r="T350" s="12">
        <f>VLOOKUP(
    O350,
    Comisiones!A:N,
    HLOOKUP(G350,Comisiones!$1:$2,2,FALSE),
    FALSE
)</f>
        <v>0.15</v>
      </c>
    </row>
    <row r="351" spans="1:20" x14ac:dyDescent="0.3">
      <c r="A351" s="2">
        <v>350</v>
      </c>
      <c r="B351" s="3">
        <v>45044</v>
      </c>
      <c r="C351" s="2">
        <v>3</v>
      </c>
      <c r="D351" s="2">
        <v>26</v>
      </c>
      <c r="E351" s="2">
        <v>24</v>
      </c>
      <c r="F351" t="str">
        <f t="shared" si="30"/>
        <v>viernes</v>
      </c>
      <c r="G351" t="str">
        <f t="shared" si="31"/>
        <v>abril</v>
      </c>
      <c r="H351" t="str">
        <f>VLOOKUP(C351,Productos!A:D,2,FALSE)</f>
        <v>Producto C</v>
      </c>
      <c r="I351">
        <f>VLOOKUP(C351,Productos!A:D,3,FALSE)</f>
        <v>23</v>
      </c>
      <c r="J351">
        <f>VLOOKUP(C351,Productos!A:D,4,FALSE)</f>
        <v>46</v>
      </c>
      <c r="K351" t="str">
        <f>VLOOKUP(D351,Vendedores!A:F,6,FALSE)</f>
        <v>Gomez, Pilar</v>
      </c>
      <c r="L351">
        <f>VLOOKUP(D351,Vendedores!A:F,5,FALSE)</f>
        <v>2557</v>
      </c>
      <c r="M351">
        <f>VLOOKUP(D351,Vendedores!A:F,2,FALSE)</f>
        <v>7</v>
      </c>
      <c r="N351" t="str">
        <f>VLOOKUP(D351,Vendedores!A:H,7,FALSE)</f>
        <v>Vendedor Jr</v>
      </c>
      <c r="O351">
        <f>VLOOKUP(D351,Vendedores!A:H,8,FALSE)</f>
        <v>2</v>
      </c>
      <c r="P351">
        <f t="shared" si="32"/>
        <v>46</v>
      </c>
      <c r="Q351">
        <f t="shared" si="33"/>
        <v>23</v>
      </c>
      <c r="R351">
        <f t="shared" si="34"/>
        <v>23</v>
      </c>
      <c r="S351">
        <f t="shared" si="35"/>
        <v>23</v>
      </c>
      <c r="T351" s="12">
        <f>VLOOKUP(
    O351,
    Comisiones!A:N,
    HLOOKUP(G351,Comisiones!$1:$2,2,FALSE),
    FALSE
)</f>
        <v>0.15</v>
      </c>
    </row>
    <row r="352" spans="1:20" x14ac:dyDescent="0.3">
      <c r="A352" s="2">
        <v>351</v>
      </c>
      <c r="B352" s="3">
        <v>45044</v>
      </c>
      <c r="C352" s="2">
        <v>5</v>
      </c>
      <c r="D352" s="2">
        <v>6</v>
      </c>
      <c r="E352" s="2">
        <v>14</v>
      </c>
      <c r="F352" t="str">
        <f t="shared" si="30"/>
        <v>viernes</v>
      </c>
      <c r="G352" t="str">
        <f t="shared" si="31"/>
        <v>abril</v>
      </c>
      <c r="H352" t="str">
        <f>VLOOKUP(C352,Productos!A:D,2,FALSE)</f>
        <v>Producto E</v>
      </c>
      <c r="I352">
        <f>VLOOKUP(C352,Productos!A:D,3,FALSE)</f>
        <v>24</v>
      </c>
      <c r="J352">
        <f>VLOOKUP(C352,Productos!A:D,4,FALSE)</f>
        <v>48</v>
      </c>
      <c r="K352" t="str">
        <f>VLOOKUP(D352,Vendedores!A:F,6,FALSE)</f>
        <v>Martinez, Pilar</v>
      </c>
      <c r="L352">
        <f>VLOOKUP(D352,Vendedores!A:F,5,FALSE)</f>
        <v>2700</v>
      </c>
      <c r="M352">
        <f>VLOOKUP(D352,Vendedores!A:F,2,FALSE)</f>
        <v>2</v>
      </c>
      <c r="N352" t="str">
        <f>VLOOKUP(D352,Vendedores!A:H,7,FALSE)</f>
        <v>Director</v>
      </c>
      <c r="O352">
        <f>VLOOKUP(D352,Vendedores!A:H,8,FALSE)</f>
        <v>4</v>
      </c>
      <c r="P352">
        <f t="shared" si="32"/>
        <v>43.2</v>
      </c>
      <c r="Q352">
        <f t="shared" si="33"/>
        <v>24</v>
      </c>
      <c r="R352">
        <f t="shared" si="34"/>
        <v>24</v>
      </c>
      <c r="S352">
        <f t="shared" si="35"/>
        <v>24</v>
      </c>
      <c r="T352" s="12">
        <f>VLOOKUP(
    O352,
    Comisiones!A:N,
    HLOOKUP(G352,Comisiones!$1:$2,2,FALSE),
    FALSE
)</f>
        <v>0.19</v>
      </c>
    </row>
    <row r="353" spans="1:20" x14ac:dyDescent="0.3">
      <c r="A353" s="2">
        <v>352</v>
      </c>
      <c r="B353" s="3">
        <v>45045</v>
      </c>
      <c r="C353" s="2">
        <v>9</v>
      </c>
      <c r="D353" s="2">
        <v>8</v>
      </c>
      <c r="E353" s="2">
        <v>19</v>
      </c>
      <c r="F353" t="str">
        <f t="shared" si="30"/>
        <v>sábado</v>
      </c>
      <c r="G353" t="str">
        <f t="shared" si="31"/>
        <v>abril</v>
      </c>
      <c r="H353" t="str">
        <f>VLOOKUP(C353,Productos!A:D,2,FALSE)</f>
        <v>Producto I</v>
      </c>
      <c r="I353">
        <f>VLOOKUP(C353,Productos!A:D,3,FALSE)</f>
        <v>26</v>
      </c>
      <c r="J353">
        <f>VLOOKUP(C353,Productos!A:D,4,FALSE)</f>
        <v>52</v>
      </c>
      <c r="K353" t="str">
        <f>VLOOKUP(D353,Vendedores!A:F,6,FALSE)</f>
        <v>Perez, Manuel</v>
      </c>
      <c r="L353">
        <f>VLOOKUP(D353,Vendedores!A:F,5,FALSE)</f>
        <v>6768</v>
      </c>
      <c r="M353">
        <f>VLOOKUP(D353,Vendedores!A:F,2,FALSE)</f>
        <v>3</v>
      </c>
      <c r="N353" t="str">
        <f>VLOOKUP(D353,Vendedores!A:H,7,FALSE)</f>
        <v>Gerente</v>
      </c>
      <c r="O353">
        <f>VLOOKUP(D353,Vendedores!A:H,8,FALSE)</f>
        <v>3</v>
      </c>
      <c r="P353">
        <f t="shared" si="32"/>
        <v>46.800000000000004</v>
      </c>
      <c r="Q353">
        <f t="shared" si="33"/>
        <v>26</v>
      </c>
      <c r="R353">
        <f t="shared" si="34"/>
        <v>26</v>
      </c>
      <c r="S353">
        <f t="shared" si="35"/>
        <v>26</v>
      </c>
      <c r="T353" s="12">
        <f>VLOOKUP(
    O353,
    Comisiones!A:N,
    HLOOKUP(G353,Comisiones!$1:$2,2,FALSE),
    FALSE
)</f>
        <v>0.17</v>
      </c>
    </row>
    <row r="354" spans="1:20" x14ac:dyDescent="0.3">
      <c r="A354" s="2">
        <v>353</v>
      </c>
      <c r="B354" s="3">
        <v>45045</v>
      </c>
      <c r="C354" s="2">
        <v>10</v>
      </c>
      <c r="D354" s="2">
        <v>1</v>
      </c>
      <c r="E354" s="2">
        <v>19</v>
      </c>
      <c r="F354" t="str">
        <f t="shared" si="30"/>
        <v>sábado</v>
      </c>
      <c r="G354" t="str">
        <f t="shared" si="31"/>
        <v>abril</v>
      </c>
      <c r="H354" t="str">
        <f>VLOOKUP(C354,Productos!A:D,2,FALSE)</f>
        <v>Producto J</v>
      </c>
      <c r="I354">
        <f>VLOOKUP(C354,Productos!A:D,3,FALSE)</f>
        <v>29</v>
      </c>
      <c r="J354">
        <f>VLOOKUP(C354,Productos!A:D,4,FALSE)</f>
        <v>58</v>
      </c>
      <c r="K354" t="str">
        <f>VLOOKUP(D354,Vendedores!A:F,6,FALSE)</f>
        <v>Garcia, Juan</v>
      </c>
      <c r="L354">
        <f>VLOOKUP(D354,Vendedores!A:F,5,FALSE)</f>
        <v>7402</v>
      </c>
      <c r="M354">
        <f>VLOOKUP(D354,Vendedores!A:F,2,FALSE)</f>
        <v>7</v>
      </c>
      <c r="N354" t="str">
        <f>VLOOKUP(D354,Vendedores!A:H,7,FALSE)</f>
        <v>Vendedor Jr</v>
      </c>
      <c r="O354">
        <f>VLOOKUP(D354,Vendedores!A:H,8,FALSE)</f>
        <v>2</v>
      </c>
      <c r="P354">
        <f t="shared" si="32"/>
        <v>58</v>
      </c>
      <c r="Q354">
        <f t="shared" si="33"/>
        <v>29</v>
      </c>
      <c r="R354">
        <f t="shared" si="34"/>
        <v>29</v>
      </c>
      <c r="S354">
        <f t="shared" si="35"/>
        <v>29</v>
      </c>
      <c r="T354" s="12">
        <f>VLOOKUP(
    O354,
    Comisiones!A:N,
    HLOOKUP(G354,Comisiones!$1:$2,2,FALSE),
    FALSE
)</f>
        <v>0.15</v>
      </c>
    </row>
    <row r="355" spans="1:20" x14ac:dyDescent="0.3">
      <c r="A355" s="2">
        <v>354</v>
      </c>
      <c r="B355" s="3">
        <v>45045</v>
      </c>
      <c r="C355" s="2">
        <v>9</v>
      </c>
      <c r="D355" s="2">
        <v>11</v>
      </c>
      <c r="E355" s="2">
        <v>19</v>
      </c>
      <c r="F355" t="str">
        <f t="shared" si="30"/>
        <v>sábado</v>
      </c>
      <c r="G355" t="str">
        <f t="shared" si="31"/>
        <v>abril</v>
      </c>
      <c r="H355" t="str">
        <f>VLOOKUP(C355,Productos!A:D,2,FALSE)</f>
        <v>Producto I</v>
      </c>
      <c r="I355">
        <f>VLOOKUP(C355,Productos!A:D,3,FALSE)</f>
        <v>26</v>
      </c>
      <c r="J355">
        <f>VLOOKUP(C355,Productos!A:D,4,FALSE)</f>
        <v>52</v>
      </c>
      <c r="K355" t="str">
        <f>VLOOKUP(D355,Vendedores!A:F,6,FALSE)</f>
        <v>Garcia, Isabel</v>
      </c>
      <c r="L355">
        <f>VLOOKUP(D355,Vendedores!A:F,5,FALSE)</f>
        <v>3985</v>
      </c>
      <c r="M355">
        <f>VLOOKUP(D355,Vendedores!A:F,2,FALSE)</f>
        <v>6</v>
      </c>
      <c r="N355" t="str">
        <f>VLOOKUP(D355,Vendedores!A:H,7,FALSE)</f>
        <v>Vendedor Ssr</v>
      </c>
      <c r="O355">
        <f>VLOOKUP(D355,Vendedores!A:H,8,FALSE)</f>
        <v>2</v>
      </c>
      <c r="P355">
        <f t="shared" si="32"/>
        <v>52</v>
      </c>
      <c r="Q355">
        <f t="shared" si="33"/>
        <v>26</v>
      </c>
      <c r="R355">
        <f t="shared" si="34"/>
        <v>26</v>
      </c>
      <c r="S355">
        <f t="shared" si="35"/>
        <v>26</v>
      </c>
      <c r="T355" s="12">
        <f>VLOOKUP(
    O355,
    Comisiones!A:N,
    HLOOKUP(G355,Comisiones!$1:$2,2,FALSE),
    FALSE
)</f>
        <v>0.15</v>
      </c>
    </row>
    <row r="356" spans="1:20" x14ac:dyDescent="0.3">
      <c r="A356" s="2">
        <v>355</v>
      </c>
      <c r="B356" s="3">
        <v>45046</v>
      </c>
      <c r="C356" s="2">
        <v>8</v>
      </c>
      <c r="D356" s="2">
        <v>29</v>
      </c>
      <c r="E356" s="2">
        <v>12</v>
      </c>
      <c r="F356" t="str">
        <f t="shared" si="30"/>
        <v>domingo</v>
      </c>
      <c r="G356" t="str">
        <f t="shared" si="31"/>
        <v>abril</v>
      </c>
      <c r="H356" t="str">
        <f>VLOOKUP(C356,Productos!A:D,2,FALSE)</f>
        <v>Producto H</v>
      </c>
      <c r="I356">
        <f>VLOOKUP(C356,Productos!A:D,3,FALSE)</f>
        <v>14</v>
      </c>
      <c r="J356">
        <f>VLOOKUP(C356,Productos!A:D,4,FALSE)</f>
        <v>28</v>
      </c>
      <c r="K356" t="str">
        <f>VLOOKUP(D356,Vendedores!A:F,6,FALSE)</f>
        <v>Rodriguez, Jose</v>
      </c>
      <c r="L356">
        <f>VLOOKUP(D356,Vendedores!A:F,5,FALSE)</f>
        <v>4645</v>
      </c>
      <c r="M356">
        <f>VLOOKUP(D356,Vendedores!A:F,2,FALSE)</f>
        <v>5</v>
      </c>
      <c r="N356" t="str">
        <f>VLOOKUP(D356,Vendedores!A:H,7,FALSE)</f>
        <v>Vendedor Sr</v>
      </c>
      <c r="O356">
        <f>VLOOKUP(D356,Vendedores!A:H,8,FALSE)</f>
        <v>2</v>
      </c>
      <c r="P356">
        <f t="shared" si="32"/>
        <v>33.6</v>
      </c>
      <c r="Q356">
        <f t="shared" si="33"/>
        <v>14</v>
      </c>
      <c r="R356">
        <f t="shared" si="34"/>
        <v>14</v>
      </c>
      <c r="S356">
        <f t="shared" si="35"/>
        <v>14</v>
      </c>
      <c r="T356" s="12">
        <f>VLOOKUP(
    O356,
    Comisiones!A:N,
    HLOOKUP(G356,Comisiones!$1:$2,2,FALSE),
    FALSE
)</f>
        <v>0.15</v>
      </c>
    </row>
    <row r="357" spans="1:20" x14ac:dyDescent="0.3">
      <c r="A357" s="2">
        <v>356</v>
      </c>
      <c r="B357" s="3">
        <v>45046</v>
      </c>
      <c r="C357" s="2">
        <v>10</v>
      </c>
      <c r="D357" s="2">
        <v>27</v>
      </c>
      <c r="E357" s="2">
        <v>9</v>
      </c>
      <c r="F357" t="str">
        <f t="shared" si="30"/>
        <v>domingo</v>
      </c>
      <c r="G357" t="str">
        <f t="shared" si="31"/>
        <v>abril</v>
      </c>
      <c r="H357" t="str">
        <f>VLOOKUP(C357,Productos!A:D,2,FALSE)</f>
        <v>Producto J</v>
      </c>
      <c r="I357">
        <f>VLOOKUP(C357,Productos!A:D,3,FALSE)</f>
        <v>29</v>
      </c>
      <c r="J357">
        <f>VLOOKUP(C357,Productos!A:D,4,FALSE)</f>
        <v>58</v>
      </c>
      <c r="K357" t="str">
        <f>VLOOKUP(D357,Vendedores!A:F,6,FALSE)</f>
        <v>Martin, Antonio</v>
      </c>
      <c r="L357">
        <f>VLOOKUP(D357,Vendedores!A:F,5,FALSE)</f>
        <v>1057</v>
      </c>
      <c r="M357">
        <f>VLOOKUP(D357,Vendedores!A:F,2,FALSE)</f>
        <v>8</v>
      </c>
      <c r="N357" t="str">
        <f>VLOOKUP(D357,Vendedores!A:H,7,FALSE)</f>
        <v>Pasante</v>
      </c>
      <c r="O357">
        <f>VLOOKUP(D357,Vendedores!A:H,8,FALSE)</f>
        <v>1</v>
      </c>
      <c r="P357">
        <f t="shared" si="32"/>
        <v>69.599999999999994</v>
      </c>
      <c r="Q357">
        <f t="shared" si="33"/>
        <v>29</v>
      </c>
      <c r="R357">
        <f t="shared" si="34"/>
        <v>29</v>
      </c>
      <c r="S357">
        <f t="shared" si="35"/>
        <v>29</v>
      </c>
      <c r="T357" s="12">
        <f>VLOOKUP(
    O357,
    Comisiones!A:N,
    HLOOKUP(G357,Comisiones!$1:$2,2,FALSE),
    FALSE
)</f>
        <v>0.14000000000000001</v>
      </c>
    </row>
    <row r="358" spans="1:20" x14ac:dyDescent="0.3">
      <c r="A358" s="2">
        <v>357</v>
      </c>
      <c r="B358" s="3">
        <v>45046</v>
      </c>
      <c r="C358" s="2">
        <v>10</v>
      </c>
      <c r="D358" s="2">
        <v>25</v>
      </c>
      <c r="E358" s="2">
        <v>10</v>
      </c>
      <c r="F358" t="str">
        <f t="shared" si="30"/>
        <v>domingo</v>
      </c>
      <c r="G358" t="str">
        <f t="shared" si="31"/>
        <v>abril</v>
      </c>
      <c r="H358" t="str">
        <f>VLOOKUP(C358,Productos!A:D,2,FALSE)</f>
        <v>Producto J</v>
      </c>
      <c r="I358">
        <f>VLOOKUP(C358,Productos!A:D,3,FALSE)</f>
        <v>29</v>
      </c>
      <c r="J358">
        <f>VLOOKUP(C358,Productos!A:D,4,FALSE)</f>
        <v>58</v>
      </c>
      <c r="K358" t="str">
        <f>VLOOKUP(D358,Vendedores!A:F,6,FALSE)</f>
        <v>Perez, Laura</v>
      </c>
      <c r="L358">
        <f>VLOOKUP(D358,Vendedores!A:F,5,FALSE)</f>
        <v>3586</v>
      </c>
      <c r="M358">
        <f>VLOOKUP(D358,Vendedores!A:F,2,FALSE)</f>
        <v>6</v>
      </c>
      <c r="N358" t="str">
        <f>VLOOKUP(D358,Vendedores!A:H,7,FALSE)</f>
        <v>Vendedor Ssr</v>
      </c>
      <c r="O358">
        <f>VLOOKUP(D358,Vendedores!A:H,8,FALSE)</f>
        <v>2</v>
      </c>
      <c r="P358">
        <f t="shared" si="32"/>
        <v>69.599999999999994</v>
      </c>
      <c r="Q358">
        <f t="shared" si="33"/>
        <v>29</v>
      </c>
      <c r="R358">
        <f t="shared" si="34"/>
        <v>29</v>
      </c>
      <c r="S358">
        <f t="shared" si="35"/>
        <v>29</v>
      </c>
      <c r="T358" s="12">
        <f>VLOOKUP(
    O358,
    Comisiones!A:N,
    HLOOKUP(G358,Comisiones!$1:$2,2,FALSE),
    FALSE
)</f>
        <v>0.15</v>
      </c>
    </row>
    <row r="359" spans="1:20" x14ac:dyDescent="0.3">
      <c r="A359" s="2">
        <v>358</v>
      </c>
      <c r="B359" s="3">
        <v>45047</v>
      </c>
      <c r="C359" s="2">
        <v>10</v>
      </c>
      <c r="D359" s="2">
        <v>22</v>
      </c>
      <c r="E359" s="2">
        <v>15</v>
      </c>
      <c r="F359" t="str">
        <f t="shared" si="30"/>
        <v>lunes</v>
      </c>
      <c r="G359" t="str">
        <f t="shared" si="31"/>
        <v>mayo</v>
      </c>
      <c r="H359" t="str">
        <f>VLOOKUP(C359,Productos!A:D,2,FALSE)</f>
        <v>Producto J</v>
      </c>
      <c r="I359">
        <f>VLOOKUP(C359,Productos!A:D,3,FALSE)</f>
        <v>29</v>
      </c>
      <c r="J359">
        <f>VLOOKUP(C359,Productos!A:D,4,FALSE)</f>
        <v>58</v>
      </c>
      <c r="K359" t="str">
        <f>VLOOKUP(D359,Vendedores!A:F,6,FALSE)</f>
        <v>Lopez, Ana</v>
      </c>
      <c r="L359">
        <f>VLOOKUP(D359,Vendedores!A:F,5,FALSE)</f>
        <v>1601</v>
      </c>
      <c r="M359">
        <f>VLOOKUP(D359,Vendedores!A:F,2,FALSE)</f>
        <v>8</v>
      </c>
      <c r="N359" t="str">
        <f>VLOOKUP(D359,Vendedores!A:H,7,FALSE)</f>
        <v>Pasante</v>
      </c>
      <c r="O359">
        <f>VLOOKUP(D359,Vendedores!A:H,8,FALSE)</f>
        <v>1</v>
      </c>
      <c r="P359">
        <f t="shared" si="32"/>
        <v>58</v>
      </c>
      <c r="Q359">
        <f t="shared" si="33"/>
        <v>29</v>
      </c>
      <c r="R359">
        <f t="shared" si="34"/>
        <v>29</v>
      </c>
      <c r="S359">
        <f t="shared" si="35"/>
        <v>29</v>
      </c>
      <c r="T359" s="12">
        <f>VLOOKUP(
    O359,
    Comisiones!A:N,
    HLOOKUP(G359,Comisiones!$1:$2,2,FALSE),
    FALSE
)</f>
        <v>0.2</v>
      </c>
    </row>
    <row r="360" spans="1:20" x14ac:dyDescent="0.3">
      <c r="A360" s="2">
        <v>359</v>
      </c>
      <c r="B360" s="3">
        <v>45047</v>
      </c>
      <c r="C360" s="2">
        <v>9</v>
      </c>
      <c r="D360" s="2">
        <v>30</v>
      </c>
      <c r="E360" s="2">
        <v>14</v>
      </c>
      <c r="F360" t="str">
        <f t="shared" si="30"/>
        <v>lunes</v>
      </c>
      <c r="G360" t="str">
        <f t="shared" si="31"/>
        <v>mayo</v>
      </c>
      <c r="H360" t="str">
        <f>VLOOKUP(C360,Productos!A:D,2,FALSE)</f>
        <v>Producto I</v>
      </c>
      <c r="I360">
        <f>VLOOKUP(C360,Productos!A:D,3,FALSE)</f>
        <v>26</v>
      </c>
      <c r="J360">
        <f>VLOOKUP(C360,Productos!A:D,4,FALSE)</f>
        <v>52</v>
      </c>
      <c r="K360" t="str">
        <f>VLOOKUP(D360,Vendedores!A:F,6,FALSE)</f>
        <v>Gonzalez, Francisco</v>
      </c>
      <c r="L360">
        <f>VLOOKUP(D360,Vendedores!A:F,5,FALSE)</f>
        <v>3909</v>
      </c>
      <c r="M360">
        <f>VLOOKUP(D360,Vendedores!A:F,2,FALSE)</f>
        <v>6</v>
      </c>
      <c r="N360" t="str">
        <f>VLOOKUP(D360,Vendedores!A:H,7,FALSE)</f>
        <v>Vendedor Ssr</v>
      </c>
      <c r="O360">
        <f>VLOOKUP(D360,Vendedores!A:H,8,FALSE)</f>
        <v>2</v>
      </c>
      <c r="P360">
        <f t="shared" si="32"/>
        <v>52</v>
      </c>
      <c r="Q360">
        <f t="shared" si="33"/>
        <v>26</v>
      </c>
      <c r="R360">
        <f t="shared" si="34"/>
        <v>26</v>
      </c>
      <c r="S360">
        <f t="shared" si="35"/>
        <v>26</v>
      </c>
      <c r="T360" s="12">
        <f>VLOOKUP(
    O360,
    Comisiones!A:N,
    HLOOKUP(G360,Comisiones!$1:$2,2,FALSE),
    FALSE
)</f>
        <v>0.22</v>
      </c>
    </row>
    <row r="361" spans="1:20" x14ac:dyDescent="0.3">
      <c r="A361" s="2">
        <v>360</v>
      </c>
      <c r="B361" s="3">
        <v>45047</v>
      </c>
      <c r="C361" s="2">
        <v>7</v>
      </c>
      <c r="D361" s="2">
        <v>15</v>
      </c>
      <c r="E361" s="2">
        <v>9</v>
      </c>
      <c r="F361" t="str">
        <f t="shared" si="30"/>
        <v>lunes</v>
      </c>
      <c r="G361" t="str">
        <f t="shared" si="31"/>
        <v>mayo</v>
      </c>
      <c r="H361" t="str">
        <f>VLOOKUP(C361,Productos!A:D,2,FALSE)</f>
        <v>Producto G</v>
      </c>
      <c r="I361">
        <f>VLOOKUP(C361,Productos!A:D,3,FALSE)</f>
        <v>17</v>
      </c>
      <c r="J361">
        <f>VLOOKUP(C361,Productos!A:D,4,FALSE)</f>
        <v>34</v>
      </c>
      <c r="K361" t="str">
        <f>VLOOKUP(D361,Vendedores!A:F,6,FALSE)</f>
        <v>Gomez, David</v>
      </c>
      <c r="L361">
        <f>VLOOKUP(D361,Vendedores!A:F,5,FALSE)</f>
        <v>1821</v>
      </c>
      <c r="M361">
        <f>VLOOKUP(D361,Vendedores!A:F,2,FALSE)</f>
        <v>8</v>
      </c>
      <c r="N361" t="str">
        <f>VLOOKUP(D361,Vendedores!A:H,7,FALSE)</f>
        <v>Pasante</v>
      </c>
      <c r="O361">
        <f>VLOOKUP(D361,Vendedores!A:H,8,FALSE)</f>
        <v>1</v>
      </c>
      <c r="P361">
        <f t="shared" si="32"/>
        <v>34</v>
      </c>
      <c r="Q361">
        <f t="shared" si="33"/>
        <v>17</v>
      </c>
      <c r="R361">
        <f t="shared" si="34"/>
        <v>17</v>
      </c>
      <c r="S361">
        <f t="shared" si="35"/>
        <v>17</v>
      </c>
      <c r="T361" s="12">
        <f>VLOOKUP(
    O361,
    Comisiones!A:N,
    HLOOKUP(G361,Comisiones!$1:$2,2,FALSE),
    FALSE
)</f>
        <v>0.2</v>
      </c>
    </row>
    <row r="362" spans="1:20" x14ac:dyDescent="0.3">
      <c r="A362" s="2">
        <v>361</v>
      </c>
      <c r="B362" s="3">
        <v>45048</v>
      </c>
      <c r="C362" s="2">
        <v>8</v>
      </c>
      <c r="D362" s="2">
        <v>22</v>
      </c>
      <c r="E362" s="2">
        <v>14</v>
      </c>
      <c r="F362" t="str">
        <f t="shared" si="30"/>
        <v>martes</v>
      </c>
      <c r="G362" t="str">
        <f t="shared" si="31"/>
        <v>mayo</v>
      </c>
      <c r="H362" t="str">
        <f>VLOOKUP(C362,Productos!A:D,2,FALSE)</f>
        <v>Producto H</v>
      </c>
      <c r="I362">
        <f>VLOOKUP(C362,Productos!A:D,3,FALSE)</f>
        <v>14</v>
      </c>
      <c r="J362">
        <f>VLOOKUP(C362,Productos!A:D,4,FALSE)</f>
        <v>28</v>
      </c>
      <c r="K362" t="str">
        <f>VLOOKUP(D362,Vendedores!A:F,6,FALSE)</f>
        <v>Lopez, Ana</v>
      </c>
      <c r="L362">
        <f>VLOOKUP(D362,Vendedores!A:F,5,FALSE)</f>
        <v>1601</v>
      </c>
      <c r="M362">
        <f>VLOOKUP(D362,Vendedores!A:F,2,FALSE)</f>
        <v>8</v>
      </c>
      <c r="N362" t="str">
        <f>VLOOKUP(D362,Vendedores!A:H,7,FALSE)</f>
        <v>Pasante</v>
      </c>
      <c r="O362">
        <f>VLOOKUP(D362,Vendedores!A:H,8,FALSE)</f>
        <v>1</v>
      </c>
      <c r="P362">
        <f t="shared" si="32"/>
        <v>28</v>
      </c>
      <c r="Q362">
        <f t="shared" si="33"/>
        <v>14</v>
      </c>
      <c r="R362">
        <f t="shared" si="34"/>
        <v>14</v>
      </c>
      <c r="S362">
        <f t="shared" si="35"/>
        <v>14</v>
      </c>
      <c r="T362" s="12">
        <f>VLOOKUP(
    O362,
    Comisiones!A:N,
    HLOOKUP(G362,Comisiones!$1:$2,2,FALSE),
    FALSE
)</f>
        <v>0.2</v>
      </c>
    </row>
    <row r="363" spans="1:20" x14ac:dyDescent="0.3">
      <c r="A363" s="2">
        <v>362</v>
      </c>
      <c r="B363" s="3">
        <v>45048</v>
      </c>
      <c r="C363" s="2">
        <v>1</v>
      </c>
      <c r="D363" s="2">
        <v>24</v>
      </c>
      <c r="E363" s="2">
        <v>15</v>
      </c>
      <c r="F363" t="str">
        <f t="shared" si="30"/>
        <v>martes</v>
      </c>
      <c r="G363" t="str">
        <f t="shared" si="31"/>
        <v>mayo</v>
      </c>
      <c r="H363" t="str">
        <f>VLOOKUP(C363,Productos!A:D,2,FALSE)</f>
        <v>Producto A</v>
      </c>
      <c r="I363">
        <f>VLOOKUP(C363,Productos!A:D,3,FALSE)</f>
        <v>10</v>
      </c>
      <c r="J363">
        <f>VLOOKUP(C363,Productos!A:D,4,FALSE)</f>
        <v>20</v>
      </c>
      <c r="K363" t="str">
        <f>VLOOKUP(D363,Vendedores!A:F,6,FALSE)</f>
        <v>Sanchez, Isabel</v>
      </c>
      <c r="L363">
        <f>VLOOKUP(D363,Vendedores!A:F,5,FALSE)</f>
        <v>4875</v>
      </c>
      <c r="M363">
        <f>VLOOKUP(D363,Vendedores!A:F,2,FALSE)</f>
        <v>5</v>
      </c>
      <c r="N363" t="str">
        <f>VLOOKUP(D363,Vendedores!A:H,7,FALSE)</f>
        <v>Vendedor Sr</v>
      </c>
      <c r="O363">
        <f>VLOOKUP(D363,Vendedores!A:H,8,FALSE)</f>
        <v>2</v>
      </c>
      <c r="P363">
        <f t="shared" si="32"/>
        <v>20</v>
      </c>
      <c r="Q363">
        <f t="shared" si="33"/>
        <v>10</v>
      </c>
      <c r="R363">
        <f t="shared" si="34"/>
        <v>10</v>
      </c>
      <c r="S363">
        <f t="shared" si="35"/>
        <v>10</v>
      </c>
      <c r="T363" s="12">
        <f>VLOOKUP(
    O363,
    Comisiones!A:N,
    HLOOKUP(G363,Comisiones!$1:$2,2,FALSE),
    FALSE
)</f>
        <v>0.22</v>
      </c>
    </row>
    <row r="364" spans="1:20" x14ac:dyDescent="0.3">
      <c r="A364" s="2">
        <v>363</v>
      </c>
      <c r="B364" s="3">
        <v>45048</v>
      </c>
      <c r="C364" s="2">
        <v>4</v>
      </c>
      <c r="D364" s="2">
        <v>17</v>
      </c>
      <c r="E364" s="2">
        <v>20</v>
      </c>
      <c r="F364" t="str">
        <f t="shared" si="30"/>
        <v>martes</v>
      </c>
      <c r="G364" t="str">
        <f t="shared" si="31"/>
        <v>mayo</v>
      </c>
      <c r="H364" t="str">
        <f>VLOOKUP(C364,Productos!A:D,2,FALSE)</f>
        <v>Producto D</v>
      </c>
      <c r="I364">
        <f>VLOOKUP(C364,Productos!A:D,3,FALSE)</f>
        <v>14</v>
      </c>
      <c r="J364">
        <f>VLOOKUP(C364,Productos!A:D,4,FALSE)</f>
        <v>28</v>
      </c>
      <c r="K364" t="str">
        <f>VLOOKUP(D364,Vendedores!A:F,6,FALSE)</f>
        <v>Messi, Lionel</v>
      </c>
      <c r="L364">
        <f>VLOOKUP(D364,Vendedores!A:F,5,FALSE)</f>
        <v>8512</v>
      </c>
      <c r="M364">
        <f>VLOOKUP(D364,Vendedores!A:F,2,FALSE)</f>
        <v>1</v>
      </c>
      <c r="N364" t="str">
        <f>VLOOKUP(D364,Vendedores!A:H,7,FALSE)</f>
        <v>CEO</v>
      </c>
      <c r="O364">
        <f>VLOOKUP(D364,Vendedores!A:H,8,FALSE)</f>
        <v>5</v>
      </c>
      <c r="P364">
        <f t="shared" si="32"/>
        <v>25.2</v>
      </c>
      <c r="Q364">
        <f t="shared" si="33"/>
        <v>14</v>
      </c>
      <c r="R364">
        <f t="shared" si="34"/>
        <v>14</v>
      </c>
      <c r="S364">
        <f t="shared" si="35"/>
        <v>14</v>
      </c>
      <c r="T364" s="12">
        <f>VLOOKUP(
    O364,
    Comisiones!A:N,
    HLOOKUP(G364,Comisiones!$1:$2,2,FALSE),
    FALSE
)</f>
        <v>0.28999999999999998</v>
      </c>
    </row>
    <row r="365" spans="1:20" x14ac:dyDescent="0.3">
      <c r="A365" s="2">
        <v>364</v>
      </c>
      <c r="B365" s="3">
        <v>45049</v>
      </c>
      <c r="C365" s="2">
        <v>7</v>
      </c>
      <c r="D365" s="2">
        <v>34</v>
      </c>
      <c r="E365" s="2">
        <v>14</v>
      </c>
      <c r="F365" t="str">
        <f t="shared" si="30"/>
        <v>miércoles</v>
      </c>
      <c r="G365" t="str">
        <f t="shared" si="31"/>
        <v>mayo</v>
      </c>
      <c r="H365" t="str">
        <f>VLOOKUP(C365,Productos!A:D,2,FALSE)</f>
        <v>Producto G</v>
      </c>
      <c r="I365">
        <f>VLOOKUP(C365,Productos!A:D,3,FALSE)</f>
        <v>17</v>
      </c>
      <c r="J365">
        <f>VLOOKUP(C365,Productos!A:D,4,FALSE)</f>
        <v>34</v>
      </c>
      <c r="K365" t="str">
        <f>VLOOKUP(D365,Vendedores!A:F,6,FALSE)</f>
        <v>Lopez, Teresa</v>
      </c>
      <c r="L365">
        <f>VLOOKUP(D365,Vendedores!A:F,5,FALSE)</f>
        <v>3680</v>
      </c>
      <c r="M365">
        <f>VLOOKUP(D365,Vendedores!A:F,2,FALSE)</f>
        <v>6</v>
      </c>
      <c r="N365" t="str">
        <f>VLOOKUP(D365,Vendedores!A:H,7,FALSE)</f>
        <v>Vendedor Ssr</v>
      </c>
      <c r="O365">
        <f>VLOOKUP(D365,Vendedores!A:H,8,FALSE)</f>
        <v>2</v>
      </c>
      <c r="P365">
        <f t="shared" si="32"/>
        <v>34</v>
      </c>
      <c r="Q365">
        <f t="shared" si="33"/>
        <v>17</v>
      </c>
      <c r="R365">
        <f t="shared" si="34"/>
        <v>17</v>
      </c>
      <c r="S365">
        <f t="shared" si="35"/>
        <v>17</v>
      </c>
      <c r="T365" s="12">
        <f>VLOOKUP(
    O365,
    Comisiones!A:N,
    HLOOKUP(G365,Comisiones!$1:$2,2,FALSE),
    FALSE
)</f>
        <v>0.22</v>
      </c>
    </row>
    <row r="366" spans="1:20" x14ac:dyDescent="0.3">
      <c r="A366" s="2">
        <v>365</v>
      </c>
      <c r="B366" s="3">
        <v>45049</v>
      </c>
      <c r="C366" s="2">
        <v>9</v>
      </c>
      <c r="D366" s="2">
        <v>38</v>
      </c>
      <c r="E366" s="2">
        <v>12</v>
      </c>
      <c r="F366" t="str">
        <f t="shared" si="30"/>
        <v>miércoles</v>
      </c>
      <c r="G366" t="str">
        <f t="shared" si="31"/>
        <v>mayo</v>
      </c>
      <c r="H366" t="str">
        <f>VLOOKUP(C366,Productos!A:D,2,FALSE)</f>
        <v>Producto I</v>
      </c>
      <c r="I366">
        <f>VLOOKUP(C366,Productos!A:D,3,FALSE)</f>
        <v>26</v>
      </c>
      <c r="J366">
        <f>VLOOKUP(C366,Productos!A:D,4,FALSE)</f>
        <v>52</v>
      </c>
      <c r="K366" t="str">
        <f>VLOOKUP(D366,Vendedores!A:F,6,FALSE)</f>
        <v>Fernandez, Jose</v>
      </c>
      <c r="L366">
        <f>VLOOKUP(D366,Vendedores!A:F,5,FALSE)</f>
        <v>3055</v>
      </c>
      <c r="M366">
        <f>VLOOKUP(D366,Vendedores!A:F,2,FALSE)</f>
        <v>6</v>
      </c>
      <c r="N366" t="str">
        <f>VLOOKUP(D366,Vendedores!A:H,7,FALSE)</f>
        <v>Vendedor Ssr</v>
      </c>
      <c r="O366">
        <f>VLOOKUP(D366,Vendedores!A:H,8,FALSE)</f>
        <v>2</v>
      </c>
      <c r="P366">
        <f t="shared" si="32"/>
        <v>52</v>
      </c>
      <c r="Q366">
        <f t="shared" si="33"/>
        <v>26</v>
      </c>
      <c r="R366">
        <f t="shared" si="34"/>
        <v>26</v>
      </c>
      <c r="S366">
        <f t="shared" si="35"/>
        <v>26</v>
      </c>
      <c r="T366" s="12">
        <f>VLOOKUP(
    O366,
    Comisiones!A:N,
    HLOOKUP(G366,Comisiones!$1:$2,2,FALSE),
    FALSE
)</f>
        <v>0.22</v>
      </c>
    </row>
    <row r="367" spans="1:20" x14ac:dyDescent="0.3">
      <c r="A367" s="2">
        <v>366</v>
      </c>
      <c r="B367" s="3">
        <v>45049</v>
      </c>
      <c r="C367" s="2">
        <v>8</v>
      </c>
      <c r="D367" s="2">
        <v>24</v>
      </c>
      <c r="E367" s="2">
        <v>17</v>
      </c>
      <c r="F367" t="str">
        <f t="shared" si="30"/>
        <v>miércoles</v>
      </c>
      <c r="G367" t="str">
        <f t="shared" si="31"/>
        <v>mayo</v>
      </c>
      <c r="H367" t="str">
        <f>VLOOKUP(C367,Productos!A:D,2,FALSE)</f>
        <v>Producto H</v>
      </c>
      <c r="I367">
        <f>VLOOKUP(C367,Productos!A:D,3,FALSE)</f>
        <v>14</v>
      </c>
      <c r="J367">
        <f>VLOOKUP(C367,Productos!A:D,4,FALSE)</f>
        <v>28</v>
      </c>
      <c r="K367" t="str">
        <f>VLOOKUP(D367,Vendedores!A:F,6,FALSE)</f>
        <v>Sanchez, Isabel</v>
      </c>
      <c r="L367">
        <f>VLOOKUP(D367,Vendedores!A:F,5,FALSE)</f>
        <v>4875</v>
      </c>
      <c r="M367">
        <f>VLOOKUP(D367,Vendedores!A:F,2,FALSE)</f>
        <v>5</v>
      </c>
      <c r="N367" t="str">
        <f>VLOOKUP(D367,Vendedores!A:H,7,FALSE)</f>
        <v>Vendedor Sr</v>
      </c>
      <c r="O367">
        <f>VLOOKUP(D367,Vendedores!A:H,8,FALSE)</f>
        <v>2</v>
      </c>
      <c r="P367">
        <f t="shared" si="32"/>
        <v>28</v>
      </c>
      <c r="Q367">
        <f t="shared" si="33"/>
        <v>14</v>
      </c>
      <c r="R367">
        <f t="shared" si="34"/>
        <v>14</v>
      </c>
      <c r="S367">
        <f t="shared" si="35"/>
        <v>14</v>
      </c>
      <c r="T367" s="12">
        <f>VLOOKUP(
    O367,
    Comisiones!A:N,
    HLOOKUP(G367,Comisiones!$1:$2,2,FALSE),
    FALSE
)</f>
        <v>0.22</v>
      </c>
    </row>
    <row r="368" spans="1:20" x14ac:dyDescent="0.3">
      <c r="A368" s="2">
        <v>367</v>
      </c>
      <c r="B368" s="3">
        <v>45050</v>
      </c>
      <c r="C368" s="2">
        <v>10</v>
      </c>
      <c r="D368" s="2">
        <v>2</v>
      </c>
      <c r="E368" s="2">
        <v>14</v>
      </c>
      <c r="F368" t="str">
        <f t="shared" si="30"/>
        <v>jueves</v>
      </c>
      <c r="G368" t="str">
        <f t="shared" si="31"/>
        <v>mayo</v>
      </c>
      <c r="H368" t="str">
        <f>VLOOKUP(C368,Productos!A:D,2,FALSE)</f>
        <v>Producto J</v>
      </c>
      <c r="I368">
        <f>VLOOKUP(C368,Productos!A:D,3,FALSE)</f>
        <v>29</v>
      </c>
      <c r="J368">
        <f>VLOOKUP(C368,Productos!A:D,4,FALSE)</f>
        <v>58</v>
      </c>
      <c r="K368" t="str">
        <f>VLOOKUP(D368,Vendedores!A:F,6,FALSE)</f>
        <v>Rodriguez, Ana</v>
      </c>
      <c r="L368">
        <f>VLOOKUP(D368,Vendedores!A:F,5,FALSE)</f>
        <v>6979</v>
      </c>
      <c r="M368">
        <f>VLOOKUP(D368,Vendedores!A:F,2,FALSE)</f>
        <v>3</v>
      </c>
      <c r="N368" t="str">
        <f>VLOOKUP(D368,Vendedores!A:H,7,FALSE)</f>
        <v>Gerente</v>
      </c>
      <c r="O368">
        <f>VLOOKUP(D368,Vendedores!A:H,8,FALSE)</f>
        <v>3</v>
      </c>
      <c r="P368">
        <f t="shared" si="32"/>
        <v>52.2</v>
      </c>
      <c r="Q368">
        <f t="shared" si="33"/>
        <v>29</v>
      </c>
      <c r="R368">
        <f t="shared" si="34"/>
        <v>29</v>
      </c>
      <c r="S368">
        <f t="shared" si="35"/>
        <v>29</v>
      </c>
      <c r="T368" s="12">
        <f>VLOOKUP(
    O368,
    Comisiones!A:N,
    HLOOKUP(G368,Comisiones!$1:$2,2,FALSE),
    FALSE
)</f>
        <v>0.24</v>
      </c>
    </row>
    <row r="369" spans="1:20" x14ac:dyDescent="0.3">
      <c r="A369" s="2">
        <v>368</v>
      </c>
      <c r="B369" s="3">
        <v>45050</v>
      </c>
      <c r="C369" s="2">
        <v>7</v>
      </c>
      <c r="D369" s="2">
        <v>39</v>
      </c>
      <c r="E369" s="2">
        <v>21</v>
      </c>
      <c r="F369" t="str">
        <f t="shared" si="30"/>
        <v>jueves</v>
      </c>
      <c r="G369" t="str">
        <f t="shared" si="31"/>
        <v>mayo</v>
      </c>
      <c r="H369" t="str">
        <f>VLOOKUP(C369,Productos!A:D,2,FALSE)</f>
        <v>Producto G</v>
      </c>
      <c r="I369">
        <f>VLOOKUP(C369,Productos!A:D,3,FALSE)</f>
        <v>17</v>
      </c>
      <c r="J369">
        <f>VLOOKUP(C369,Productos!A:D,4,FALSE)</f>
        <v>34</v>
      </c>
      <c r="K369" t="str">
        <f>VLOOKUP(D369,Vendedores!A:F,6,FALSE)</f>
        <v>Gomez, Maria</v>
      </c>
      <c r="L369">
        <f>VLOOKUP(D369,Vendedores!A:F,5,FALSE)</f>
        <v>2483</v>
      </c>
      <c r="M369">
        <f>VLOOKUP(D369,Vendedores!A:F,2,FALSE)</f>
        <v>7</v>
      </c>
      <c r="N369" t="str">
        <f>VLOOKUP(D369,Vendedores!A:H,7,FALSE)</f>
        <v>Vendedor Jr</v>
      </c>
      <c r="O369">
        <f>VLOOKUP(D369,Vendedores!A:H,8,FALSE)</f>
        <v>2</v>
      </c>
      <c r="P369">
        <f t="shared" si="32"/>
        <v>34</v>
      </c>
      <c r="Q369">
        <f t="shared" si="33"/>
        <v>17</v>
      </c>
      <c r="R369">
        <f t="shared" si="34"/>
        <v>17</v>
      </c>
      <c r="S369">
        <f t="shared" si="35"/>
        <v>17</v>
      </c>
      <c r="T369" s="12">
        <f>VLOOKUP(
    O369,
    Comisiones!A:N,
    HLOOKUP(G369,Comisiones!$1:$2,2,FALSE),
    FALSE
)</f>
        <v>0.22</v>
      </c>
    </row>
    <row r="370" spans="1:20" x14ac:dyDescent="0.3">
      <c r="A370" s="2">
        <v>369</v>
      </c>
      <c r="B370" s="3">
        <v>45050</v>
      </c>
      <c r="C370" s="2">
        <v>5</v>
      </c>
      <c r="D370" s="2">
        <v>11</v>
      </c>
      <c r="E370" s="2">
        <v>20</v>
      </c>
      <c r="F370" t="str">
        <f t="shared" si="30"/>
        <v>jueves</v>
      </c>
      <c r="G370" t="str">
        <f t="shared" si="31"/>
        <v>mayo</v>
      </c>
      <c r="H370" t="str">
        <f>VLOOKUP(C370,Productos!A:D,2,FALSE)</f>
        <v>Producto E</v>
      </c>
      <c r="I370">
        <f>VLOOKUP(C370,Productos!A:D,3,FALSE)</f>
        <v>24</v>
      </c>
      <c r="J370">
        <f>VLOOKUP(C370,Productos!A:D,4,FALSE)</f>
        <v>48</v>
      </c>
      <c r="K370" t="str">
        <f>VLOOKUP(D370,Vendedores!A:F,6,FALSE)</f>
        <v>Garcia, Isabel</v>
      </c>
      <c r="L370">
        <f>VLOOKUP(D370,Vendedores!A:F,5,FALSE)</f>
        <v>3985</v>
      </c>
      <c r="M370">
        <f>VLOOKUP(D370,Vendedores!A:F,2,FALSE)</f>
        <v>6</v>
      </c>
      <c r="N370" t="str">
        <f>VLOOKUP(D370,Vendedores!A:H,7,FALSE)</f>
        <v>Vendedor Ssr</v>
      </c>
      <c r="O370">
        <f>VLOOKUP(D370,Vendedores!A:H,8,FALSE)</f>
        <v>2</v>
      </c>
      <c r="P370">
        <f t="shared" si="32"/>
        <v>48</v>
      </c>
      <c r="Q370">
        <f t="shared" si="33"/>
        <v>24</v>
      </c>
      <c r="R370">
        <f t="shared" si="34"/>
        <v>24</v>
      </c>
      <c r="S370">
        <f t="shared" si="35"/>
        <v>24</v>
      </c>
      <c r="T370" s="12">
        <f>VLOOKUP(
    O370,
    Comisiones!A:N,
    HLOOKUP(G370,Comisiones!$1:$2,2,FALSE),
    FALSE
)</f>
        <v>0.22</v>
      </c>
    </row>
    <row r="371" spans="1:20" x14ac:dyDescent="0.3">
      <c r="A371" s="2">
        <v>370</v>
      </c>
      <c r="B371" s="3">
        <v>45051</v>
      </c>
      <c r="C371" s="2">
        <v>3</v>
      </c>
      <c r="D371" s="2">
        <v>40</v>
      </c>
      <c r="E371" s="2">
        <v>14</v>
      </c>
      <c r="F371" t="str">
        <f t="shared" si="30"/>
        <v>viernes</v>
      </c>
      <c r="G371" t="str">
        <f t="shared" si="31"/>
        <v>mayo</v>
      </c>
      <c r="H371" t="str">
        <f>VLOOKUP(C371,Productos!A:D,2,FALSE)</f>
        <v>Producto C</v>
      </c>
      <c r="I371">
        <f>VLOOKUP(C371,Productos!A:D,3,FALSE)</f>
        <v>23</v>
      </c>
      <c r="J371">
        <f>VLOOKUP(C371,Productos!A:D,4,FALSE)</f>
        <v>46</v>
      </c>
      <c r="K371" t="str">
        <f>VLOOKUP(D371,Vendedores!A:F,6,FALSE)</f>
        <v>Martin, Carmen</v>
      </c>
      <c r="L371">
        <f>VLOOKUP(D371,Vendedores!A:F,5,FALSE)</f>
        <v>1598</v>
      </c>
      <c r="M371">
        <f>VLOOKUP(D371,Vendedores!A:F,2,FALSE)</f>
        <v>8</v>
      </c>
      <c r="N371" t="str">
        <f>VLOOKUP(D371,Vendedores!A:H,7,FALSE)</f>
        <v>Pasante</v>
      </c>
      <c r="O371">
        <f>VLOOKUP(D371,Vendedores!A:H,8,FALSE)</f>
        <v>1</v>
      </c>
      <c r="P371">
        <f t="shared" si="32"/>
        <v>46</v>
      </c>
      <c r="Q371">
        <f t="shared" si="33"/>
        <v>23</v>
      </c>
      <c r="R371">
        <f t="shared" si="34"/>
        <v>23</v>
      </c>
      <c r="S371">
        <f t="shared" si="35"/>
        <v>23</v>
      </c>
      <c r="T371" s="12">
        <f>VLOOKUP(
    O371,
    Comisiones!A:N,
    HLOOKUP(G371,Comisiones!$1:$2,2,FALSE),
    FALSE
)</f>
        <v>0.2</v>
      </c>
    </row>
    <row r="372" spans="1:20" x14ac:dyDescent="0.3">
      <c r="A372" s="2">
        <v>371</v>
      </c>
      <c r="B372" s="3">
        <v>45051</v>
      </c>
      <c r="C372" s="2">
        <v>2</v>
      </c>
      <c r="D372" s="2">
        <v>33</v>
      </c>
      <c r="E372" s="2">
        <v>14</v>
      </c>
      <c r="F372" t="str">
        <f t="shared" si="30"/>
        <v>viernes</v>
      </c>
      <c r="G372" t="str">
        <f t="shared" si="31"/>
        <v>mayo</v>
      </c>
      <c r="H372" t="str">
        <f>VLOOKUP(C372,Productos!A:D,2,FALSE)</f>
        <v>Producto B</v>
      </c>
      <c r="I372">
        <f>VLOOKUP(C372,Productos!A:D,3,FALSE)</f>
        <v>14</v>
      </c>
      <c r="J372">
        <f>VLOOKUP(C372,Productos!A:D,4,FALSE)</f>
        <v>28</v>
      </c>
      <c r="K372" t="str">
        <f>VLOOKUP(D372,Vendedores!A:F,6,FALSE)</f>
        <v>Martin, Josefa</v>
      </c>
      <c r="L372">
        <f>VLOOKUP(D372,Vendedores!A:F,5,FALSE)</f>
        <v>4217</v>
      </c>
      <c r="M372">
        <f>VLOOKUP(D372,Vendedores!A:F,2,FALSE)</f>
        <v>5</v>
      </c>
      <c r="N372" t="str">
        <f>VLOOKUP(D372,Vendedores!A:H,7,FALSE)</f>
        <v>Vendedor Sr</v>
      </c>
      <c r="O372">
        <f>VLOOKUP(D372,Vendedores!A:H,8,FALSE)</f>
        <v>2</v>
      </c>
      <c r="P372">
        <f t="shared" si="32"/>
        <v>28</v>
      </c>
      <c r="Q372">
        <f t="shared" si="33"/>
        <v>14</v>
      </c>
      <c r="R372">
        <f t="shared" si="34"/>
        <v>14</v>
      </c>
      <c r="S372">
        <f t="shared" si="35"/>
        <v>14</v>
      </c>
      <c r="T372" s="12">
        <f>VLOOKUP(
    O372,
    Comisiones!A:N,
    HLOOKUP(G372,Comisiones!$1:$2,2,FALSE),
    FALSE
)</f>
        <v>0.22</v>
      </c>
    </row>
    <row r="373" spans="1:20" x14ac:dyDescent="0.3">
      <c r="A373" s="2">
        <v>372</v>
      </c>
      <c r="B373" s="3">
        <v>45051</v>
      </c>
      <c r="C373" s="2">
        <v>4</v>
      </c>
      <c r="D373" s="2">
        <v>25</v>
      </c>
      <c r="E373" s="2">
        <v>10</v>
      </c>
      <c r="F373" t="str">
        <f t="shared" si="30"/>
        <v>viernes</v>
      </c>
      <c r="G373" t="str">
        <f t="shared" si="31"/>
        <v>mayo</v>
      </c>
      <c r="H373" t="str">
        <f>VLOOKUP(C373,Productos!A:D,2,FALSE)</f>
        <v>Producto D</v>
      </c>
      <c r="I373">
        <f>VLOOKUP(C373,Productos!A:D,3,FALSE)</f>
        <v>14</v>
      </c>
      <c r="J373">
        <f>VLOOKUP(C373,Productos!A:D,4,FALSE)</f>
        <v>28</v>
      </c>
      <c r="K373" t="str">
        <f>VLOOKUP(D373,Vendedores!A:F,6,FALSE)</f>
        <v>Perez, Laura</v>
      </c>
      <c r="L373">
        <f>VLOOKUP(D373,Vendedores!A:F,5,FALSE)</f>
        <v>3586</v>
      </c>
      <c r="M373">
        <f>VLOOKUP(D373,Vendedores!A:F,2,FALSE)</f>
        <v>6</v>
      </c>
      <c r="N373" t="str">
        <f>VLOOKUP(D373,Vendedores!A:H,7,FALSE)</f>
        <v>Vendedor Ssr</v>
      </c>
      <c r="O373">
        <f>VLOOKUP(D373,Vendedores!A:H,8,FALSE)</f>
        <v>2</v>
      </c>
      <c r="P373">
        <f t="shared" si="32"/>
        <v>28</v>
      </c>
      <c r="Q373">
        <f t="shared" si="33"/>
        <v>14</v>
      </c>
      <c r="R373">
        <f t="shared" si="34"/>
        <v>14</v>
      </c>
      <c r="S373">
        <f t="shared" si="35"/>
        <v>14</v>
      </c>
      <c r="T373" s="12">
        <f>VLOOKUP(
    O373,
    Comisiones!A:N,
    HLOOKUP(G373,Comisiones!$1:$2,2,FALSE),
    FALSE
)</f>
        <v>0.22</v>
      </c>
    </row>
    <row r="374" spans="1:20" x14ac:dyDescent="0.3">
      <c r="A374" s="2">
        <v>373</v>
      </c>
      <c r="B374" s="3">
        <v>45052</v>
      </c>
      <c r="C374" s="2">
        <v>9</v>
      </c>
      <c r="D374" s="2">
        <v>5</v>
      </c>
      <c r="E374" s="2">
        <v>22</v>
      </c>
      <c r="F374" t="str">
        <f t="shared" si="30"/>
        <v>sábado</v>
      </c>
      <c r="G374" t="str">
        <f t="shared" si="31"/>
        <v>mayo</v>
      </c>
      <c r="H374" t="str">
        <f>VLOOKUP(C374,Productos!A:D,2,FALSE)</f>
        <v>Producto I</v>
      </c>
      <c r="I374">
        <f>VLOOKUP(C374,Productos!A:D,3,FALSE)</f>
        <v>26</v>
      </c>
      <c r="J374">
        <f>VLOOKUP(C374,Productos!A:D,4,FALSE)</f>
        <v>52</v>
      </c>
      <c r="K374" t="str">
        <f>VLOOKUP(D374,Vendedores!A:F,6,FALSE)</f>
        <v>Lopez, Laura</v>
      </c>
      <c r="L374">
        <f>VLOOKUP(D374,Vendedores!A:F,5,FALSE)</f>
        <v>3037</v>
      </c>
      <c r="M374">
        <f>VLOOKUP(D374,Vendedores!A:F,2,FALSE)</f>
        <v>6</v>
      </c>
      <c r="N374" t="str">
        <f>VLOOKUP(D374,Vendedores!A:H,7,FALSE)</f>
        <v>Vendedor Ssr</v>
      </c>
      <c r="O374">
        <f>VLOOKUP(D374,Vendedores!A:H,8,FALSE)</f>
        <v>2</v>
      </c>
      <c r="P374">
        <f t="shared" si="32"/>
        <v>52</v>
      </c>
      <c r="Q374">
        <f t="shared" si="33"/>
        <v>26</v>
      </c>
      <c r="R374">
        <f t="shared" si="34"/>
        <v>26</v>
      </c>
      <c r="S374">
        <f t="shared" si="35"/>
        <v>26</v>
      </c>
      <c r="T374" s="12">
        <f>VLOOKUP(
    O374,
    Comisiones!A:N,
    HLOOKUP(G374,Comisiones!$1:$2,2,FALSE),
    FALSE
)</f>
        <v>0.22</v>
      </c>
    </row>
    <row r="375" spans="1:20" x14ac:dyDescent="0.3">
      <c r="A375" s="2">
        <v>374</v>
      </c>
      <c r="B375" s="3">
        <v>45052</v>
      </c>
      <c r="C375" s="2">
        <v>6</v>
      </c>
      <c r="D375" s="2">
        <v>39</v>
      </c>
      <c r="E375" s="2">
        <v>17</v>
      </c>
      <c r="F375" t="str">
        <f t="shared" si="30"/>
        <v>sábado</v>
      </c>
      <c r="G375" t="str">
        <f t="shared" si="31"/>
        <v>mayo</v>
      </c>
      <c r="H375" t="str">
        <f>VLOOKUP(C375,Productos!A:D,2,FALSE)</f>
        <v>Producto F</v>
      </c>
      <c r="I375">
        <f>VLOOKUP(C375,Productos!A:D,3,FALSE)</f>
        <v>16</v>
      </c>
      <c r="J375">
        <f>VLOOKUP(C375,Productos!A:D,4,FALSE)</f>
        <v>32</v>
      </c>
      <c r="K375" t="str">
        <f>VLOOKUP(D375,Vendedores!A:F,6,FALSE)</f>
        <v>Gomez, Maria</v>
      </c>
      <c r="L375">
        <f>VLOOKUP(D375,Vendedores!A:F,5,FALSE)</f>
        <v>2483</v>
      </c>
      <c r="M375">
        <f>VLOOKUP(D375,Vendedores!A:F,2,FALSE)</f>
        <v>7</v>
      </c>
      <c r="N375" t="str">
        <f>VLOOKUP(D375,Vendedores!A:H,7,FALSE)</f>
        <v>Vendedor Jr</v>
      </c>
      <c r="O375">
        <f>VLOOKUP(D375,Vendedores!A:H,8,FALSE)</f>
        <v>2</v>
      </c>
      <c r="P375">
        <f t="shared" si="32"/>
        <v>32</v>
      </c>
      <c r="Q375">
        <f t="shared" si="33"/>
        <v>16</v>
      </c>
      <c r="R375">
        <f t="shared" si="34"/>
        <v>16</v>
      </c>
      <c r="S375">
        <f t="shared" si="35"/>
        <v>16</v>
      </c>
      <c r="T375" s="12">
        <f>VLOOKUP(
    O375,
    Comisiones!A:N,
    HLOOKUP(G375,Comisiones!$1:$2,2,FALSE),
    FALSE
)</f>
        <v>0.22</v>
      </c>
    </row>
    <row r="376" spans="1:20" x14ac:dyDescent="0.3">
      <c r="A376" s="2">
        <v>375</v>
      </c>
      <c r="B376" s="3">
        <v>45052</v>
      </c>
      <c r="C376" s="2">
        <v>2</v>
      </c>
      <c r="D376" s="2">
        <v>25</v>
      </c>
      <c r="E376" s="2">
        <v>14</v>
      </c>
      <c r="F376" t="str">
        <f t="shared" si="30"/>
        <v>sábado</v>
      </c>
      <c r="G376" t="str">
        <f t="shared" si="31"/>
        <v>mayo</v>
      </c>
      <c r="H376" t="str">
        <f>VLOOKUP(C376,Productos!A:D,2,FALSE)</f>
        <v>Producto B</v>
      </c>
      <c r="I376">
        <f>VLOOKUP(C376,Productos!A:D,3,FALSE)</f>
        <v>14</v>
      </c>
      <c r="J376">
        <f>VLOOKUP(C376,Productos!A:D,4,FALSE)</f>
        <v>28</v>
      </c>
      <c r="K376" t="str">
        <f>VLOOKUP(D376,Vendedores!A:F,6,FALSE)</f>
        <v>Perez, Laura</v>
      </c>
      <c r="L376">
        <f>VLOOKUP(D376,Vendedores!A:F,5,FALSE)</f>
        <v>3586</v>
      </c>
      <c r="M376">
        <f>VLOOKUP(D376,Vendedores!A:F,2,FALSE)</f>
        <v>6</v>
      </c>
      <c r="N376" t="str">
        <f>VLOOKUP(D376,Vendedores!A:H,7,FALSE)</f>
        <v>Vendedor Ssr</v>
      </c>
      <c r="O376">
        <f>VLOOKUP(D376,Vendedores!A:H,8,FALSE)</f>
        <v>2</v>
      </c>
      <c r="P376">
        <f t="shared" si="32"/>
        <v>28</v>
      </c>
      <c r="Q376">
        <f t="shared" si="33"/>
        <v>14</v>
      </c>
      <c r="R376">
        <f t="shared" si="34"/>
        <v>14</v>
      </c>
      <c r="S376">
        <f t="shared" si="35"/>
        <v>14</v>
      </c>
      <c r="T376" s="12">
        <f>VLOOKUP(
    O376,
    Comisiones!A:N,
    HLOOKUP(G376,Comisiones!$1:$2,2,FALSE),
    FALSE
)</f>
        <v>0.22</v>
      </c>
    </row>
    <row r="377" spans="1:20" x14ac:dyDescent="0.3">
      <c r="A377" s="2">
        <v>376</v>
      </c>
      <c r="B377" s="3">
        <v>45053</v>
      </c>
      <c r="C377" s="2">
        <v>5</v>
      </c>
      <c r="D377" s="2">
        <v>6</v>
      </c>
      <c r="E377" s="2">
        <v>17</v>
      </c>
      <c r="F377" t="str">
        <f t="shared" si="30"/>
        <v>domingo</v>
      </c>
      <c r="G377" t="str">
        <f t="shared" si="31"/>
        <v>mayo</v>
      </c>
      <c r="H377" t="str">
        <f>VLOOKUP(C377,Productos!A:D,2,FALSE)</f>
        <v>Producto E</v>
      </c>
      <c r="I377">
        <f>VLOOKUP(C377,Productos!A:D,3,FALSE)</f>
        <v>24</v>
      </c>
      <c r="J377">
        <f>VLOOKUP(C377,Productos!A:D,4,FALSE)</f>
        <v>48</v>
      </c>
      <c r="K377" t="str">
        <f>VLOOKUP(D377,Vendedores!A:F,6,FALSE)</f>
        <v>Martinez, Pilar</v>
      </c>
      <c r="L377">
        <f>VLOOKUP(D377,Vendedores!A:F,5,FALSE)</f>
        <v>2700</v>
      </c>
      <c r="M377">
        <f>VLOOKUP(D377,Vendedores!A:F,2,FALSE)</f>
        <v>2</v>
      </c>
      <c r="N377" t="str">
        <f>VLOOKUP(D377,Vendedores!A:H,7,FALSE)</f>
        <v>Director</v>
      </c>
      <c r="O377">
        <f>VLOOKUP(D377,Vendedores!A:H,8,FALSE)</f>
        <v>4</v>
      </c>
      <c r="P377">
        <f t="shared" si="32"/>
        <v>43.2</v>
      </c>
      <c r="Q377">
        <f t="shared" si="33"/>
        <v>24</v>
      </c>
      <c r="R377">
        <f t="shared" si="34"/>
        <v>24</v>
      </c>
      <c r="S377">
        <f t="shared" si="35"/>
        <v>24</v>
      </c>
      <c r="T377" s="12">
        <f>VLOOKUP(
    O377,
    Comisiones!A:N,
    HLOOKUP(G377,Comisiones!$1:$2,2,FALSE),
    FALSE
)</f>
        <v>0.26</v>
      </c>
    </row>
    <row r="378" spans="1:20" x14ac:dyDescent="0.3">
      <c r="A378" s="2">
        <v>377</v>
      </c>
      <c r="B378" s="3">
        <v>45053</v>
      </c>
      <c r="C378" s="2">
        <v>6</v>
      </c>
      <c r="D378" s="2">
        <v>12</v>
      </c>
      <c r="E378" s="2">
        <v>19</v>
      </c>
      <c r="F378" t="str">
        <f t="shared" si="30"/>
        <v>domingo</v>
      </c>
      <c r="G378" t="str">
        <f t="shared" si="31"/>
        <v>mayo</v>
      </c>
      <c r="H378" t="str">
        <f>VLOOKUP(C378,Productos!A:D,2,FALSE)</f>
        <v>Producto F</v>
      </c>
      <c r="I378">
        <f>VLOOKUP(C378,Productos!A:D,3,FALSE)</f>
        <v>16</v>
      </c>
      <c r="J378">
        <f>VLOOKUP(C378,Productos!A:D,4,FALSE)</f>
        <v>32</v>
      </c>
      <c r="K378" t="str">
        <f>VLOOKUP(D378,Vendedores!A:F,6,FALSE)</f>
        <v>Rodriguez, Javier</v>
      </c>
      <c r="L378">
        <f>VLOOKUP(D378,Vendedores!A:F,5,FALSE)</f>
        <v>2027</v>
      </c>
      <c r="M378">
        <f>VLOOKUP(D378,Vendedores!A:F,2,FALSE)</f>
        <v>7</v>
      </c>
      <c r="N378" t="str">
        <f>VLOOKUP(D378,Vendedores!A:H,7,FALSE)</f>
        <v>Vendedor Jr</v>
      </c>
      <c r="O378">
        <f>VLOOKUP(D378,Vendedores!A:H,8,FALSE)</f>
        <v>2</v>
      </c>
      <c r="P378">
        <f t="shared" si="32"/>
        <v>38.4</v>
      </c>
      <c r="Q378">
        <f t="shared" si="33"/>
        <v>16</v>
      </c>
      <c r="R378">
        <f t="shared" si="34"/>
        <v>16</v>
      </c>
      <c r="S378">
        <f t="shared" si="35"/>
        <v>16</v>
      </c>
      <c r="T378" s="12">
        <f>VLOOKUP(
    O378,
    Comisiones!A:N,
    HLOOKUP(G378,Comisiones!$1:$2,2,FALSE),
    FALSE
)</f>
        <v>0.22</v>
      </c>
    </row>
    <row r="379" spans="1:20" x14ac:dyDescent="0.3">
      <c r="A379" s="2">
        <v>378</v>
      </c>
      <c r="B379" s="3">
        <v>45053</v>
      </c>
      <c r="C379" s="2">
        <v>6</v>
      </c>
      <c r="D379" s="2">
        <v>10</v>
      </c>
      <c r="E379" s="2">
        <v>15</v>
      </c>
      <c r="F379" t="str">
        <f t="shared" si="30"/>
        <v>domingo</v>
      </c>
      <c r="G379" t="str">
        <f t="shared" si="31"/>
        <v>mayo</v>
      </c>
      <c r="H379" t="str">
        <f>VLOOKUP(C379,Productos!A:D,2,FALSE)</f>
        <v>Producto F</v>
      </c>
      <c r="I379">
        <f>VLOOKUP(C379,Productos!A:D,3,FALSE)</f>
        <v>16</v>
      </c>
      <c r="J379">
        <f>VLOOKUP(C379,Productos!A:D,4,FALSE)</f>
        <v>32</v>
      </c>
      <c r="K379" t="str">
        <f>VLOOKUP(D379,Vendedores!A:F,6,FALSE)</f>
        <v>Martin, Francisco</v>
      </c>
      <c r="L379">
        <f>VLOOKUP(D379,Vendedores!A:F,5,FALSE)</f>
        <v>4384</v>
      </c>
      <c r="M379">
        <f>VLOOKUP(D379,Vendedores!A:F,2,FALSE)</f>
        <v>5</v>
      </c>
      <c r="N379" t="str">
        <f>VLOOKUP(D379,Vendedores!A:H,7,FALSE)</f>
        <v>Vendedor Sr</v>
      </c>
      <c r="O379">
        <f>VLOOKUP(D379,Vendedores!A:H,8,FALSE)</f>
        <v>2</v>
      </c>
      <c r="P379">
        <f t="shared" si="32"/>
        <v>38.4</v>
      </c>
      <c r="Q379">
        <f t="shared" si="33"/>
        <v>16</v>
      </c>
      <c r="R379">
        <f t="shared" si="34"/>
        <v>16</v>
      </c>
      <c r="S379">
        <f t="shared" si="35"/>
        <v>16</v>
      </c>
      <c r="T379" s="12">
        <f>VLOOKUP(
    O379,
    Comisiones!A:N,
    HLOOKUP(G379,Comisiones!$1:$2,2,FALSE),
    FALSE
)</f>
        <v>0.22</v>
      </c>
    </row>
    <row r="380" spans="1:20" x14ac:dyDescent="0.3">
      <c r="A380" s="2">
        <v>379</v>
      </c>
      <c r="B380" s="3">
        <v>45054</v>
      </c>
      <c r="C380" s="2">
        <v>10</v>
      </c>
      <c r="D380" s="2">
        <v>16</v>
      </c>
      <c r="E380" s="2">
        <v>18</v>
      </c>
      <c r="F380" t="str">
        <f t="shared" si="30"/>
        <v>lunes</v>
      </c>
      <c r="G380" t="str">
        <f t="shared" si="31"/>
        <v>mayo</v>
      </c>
      <c r="H380" t="str">
        <f>VLOOKUP(C380,Productos!A:D,2,FALSE)</f>
        <v>Producto J</v>
      </c>
      <c r="I380">
        <f>VLOOKUP(C380,Productos!A:D,3,FALSE)</f>
        <v>29</v>
      </c>
      <c r="J380">
        <f>VLOOKUP(C380,Productos!A:D,4,FALSE)</f>
        <v>58</v>
      </c>
      <c r="K380" t="str">
        <f>VLOOKUP(D380,Vendedores!A:F,6,FALSE)</f>
        <v>Martin, Francisco</v>
      </c>
      <c r="L380">
        <f>VLOOKUP(D380,Vendedores!A:F,5,FALSE)</f>
        <v>2456</v>
      </c>
      <c r="M380">
        <f>VLOOKUP(D380,Vendedores!A:F,2,FALSE)</f>
        <v>7</v>
      </c>
      <c r="N380" t="str">
        <f>VLOOKUP(D380,Vendedores!A:H,7,FALSE)</f>
        <v>Vendedor Jr</v>
      </c>
      <c r="O380">
        <f>VLOOKUP(D380,Vendedores!A:H,8,FALSE)</f>
        <v>2</v>
      </c>
      <c r="P380">
        <f t="shared" si="32"/>
        <v>58</v>
      </c>
      <c r="Q380">
        <f t="shared" si="33"/>
        <v>29</v>
      </c>
      <c r="R380">
        <f t="shared" si="34"/>
        <v>29</v>
      </c>
      <c r="S380">
        <f t="shared" si="35"/>
        <v>29</v>
      </c>
      <c r="T380" s="12">
        <f>VLOOKUP(
    O380,
    Comisiones!A:N,
    HLOOKUP(G380,Comisiones!$1:$2,2,FALSE),
    FALSE
)</f>
        <v>0.22</v>
      </c>
    </row>
    <row r="381" spans="1:20" x14ac:dyDescent="0.3">
      <c r="A381" s="2">
        <v>380</v>
      </c>
      <c r="B381" s="3">
        <v>45054</v>
      </c>
      <c r="C381" s="2">
        <v>7</v>
      </c>
      <c r="D381" s="2">
        <v>33</v>
      </c>
      <c r="E381" s="2">
        <v>19</v>
      </c>
      <c r="F381" t="str">
        <f t="shared" si="30"/>
        <v>lunes</v>
      </c>
      <c r="G381" t="str">
        <f t="shared" si="31"/>
        <v>mayo</v>
      </c>
      <c r="H381" t="str">
        <f>VLOOKUP(C381,Productos!A:D,2,FALSE)</f>
        <v>Producto G</v>
      </c>
      <c r="I381">
        <f>VLOOKUP(C381,Productos!A:D,3,FALSE)</f>
        <v>17</v>
      </c>
      <c r="J381">
        <f>VLOOKUP(C381,Productos!A:D,4,FALSE)</f>
        <v>34</v>
      </c>
      <c r="K381" t="str">
        <f>VLOOKUP(D381,Vendedores!A:F,6,FALSE)</f>
        <v>Martin, Josefa</v>
      </c>
      <c r="L381">
        <f>VLOOKUP(D381,Vendedores!A:F,5,FALSE)</f>
        <v>4217</v>
      </c>
      <c r="M381">
        <f>VLOOKUP(D381,Vendedores!A:F,2,FALSE)</f>
        <v>5</v>
      </c>
      <c r="N381" t="str">
        <f>VLOOKUP(D381,Vendedores!A:H,7,FALSE)</f>
        <v>Vendedor Sr</v>
      </c>
      <c r="O381">
        <f>VLOOKUP(D381,Vendedores!A:H,8,FALSE)</f>
        <v>2</v>
      </c>
      <c r="P381">
        <f t="shared" si="32"/>
        <v>34</v>
      </c>
      <c r="Q381">
        <f t="shared" si="33"/>
        <v>17</v>
      </c>
      <c r="R381">
        <f t="shared" si="34"/>
        <v>17</v>
      </c>
      <c r="S381">
        <f t="shared" si="35"/>
        <v>17</v>
      </c>
      <c r="T381" s="12">
        <f>VLOOKUP(
    O381,
    Comisiones!A:N,
    HLOOKUP(G381,Comisiones!$1:$2,2,FALSE),
    FALSE
)</f>
        <v>0.22</v>
      </c>
    </row>
    <row r="382" spans="1:20" x14ac:dyDescent="0.3">
      <c r="A382" s="2">
        <v>381</v>
      </c>
      <c r="B382" s="3">
        <v>45054</v>
      </c>
      <c r="C382" s="2">
        <v>6</v>
      </c>
      <c r="D382" s="2">
        <v>31</v>
      </c>
      <c r="E382" s="2">
        <v>18</v>
      </c>
      <c r="F382" t="str">
        <f t="shared" si="30"/>
        <v>lunes</v>
      </c>
      <c r="G382" t="str">
        <f t="shared" si="31"/>
        <v>mayo</v>
      </c>
      <c r="H382" t="str">
        <f>VLOOKUP(C382,Productos!A:D,2,FALSE)</f>
        <v>Producto F</v>
      </c>
      <c r="I382">
        <f>VLOOKUP(C382,Productos!A:D,3,FALSE)</f>
        <v>16</v>
      </c>
      <c r="J382">
        <f>VLOOKUP(C382,Productos!A:D,4,FALSE)</f>
        <v>32</v>
      </c>
      <c r="K382" t="str">
        <f>VLOOKUP(D382,Vendedores!A:F,6,FALSE)</f>
        <v>Fernandez, Isabel</v>
      </c>
      <c r="L382">
        <f>VLOOKUP(D382,Vendedores!A:F,5,FALSE)</f>
        <v>2227</v>
      </c>
      <c r="M382">
        <f>VLOOKUP(D382,Vendedores!A:F,2,FALSE)</f>
        <v>7</v>
      </c>
      <c r="N382" t="str">
        <f>VLOOKUP(D382,Vendedores!A:H,7,FALSE)</f>
        <v>Vendedor Jr</v>
      </c>
      <c r="O382">
        <f>VLOOKUP(D382,Vendedores!A:H,8,FALSE)</f>
        <v>2</v>
      </c>
      <c r="P382">
        <f t="shared" si="32"/>
        <v>32</v>
      </c>
      <c r="Q382">
        <f t="shared" si="33"/>
        <v>16</v>
      </c>
      <c r="R382">
        <f t="shared" si="34"/>
        <v>16</v>
      </c>
      <c r="S382">
        <f t="shared" si="35"/>
        <v>16</v>
      </c>
      <c r="T382" s="12">
        <f>VLOOKUP(
    O382,
    Comisiones!A:N,
    HLOOKUP(G382,Comisiones!$1:$2,2,FALSE),
    FALSE
)</f>
        <v>0.22</v>
      </c>
    </row>
    <row r="383" spans="1:20" x14ac:dyDescent="0.3">
      <c r="A383" s="2">
        <v>382</v>
      </c>
      <c r="B383" s="3">
        <v>45055</v>
      </c>
      <c r="C383" s="2">
        <v>2</v>
      </c>
      <c r="D383" s="2">
        <v>4</v>
      </c>
      <c r="E383" s="2">
        <v>19</v>
      </c>
      <c r="F383" t="str">
        <f t="shared" si="30"/>
        <v>martes</v>
      </c>
      <c r="G383" t="str">
        <f t="shared" si="31"/>
        <v>mayo</v>
      </c>
      <c r="H383" t="str">
        <f>VLOOKUP(C383,Productos!A:D,2,FALSE)</f>
        <v>Producto B</v>
      </c>
      <c r="I383">
        <f>VLOOKUP(C383,Productos!A:D,3,FALSE)</f>
        <v>14</v>
      </c>
      <c r="J383">
        <f>VLOOKUP(C383,Productos!A:D,4,FALSE)</f>
        <v>28</v>
      </c>
      <c r="K383" t="str">
        <f>VLOOKUP(D383,Vendedores!A:F,6,FALSE)</f>
        <v>Fernandez, Isabel</v>
      </c>
      <c r="L383">
        <f>VLOOKUP(D383,Vendedores!A:F,5,FALSE)</f>
        <v>4345</v>
      </c>
      <c r="M383">
        <f>VLOOKUP(D383,Vendedores!A:F,2,FALSE)</f>
        <v>5</v>
      </c>
      <c r="N383" t="str">
        <f>VLOOKUP(D383,Vendedores!A:H,7,FALSE)</f>
        <v>Vendedor Sr</v>
      </c>
      <c r="O383">
        <f>VLOOKUP(D383,Vendedores!A:H,8,FALSE)</f>
        <v>2</v>
      </c>
      <c r="P383">
        <f t="shared" si="32"/>
        <v>28</v>
      </c>
      <c r="Q383">
        <f t="shared" si="33"/>
        <v>14</v>
      </c>
      <c r="R383">
        <f t="shared" si="34"/>
        <v>14</v>
      </c>
      <c r="S383">
        <f t="shared" si="35"/>
        <v>14</v>
      </c>
      <c r="T383" s="12">
        <f>VLOOKUP(
    O383,
    Comisiones!A:N,
    HLOOKUP(G383,Comisiones!$1:$2,2,FALSE),
    FALSE
)</f>
        <v>0.22</v>
      </c>
    </row>
    <row r="384" spans="1:20" x14ac:dyDescent="0.3">
      <c r="A384" s="2">
        <v>383</v>
      </c>
      <c r="B384" s="3">
        <v>45055</v>
      </c>
      <c r="C384" s="2">
        <v>10</v>
      </c>
      <c r="D384" s="2">
        <v>11</v>
      </c>
      <c r="E384" s="2">
        <v>10</v>
      </c>
      <c r="F384" t="str">
        <f t="shared" si="30"/>
        <v>martes</v>
      </c>
      <c r="G384" t="str">
        <f t="shared" si="31"/>
        <v>mayo</v>
      </c>
      <c r="H384" t="str">
        <f>VLOOKUP(C384,Productos!A:D,2,FALSE)</f>
        <v>Producto J</v>
      </c>
      <c r="I384">
        <f>VLOOKUP(C384,Productos!A:D,3,FALSE)</f>
        <v>29</v>
      </c>
      <c r="J384">
        <f>VLOOKUP(C384,Productos!A:D,4,FALSE)</f>
        <v>58</v>
      </c>
      <c r="K384" t="str">
        <f>VLOOKUP(D384,Vendedores!A:F,6,FALSE)</f>
        <v>Garcia, Isabel</v>
      </c>
      <c r="L384">
        <f>VLOOKUP(D384,Vendedores!A:F,5,FALSE)</f>
        <v>3985</v>
      </c>
      <c r="M384">
        <f>VLOOKUP(D384,Vendedores!A:F,2,FALSE)</f>
        <v>6</v>
      </c>
      <c r="N384" t="str">
        <f>VLOOKUP(D384,Vendedores!A:H,7,FALSE)</f>
        <v>Vendedor Ssr</v>
      </c>
      <c r="O384">
        <f>VLOOKUP(D384,Vendedores!A:H,8,FALSE)</f>
        <v>2</v>
      </c>
      <c r="P384">
        <f t="shared" si="32"/>
        <v>58</v>
      </c>
      <c r="Q384">
        <f t="shared" si="33"/>
        <v>29</v>
      </c>
      <c r="R384">
        <f t="shared" si="34"/>
        <v>29</v>
      </c>
      <c r="S384">
        <f t="shared" si="35"/>
        <v>29</v>
      </c>
      <c r="T384" s="12">
        <f>VLOOKUP(
    O384,
    Comisiones!A:N,
    HLOOKUP(G384,Comisiones!$1:$2,2,FALSE),
    FALSE
)</f>
        <v>0.22</v>
      </c>
    </row>
    <row r="385" spans="1:20" x14ac:dyDescent="0.3">
      <c r="A385" s="2">
        <v>384</v>
      </c>
      <c r="B385" s="3">
        <v>45055</v>
      </c>
      <c r="C385" s="2">
        <v>1</v>
      </c>
      <c r="D385" s="2">
        <v>31</v>
      </c>
      <c r="E385" s="2">
        <v>18</v>
      </c>
      <c r="F385" t="str">
        <f t="shared" si="30"/>
        <v>martes</v>
      </c>
      <c r="G385" t="str">
        <f t="shared" si="31"/>
        <v>mayo</v>
      </c>
      <c r="H385" t="str">
        <f>VLOOKUP(C385,Productos!A:D,2,FALSE)</f>
        <v>Producto A</v>
      </c>
      <c r="I385">
        <f>VLOOKUP(C385,Productos!A:D,3,FALSE)</f>
        <v>10</v>
      </c>
      <c r="J385">
        <f>VLOOKUP(C385,Productos!A:D,4,FALSE)</f>
        <v>20</v>
      </c>
      <c r="K385" t="str">
        <f>VLOOKUP(D385,Vendedores!A:F,6,FALSE)</f>
        <v>Fernandez, Isabel</v>
      </c>
      <c r="L385">
        <f>VLOOKUP(D385,Vendedores!A:F,5,FALSE)</f>
        <v>2227</v>
      </c>
      <c r="M385">
        <f>VLOOKUP(D385,Vendedores!A:F,2,FALSE)</f>
        <v>7</v>
      </c>
      <c r="N385" t="str">
        <f>VLOOKUP(D385,Vendedores!A:H,7,FALSE)</f>
        <v>Vendedor Jr</v>
      </c>
      <c r="O385">
        <f>VLOOKUP(D385,Vendedores!A:H,8,FALSE)</f>
        <v>2</v>
      </c>
      <c r="P385">
        <f t="shared" si="32"/>
        <v>20</v>
      </c>
      <c r="Q385">
        <f t="shared" si="33"/>
        <v>10</v>
      </c>
      <c r="R385">
        <f t="shared" si="34"/>
        <v>10</v>
      </c>
      <c r="S385">
        <f t="shared" si="35"/>
        <v>10</v>
      </c>
      <c r="T385" s="12">
        <f>VLOOKUP(
    O385,
    Comisiones!A:N,
    HLOOKUP(G385,Comisiones!$1:$2,2,FALSE),
    FALSE
)</f>
        <v>0.22</v>
      </c>
    </row>
    <row r="386" spans="1:20" x14ac:dyDescent="0.3">
      <c r="A386" s="2">
        <v>385</v>
      </c>
      <c r="B386" s="3">
        <v>45056</v>
      </c>
      <c r="C386" s="2">
        <v>3</v>
      </c>
      <c r="D386" s="2">
        <v>38</v>
      </c>
      <c r="E386" s="2">
        <v>6</v>
      </c>
      <c r="F386" t="str">
        <f t="shared" si="30"/>
        <v>miércoles</v>
      </c>
      <c r="G386" t="str">
        <f t="shared" si="31"/>
        <v>mayo</v>
      </c>
      <c r="H386" t="str">
        <f>VLOOKUP(C386,Productos!A:D,2,FALSE)</f>
        <v>Producto C</v>
      </c>
      <c r="I386">
        <f>VLOOKUP(C386,Productos!A:D,3,FALSE)</f>
        <v>23</v>
      </c>
      <c r="J386">
        <f>VLOOKUP(C386,Productos!A:D,4,FALSE)</f>
        <v>46</v>
      </c>
      <c r="K386" t="str">
        <f>VLOOKUP(D386,Vendedores!A:F,6,FALSE)</f>
        <v>Fernandez, Jose</v>
      </c>
      <c r="L386">
        <f>VLOOKUP(D386,Vendedores!A:F,5,FALSE)</f>
        <v>3055</v>
      </c>
      <c r="M386">
        <f>VLOOKUP(D386,Vendedores!A:F,2,FALSE)</f>
        <v>6</v>
      </c>
      <c r="N386" t="str">
        <f>VLOOKUP(D386,Vendedores!A:H,7,FALSE)</f>
        <v>Vendedor Ssr</v>
      </c>
      <c r="O386">
        <f>VLOOKUP(D386,Vendedores!A:H,8,FALSE)</f>
        <v>2</v>
      </c>
      <c r="P386">
        <f t="shared" si="32"/>
        <v>46</v>
      </c>
      <c r="Q386">
        <f t="shared" si="33"/>
        <v>23</v>
      </c>
      <c r="R386">
        <f t="shared" si="34"/>
        <v>23</v>
      </c>
      <c r="S386">
        <f t="shared" si="35"/>
        <v>23</v>
      </c>
      <c r="T386" s="12">
        <f>VLOOKUP(
    O386,
    Comisiones!A:N,
    HLOOKUP(G386,Comisiones!$1:$2,2,FALSE),
    FALSE
)</f>
        <v>0.22</v>
      </c>
    </row>
    <row r="387" spans="1:20" x14ac:dyDescent="0.3">
      <c r="A387" s="2">
        <v>386</v>
      </c>
      <c r="B387" s="3">
        <v>45056</v>
      </c>
      <c r="C387" s="2">
        <v>4</v>
      </c>
      <c r="D387" s="2">
        <v>38</v>
      </c>
      <c r="E387" s="2">
        <v>26</v>
      </c>
      <c r="F387" t="str">
        <f t="shared" ref="F387:F450" si="36">TEXT(B387,"dddd")</f>
        <v>miércoles</v>
      </c>
      <c r="G387" t="str">
        <f t="shared" ref="G387:G450" si="37">TEXT(B387,"mmmm")</f>
        <v>mayo</v>
      </c>
      <c r="H387" t="str">
        <f>VLOOKUP(C387,Productos!A:D,2,FALSE)</f>
        <v>Producto D</v>
      </c>
      <c r="I387">
        <f>VLOOKUP(C387,Productos!A:D,3,FALSE)</f>
        <v>14</v>
      </c>
      <c r="J387">
        <f>VLOOKUP(C387,Productos!A:D,4,FALSE)</f>
        <v>28</v>
      </c>
      <c r="K387" t="str">
        <f>VLOOKUP(D387,Vendedores!A:F,6,FALSE)</f>
        <v>Fernandez, Jose</v>
      </c>
      <c r="L387">
        <f>VLOOKUP(D387,Vendedores!A:F,5,FALSE)</f>
        <v>3055</v>
      </c>
      <c r="M387">
        <f>VLOOKUP(D387,Vendedores!A:F,2,FALSE)</f>
        <v>6</v>
      </c>
      <c r="N387" t="str">
        <f>VLOOKUP(D387,Vendedores!A:H,7,FALSE)</f>
        <v>Vendedor Ssr</v>
      </c>
      <c r="O387">
        <f>VLOOKUP(D387,Vendedores!A:H,8,FALSE)</f>
        <v>2</v>
      </c>
      <c r="P387">
        <f t="shared" ref="P387:P450" si="38">IF(
    OR(N387="Director",N387="Gerente",N387="CEO"),
    J387*0.9,
    IF(F387="domingo",J387*1.2,J387)
)</f>
        <v>28</v>
      </c>
      <c r="Q387">
        <f t="shared" ref="Q387:Q450" si="39">IF(
    AND(
        OR(C387=1,C387=2,C387=3,C387=4),
        OR(G387="junio",G387="julio",G387="agosto")
    ),
    I387*1.05,
    I387
)</f>
        <v>14</v>
      </c>
      <c r="R387">
        <f t="shared" ref="R387:R450" si="40">IF(
    OR(G387="diciembre",G387="enero",G387="febrero"),
    IF(
        OR(C387=5,C387=6,C387=7,C387=8),
        I387*1.07,
        IF(
            OR(C387=10,C387=9),
            I387*1.1,
            I387
        )
    ),
    I387
)</f>
        <v>14</v>
      </c>
      <c r="S387">
        <f t="shared" ref="S387:S450" si="41">IF(
    OR(G387="enero",G387="febrero",G387="diciembre"),
    R387,
    IF(OR(G387="junio",G387="julio",G387="agosto"),Q387,I387))</f>
        <v>14</v>
      </c>
      <c r="T387" s="12">
        <f>VLOOKUP(
    O387,
    Comisiones!A:N,
    HLOOKUP(G387,Comisiones!$1:$2,2,FALSE),
    FALSE
)</f>
        <v>0.22</v>
      </c>
    </row>
    <row r="388" spans="1:20" x14ac:dyDescent="0.3">
      <c r="A388" s="2">
        <v>387</v>
      </c>
      <c r="B388" s="3">
        <v>45056</v>
      </c>
      <c r="C388" s="2">
        <v>8</v>
      </c>
      <c r="D388" s="2">
        <v>5</v>
      </c>
      <c r="E388" s="2">
        <v>17</v>
      </c>
      <c r="F388" t="str">
        <f t="shared" si="36"/>
        <v>miércoles</v>
      </c>
      <c r="G388" t="str">
        <f t="shared" si="37"/>
        <v>mayo</v>
      </c>
      <c r="H388" t="str">
        <f>VLOOKUP(C388,Productos!A:D,2,FALSE)</f>
        <v>Producto H</v>
      </c>
      <c r="I388">
        <f>VLOOKUP(C388,Productos!A:D,3,FALSE)</f>
        <v>14</v>
      </c>
      <c r="J388">
        <f>VLOOKUP(C388,Productos!A:D,4,FALSE)</f>
        <v>28</v>
      </c>
      <c r="K388" t="str">
        <f>VLOOKUP(D388,Vendedores!A:F,6,FALSE)</f>
        <v>Lopez, Laura</v>
      </c>
      <c r="L388">
        <f>VLOOKUP(D388,Vendedores!A:F,5,FALSE)</f>
        <v>3037</v>
      </c>
      <c r="M388">
        <f>VLOOKUP(D388,Vendedores!A:F,2,FALSE)</f>
        <v>6</v>
      </c>
      <c r="N388" t="str">
        <f>VLOOKUP(D388,Vendedores!A:H,7,FALSE)</f>
        <v>Vendedor Ssr</v>
      </c>
      <c r="O388">
        <f>VLOOKUP(D388,Vendedores!A:H,8,FALSE)</f>
        <v>2</v>
      </c>
      <c r="P388">
        <f t="shared" si="38"/>
        <v>28</v>
      </c>
      <c r="Q388">
        <f t="shared" si="39"/>
        <v>14</v>
      </c>
      <c r="R388">
        <f t="shared" si="40"/>
        <v>14</v>
      </c>
      <c r="S388">
        <f t="shared" si="41"/>
        <v>14</v>
      </c>
      <c r="T388" s="12">
        <f>VLOOKUP(
    O388,
    Comisiones!A:N,
    HLOOKUP(G388,Comisiones!$1:$2,2,FALSE),
    FALSE
)</f>
        <v>0.22</v>
      </c>
    </row>
    <row r="389" spans="1:20" x14ac:dyDescent="0.3">
      <c r="A389" s="2">
        <v>388</v>
      </c>
      <c r="B389" s="3">
        <v>45057</v>
      </c>
      <c r="C389" s="2">
        <v>5</v>
      </c>
      <c r="D389" s="2">
        <v>39</v>
      </c>
      <c r="E389" s="2">
        <v>8</v>
      </c>
      <c r="F389" t="str">
        <f t="shared" si="36"/>
        <v>jueves</v>
      </c>
      <c r="G389" t="str">
        <f t="shared" si="37"/>
        <v>mayo</v>
      </c>
      <c r="H389" t="str">
        <f>VLOOKUP(C389,Productos!A:D,2,FALSE)</f>
        <v>Producto E</v>
      </c>
      <c r="I389">
        <f>VLOOKUP(C389,Productos!A:D,3,FALSE)</f>
        <v>24</v>
      </c>
      <c r="J389">
        <f>VLOOKUP(C389,Productos!A:D,4,FALSE)</f>
        <v>48</v>
      </c>
      <c r="K389" t="str">
        <f>VLOOKUP(D389,Vendedores!A:F,6,FALSE)</f>
        <v>Gomez, Maria</v>
      </c>
      <c r="L389">
        <f>VLOOKUP(D389,Vendedores!A:F,5,FALSE)</f>
        <v>2483</v>
      </c>
      <c r="M389">
        <f>VLOOKUP(D389,Vendedores!A:F,2,FALSE)</f>
        <v>7</v>
      </c>
      <c r="N389" t="str">
        <f>VLOOKUP(D389,Vendedores!A:H,7,FALSE)</f>
        <v>Vendedor Jr</v>
      </c>
      <c r="O389">
        <f>VLOOKUP(D389,Vendedores!A:H,8,FALSE)</f>
        <v>2</v>
      </c>
      <c r="P389">
        <f t="shared" si="38"/>
        <v>48</v>
      </c>
      <c r="Q389">
        <f t="shared" si="39"/>
        <v>24</v>
      </c>
      <c r="R389">
        <f t="shared" si="40"/>
        <v>24</v>
      </c>
      <c r="S389">
        <f t="shared" si="41"/>
        <v>24</v>
      </c>
      <c r="T389" s="12">
        <f>VLOOKUP(
    O389,
    Comisiones!A:N,
    HLOOKUP(G389,Comisiones!$1:$2,2,FALSE),
    FALSE
)</f>
        <v>0.22</v>
      </c>
    </row>
    <row r="390" spans="1:20" x14ac:dyDescent="0.3">
      <c r="A390" s="2">
        <v>389</v>
      </c>
      <c r="B390" s="3">
        <v>45057</v>
      </c>
      <c r="C390" s="2">
        <v>1</v>
      </c>
      <c r="D390" s="2">
        <v>35</v>
      </c>
      <c r="E390" s="2">
        <v>16</v>
      </c>
      <c r="F390" t="str">
        <f t="shared" si="36"/>
        <v>jueves</v>
      </c>
      <c r="G390" t="str">
        <f t="shared" si="37"/>
        <v>mayo</v>
      </c>
      <c r="H390" t="str">
        <f>VLOOKUP(C390,Productos!A:D,2,FALSE)</f>
        <v>Producto A</v>
      </c>
      <c r="I390">
        <f>VLOOKUP(C390,Productos!A:D,3,FALSE)</f>
        <v>10</v>
      </c>
      <c r="J390">
        <f>VLOOKUP(C390,Productos!A:D,4,FALSE)</f>
        <v>20</v>
      </c>
      <c r="K390" t="str">
        <f>VLOOKUP(D390,Vendedores!A:F,6,FALSE)</f>
        <v>Garcia, David</v>
      </c>
      <c r="L390">
        <f>VLOOKUP(D390,Vendedores!A:F,5,FALSE)</f>
        <v>2383</v>
      </c>
      <c r="M390">
        <f>VLOOKUP(D390,Vendedores!A:F,2,FALSE)</f>
        <v>7</v>
      </c>
      <c r="N390" t="str">
        <f>VLOOKUP(D390,Vendedores!A:H,7,FALSE)</f>
        <v>Vendedor Jr</v>
      </c>
      <c r="O390">
        <f>VLOOKUP(D390,Vendedores!A:H,8,FALSE)</f>
        <v>2</v>
      </c>
      <c r="P390">
        <f t="shared" si="38"/>
        <v>20</v>
      </c>
      <c r="Q390">
        <f t="shared" si="39"/>
        <v>10</v>
      </c>
      <c r="R390">
        <f t="shared" si="40"/>
        <v>10</v>
      </c>
      <c r="S390">
        <f t="shared" si="41"/>
        <v>10</v>
      </c>
      <c r="T390" s="12">
        <f>VLOOKUP(
    O390,
    Comisiones!A:N,
    HLOOKUP(G390,Comisiones!$1:$2,2,FALSE),
    FALSE
)</f>
        <v>0.22</v>
      </c>
    </row>
    <row r="391" spans="1:20" x14ac:dyDescent="0.3">
      <c r="A391" s="2">
        <v>390</v>
      </c>
      <c r="B391" s="3">
        <v>45057</v>
      </c>
      <c r="C391" s="2">
        <v>8</v>
      </c>
      <c r="D391" s="2">
        <v>30</v>
      </c>
      <c r="E391" s="2">
        <v>16</v>
      </c>
      <c r="F391" t="str">
        <f t="shared" si="36"/>
        <v>jueves</v>
      </c>
      <c r="G391" t="str">
        <f t="shared" si="37"/>
        <v>mayo</v>
      </c>
      <c r="H391" t="str">
        <f>VLOOKUP(C391,Productos!A:D,2,FALSE)</f>
        <v>Producto H</v>
      </c>
      <c r="I391">
        <f>VLOOKUP(C391,Productos!A:D,3,FALSE)</f>
        <v>14</v>
      </c>
      <c r="J391">
        <f>VLOOKUP(C391,Productos!A:D,4,FALSE)</f>
        <v>28</v>
      </c>
      <c r="K391" t="str">
        <f>VLOOKUP(D391,Vendedores!A:F,6,FALSE)</f>
        <v>Gonzalez, Francisco</v>
      </c>
      <c r="L391">
        <f>VLOOKUP(D391,Vendedores!A:F,5,FALSE)</f>
        <v>3909</v>
      </c>
      <c r="M391">
        <f>VLOOKUP(D391,Vendedores!A:F,2,FALSE)</f>
        <v>6</v>
      </c>
      <c r="N391" t="str">
        <f>VLOOKUP(D391,Vendedores!A:H,7,FALSE)</f>
        <v>Vendedor Ssr</v>
      </c>
      <c r="O391">
        <f>VLOOKUP(D391,Vendedores!A:H,8,FALSE)</f>
        <v>2</v>
      </c>
      <c r="P391">
        <f t="shared" si="38"/>
        <v>28</v>
      </c>
      <c r="Q391">
        <f t="shared" si="39"/>
        <v>14</v>
      </c>
      <c r="R391">
        <f t="shared" si="40"/>
        <v>14</v>
      </c>
      <c r="S391">
        <f t="shared" si="41"/>
        <v>14</v>
      </c>
      <c r="T391" s="12">
        <f>VLOOKUP(
    O391,
    Comisiones!A:N,
    HLOOKUP(G391,Comisiones!$1:$2,2,FALSE),
    FALSE
)</f>
        <v>0.22</v>
      </c>
    </row>
    <row r="392" spans="1:20" x14ac:dyDescent="0.3">
      <c r="A392" s="2">
        <v>391</v>
      </c>
      <c r="B392" s="3">
        <v>45058</v>
      </c>
      <c r="C392" s="2">
        <v>1</v>
      </c>
      <c r="D392" s="2">
        <v>31</v>
      </c>
      <c r="E392" s="2">
        <v>12</v>
      </c>
      <c r="F392" t="str">
        <f t="shared" si="36"/>
        <v>viernes</v>
      </c>
      <c r="G392" t="str">
        <f t="shared" si="37"/>
        <v>mayo</v>
      </c>
      <c r="H392" t="str">
        <f>VLOOKUP(C392,Productos!A:D,2,FALSE)</f>
        <v>Producto A</v>
      </c>
      <c r="I392">
        <f>VLOOKUP(C392,Productos!A:D,3,FALSE)</f>
        <v>10</v>
      </c>
      <c r="J392">
        <f>VLOOKUP(C392,Productos!A:D,4,FALSE)</f>
        <v>20</v>
      </c>
      <c r="K392" t="str">
        <f>VLOOKUP(D392,Vendedores!A:F,6,FALSE)</f>
        <v>Fernandez, Isabel</v>
      </c>
      <c r="L392">
        <f>VLOOKUP(D392,Vendedores!A:F,5,FALSE)</f>
        <v>2227</v>
      </c>
      <c r="M392">
        <f>VLOOKUP(D392,Vendedores!A:F,2,FALSE)</f>
        <v>7</v>
      </c>
      <c r="N392" t="str">
        <f>VLOOKUP(D392,Vendedores!A:H,7,FALSE)</f>
        <v>Vendedor Jr</v>
      </c>
      <c r="O392">
        <f>VLOOKUP(D392,Vendedores!A:H,8,FALSE)</f>
        <v>2</v>
      </c>
      <c r="P392">
        <f t="shared" si="38"/>
        <v>20</v>
      </c>
      <c r="Q392">
        <f t="shared" si="39"/>
        <v>10</v>
      </c>
      <c r="R392">
        <f t="shared" si="40"/>
        <v>10</v>
      </c>
      <c r="S392">
        <f t="shared" si="41"/>
        <v>10</v>
      </c>
      <c r="T392" s="12">
        <f>VLOOKUP(
    O392,
    Comisiones!A:N,
    HLOOKUP(G392,Comisiones!$1:$2,2,FALSE),
    FALSE
)</f>
        <v>0.22</v>
      </c>
    </row>
    <row r="393" spans="1:20" x14ac:dyDescent="0.3">
      <c r="A393" s="2">
        <v>392</v>
      </c>
      <c r="B393" s="3">
        <v>45058</v>
      </c>
      <c r="C393" s="2">
        <v>4</v>
      </c>
      <c r="D393" s="2">
        <v>27</v>
      </c>
      <c r="E393" s="2">
        <v>14</v>
      </c>
      <c r="F393" t="str">
        <f t="shared" si="36"/>
        <v>viernes</v>
      </c>
      <c r="G393" t="str">
        <f t="shared" si="37"/>
        <v>mayo</v>
      </c>
      <c r="H393" t="str">
        <f>VLOOKUP(C393,Productos!A:D,2,FALSE)</f>
        <v>Producto D</v>
      </c>
      <c r="I393">
        <f>VLOOKUP(C393,Productos!A:D,3,FALSE)</f>
        <v>14</v>
      </c>
      <c r="J393">
        <f>VLOOKUP(C393,Productos!A:D,4,FALSE)</f>
        <v>28</v>
      </c>
      <c r="K393" t="str">
        <f>VLOOKUP(D393,Vendedores!A:F,6,FALSE)</f>
        <v>Martin, Antonio</v>
      </c>
      <c r="L393">
        <f>VLOOKUP(D393,Vendedores!A:F,5,FALSE)</f>
        <v>1057</v>
      </c>
      <c r="M393">
        <f>VLOOKUP(D393,Vendedores!A:F,2,FALSE)</f>
        <v>8</v>
      </c>
      <c r="N393" t="str">
        <f>VLOOKUP(D393,Vendedores!A:H,7,FALSE)</f>
        <v>Pasante</v>
      </c>
      <c r="O393">
        <f>VLOOKUP(D393,Vendedores!A:H,8,FALSE)</f>
        <v>1</v>
      </c>
      <c r="P393">
        <f t="shared" si="38"/>
        <v>28</v>
      </c>
      <c r="Q393">
        <f t="shared" si="39"/>
        <v>14</v>
      </c>
      <c r="R393">
        <f t="shared" si="40"/>
        <v>14</v>
      </c>
      <c r="S393">
        <f t="shared" si="41"/>
        <v>14</v>
      </c>
      <c r="T393" s="12">
        <f>VLOOKUP(
    O393,
    Comisiones!A:N,
    HLOOKUP(G393,Comisiones!$1:$2,2,FALSE),
    FALSE
)</f>
        <v>0.2</v>
      </c>
    </row>
    <row r="394" spans="1:20" x14ac:dyDescent="0.3">
      <c r="A394" s="2">
        <v>393</v>
      </c>
      <c r="B394" s="3">
        <v>45058</v>
      </c>
      <c r="C394" s="2">
        <v>10</v>
      </c>
      <c r="D394" s="2">
        <v>24</v>
      </c>
      <c r="E394" s="2">
        <v>11</v>
      </c>
      <c r="F394" t="str">
        <f t="shared" si="36"/>
        <v>viernes</v>
      </c>
      <c r="G394" t="str">
        <f t="shared" si="37"/>
        <v>mayo</v>
      </c>
      <c r="H394" t="str">
        <f>VLOOKUP(C394,Productos!A:D,2,FALSE)</f>
        <v>Producto J</v>
      </c>
      <c r="I394">
        <f>VLOOKUP(C394,Productos!A:D,3,FALSE)</f>
        <v>29</v>
      </c>
      <c r="J394">
        <f>VLOOKUP(C394,Productos!A:D,4,FALSE)</f>
        <v>58</v>
      </c>
      <c r="K394" t="str">
        <f>VLOOKUP(D394,Vendedores!A:F,6,FALSE)</f>
        <v>Sanchez, Isabel</v>
      </c>
      <c r="L394">
        <f>VLOOKUP(D394,Vendedores!A:F,5,FALSE)</f>
        <v>4875</v>
      </c>
      <c r="M394">
        <f>VLOOKUP(D394,Vendedores!A:F,2,FALSE)</f>
        <v>5</v>
      </c>
      <c r="N394" t="str">
        <f>VLOOKUP(D394,Vendedores!A:H,7,FALSE)</f>
        <v>Vendedor Sr</v>
      </c>
      <c r="O394">
        <f>VLOOKUP(D394,Vendedores!A:H,8,FALSE)</f>
        <v>2</v>
      </c>
      <c r="P394">
        <f t="shared" si="38"/>
        <v>58</v>
      </c>
      <c r="Q394">
        <f t="shared" si="39"/>
        <v>29</v>
      </c>
      <c r="R394">
        <f t="shared" si="40"/>
        <v>29</v>
      </c>
      <c r="S394">
        <f t="shared" si="41"/>
        <v>29</v>
      </c>
      <c r="T394" s="12">
        <f>VLOOKUP(
    O394,
    Comisiones!A:N,
    HLOOKUP(G394,Comisiones!$1:$2,2,FALSE),
    FALSE
)</f>
        <v>0.22</v>
      </c>
    </row>
    <row r="395" spans="1:20" x14ac:dyDescent="0.3">
      <c r="A395" s="2">
        <v>394</v>
      </c>
      <c r="B395" s="3">
        <v>45059</v>
      </c>
      <c r="C395" s="2">
        <v>6</v>
      </c>
      <c r="D395" s="2">
        <v>21</v>
      </c>
      <c r="E395" s="2">
        <v>19</v>
      </c>
      <c r="F395" t="str">
        <f t="shared" si="36"/>
        <v>sábado</v>
      </c>
      <c r="G395" t="str">
        <f t="shared" si="37"/>
        <v>mayo</v>
      </c>
      <c r="H395" t="str">
        <f>VLOOKUP(C395,Productos!A:D,2,FALSE)</f>
        <v>Producto F</v>
      </c>
      <c r="I395">
        <f>VLOOKUP(C395,Productos!A:D,3,FALSE)</f>
        <v>16</v>
      </c>
      <c r="J395">
        <f>VLOOKUP(C395,Productos!A:D,4,FALSE)</f>
        <v>32</v>
      </c>
      <c r="K395" t="str">
        <f>VLOOKUP(D395,Vendedores!A:F,6,FALSE)</f>
        <v>Fernandez, Juan</v>
      </c>
      <c r="L395">
        <f>VLOOKUP(D395,Vendedores!A:F,5,FALSE)</f>
        <v>2616</v>
      </c>
      <c r="M395">
        <f>VLOOKUP(D395,Vendedores!A:F,2,FALSE)</f>
        <v>7</v>
      </c>
      <c r="N395" t="str">
        <f>VLOOKUP(D395,Vendedores!A:H,7,FALSE)</f>
        <v>Vendedor Jr</v>
      </c>
      <c r="O395">
        <f>VLOOKUP(D395,Vendedores!A:H,8,FALSE)</f>
        <v>2</v>
      </c>
      <c r="P395">
        <f t="shared" si="38"/>
        <v>32</v>
      </c>
      <c r="Q395">
        <f t="shared" si="39"/>
        <v>16</v>
      </c>
      <c r="R395">
        <f t="shared" si="40"/>
        <v>16</v>
      </c>
      <c r="S395">
        <f t="shared" si="41"/>
        <v>16</v>
      </c>
      <c r="T395" s="12">
        <f>VLOOKUP(
    O395,
    Comisiones!A:N,
    HLOOKUP(G395,Comisiones!$1:$2,2,FALSE),
    FALSE
)</f>
        <v>0.22</v>
      </c>
    </row>
    <row r="396" spans="1:20" x14ac:dyDescent="0.3">
      <c r="A396" s="2">
        <v>395</v>
      </c>
      <c r="B396" s="3">
        <v>45059</v>
      </c>
      <c r="C396" s="2">
        <v>6</v>
      </c>
      <c r="D396" s="2">
        <v>34</v>
      </c>
      <c r="E396" s="2">
        <v>12</v>
      </c>
      <c r="F396" t="str">
        <f t="shared" si="36"/>
        <v>sábado</v>
      </c>
      <c r="G396" t="str">
        <f t="shared" si="37"/>
        <v>mayo</v>
      </c>
      <c r="H396" t="str">
        <f>VLOOKUP(C396,Productos!A:D,2,FALSE)</f>
        <v>Producto F</v>
      </c>
      <c r="I396">
        <f>VLOOKUP(C396,Productos!A:D,3,FALSE)</f>
        <v>16</v>
      </c>
      <c r="J396">
        <f>VLOOKUP(C396,Productos!A:D,4,FALSE)</f>
        <v>32</v>
      </c>
      <c r="K396" t="str">
        <f>VLOOKUP(D396,Vendedores!A:F,6,FALSE)</f>
        <v>Lopez, Teresa</v>
      </c>
      <c r="L396">
        <f>VLOOKUP(D396,Vendedores!A:F,5,FALSE)</f>
        <v>3680</v>
      </c>
      <c r="M396">
        <f>VLOOKUP(D396,Vendedores!A:F,2,FALSE)</f>
        <v>6</v>
      </c>
      <c r="N396" t="str">
        <f>VLOOKUP(D396,Vendedores!A:H,7,FALSE)</f>
        <v>Vendedor Ssr</v>
      </c>
      <c r="O396">
        <f>VLOOKUP(D396,Vendedores!A:H,8,FALSE)</f>
        <v>2</v>
      </c>
      <c r="P396">
        <f t="shared" si="38"/>
        <v>32</v>
      </c>
      <c r="Q396">
        <f t="shared" si="39"/>
        <v>16</v>
      </c>
      <c r="R396">
        <f t="shared" si="40"/>
        <v>16</v>
      </c>
      <c r="S396">
        <f t="shared" si="41"/>
        <v>16</v>
      </c>
      <c r="T396" s="12">
        <f>VLOOKUP(
    O396,
    Comisiones!A:N,
    HLOOKUP(G396,Comisiones!$1:$2,2,FALSE),
    FALSE
)</f>
        <v>0.22</v>
      </c>
    </row>
    <row r="397" spans="1:20" x14ac:dyDescent="0.3">
      <c r="A397" s="2">
        <v>396</v>
      </c>
      <c r="B397" s="3">
        <v>45059</v>
      </c>
      <c r="C397" s="2">
        <v>4</v>
      </c>
      <c r="D397" s="2">
        <v>8</v>
      </c>
      <c r="E397" s="2">
        <v>5</v>
      </c>
      <c r="F397" t="str">
        <f t="shared" si="36"/>
        <v>sábado</v>
      </c>
      <c r="G397" t="str">
        <f t="shared" si="37"/>
        <v>mayo</v>
      </c>
      <c r="H397" t="str">
        <f>VLOOKUP(C397,Productos!A:D,2,FALSE)</f>
        <v>Producto D</v>
      </c>
      <c r="I397">
        <f>VLOOKUP(C397,Productos!A:D,3,FALSE)</f>
        <v>14</v>
      </c>
      <c r="J397">
        <f>VLOOKUP(C397,Productos!A:D,4,FALSE)</f>
        <v>28</v>
      </c>
      <c r="K397" t="str">
        <f>VLOOKUP(D397,Vendedores!A:F,6,FALSE)</f>
        <v>Perez, Manuel</v>
      </c>
      <c r="L397">
        <f>VLOOKUP(D397,Vendedores!A:F,5,FALSE)</f>
        <v>6768</v>
      </c>
      <c r="M397">
        <f>VLOOKUP(D397,Vendedores!A:F,2,FALSE)</f>
        <v>3</v>
      </c>
      <c r="N397" t="str">
        <f>VLOOKUP(D397,Vendedores!A:H,7,FALSE)</f>
        <v>Gerente</v>
      </c>
      <c r="O397">
        <f>VLOOKUP(D397,Vendedores!A:H,8,FALSE)</f>
        <v>3</v>
      </c>
      <c r="P397">
        <f t="shared" si="38"/>
        <v>25.2</v>
      </c>
      <c r="Q397">
        <f t="shared" si="39"/>
        <v>14</v>
      </c>
      <c r="R397">
        <f t="shared" si="40"/>
        <v>14</v>
      </c>
      <c r="S397">
        <f t="shared" si="41"/>
        <v>14</v>
      </c>
      <c r="T397" s="12">
        <f>VLOOKUP(
    O397,
    Comisiones!A:N,
    HLOOKUP(G397,Comisiones!$1:$2,2,FALSE),
    FALSE
)</f>
        <v>0.24</v>
      </c>
    </row>
    <row r="398" spans="1:20" x14ac:dyDescent="0.3">
      <c r="A398" s="2">
        <v>397</v>
      </c>
      <c r="B398" s="3">
        <v>45060</v>
      </c>
      <c r="C398" s="2">
        <v>8</v>
      </c>
      <c r="D398" s="2">
        <v>33</v>
      </c>
      <c r="E398" s="2">
        <v>17</v>
      </c>
      <c r="F398" t="str">
        <f t="shared" si="36"/>
        <v>domingo</v>
      </c>
      <c r="G398" t="str">
        <f t="shared" si="37"/>
        <v>mayo</v>
      </c>
      <c r="H398" t="str">
        <f>VLOOKUP(C398,Productos!A:D,2,FALSE)</f>
        <v>Producto H</v>
      </c>
      <c r="I398">
        <f>VLOOKUP(C398,Productos!A:D,3,FALSE)</f>
        <v>14</v>
      </c>
      <c r="J398">
        <f>VLOOKUP(C398,Productos!A:D,4,FALSE)</f>
        <v>28</v>
      </c>
      <c r="K398" t="str">
        <f>VLOOKUP(D398,Vendedores!A:F,6,FALSE)</f>
        <v>Martin, Josefa</v>
      </c>
      <c r="L398">
        <f>VLOOKUP(D398,Vendedores!A:F,5,FALSE)</f>
        <v>4217</v>
      </c>
      <c r="M398">
        <f>VLOOKUP(D398,Vendedores!A:F,2,FALSE)</f>
        <v>5</v>
      </c>
      <c r="N398" t="str">
        <f>VLOOKUP(D398,Vendedores!A:H,7,FALSE)</f>
        <v>Vendedor Sr</v>
      </c>
      <c r="O398">
        <f>VLOOKUP(D398,Vendedores!A:H,8,FALSE)</f>
        <v>2</v>
      </c>
      <c r="P398">
        <f t="shared" si="38"/>
        <v>33.6</v>
      </c>
      <c r="Q398">
        <f t="shared" si="39"/>
        <v>14</v>
      </c>
      <c r="R398">
        <f t="shared" si="40"/>
        <v>14</v>
      </c>
      <c r="S398">
        <f t="shared" si="41"/>
        <v>14</v>
      </c>
      <c r="T398" s="12">
        <f>VLOOKUP(
    O398,
    Comisiones!A:N,
    HLOOKUP(G398,Comisiones!$1:$2,2,FALSE),
    FALSE
)</f>
        <v>0.22</v>
      </c>
    </row>
    <row r="399" spans="1:20" x14ac:dyDescent="0.3">
      <c r="A399" s="2">
        <v>398</v>
      </c>
      <c r="B399" s="3">
        <v>45060</v>
      </c>
      <c r="C399" s="2">
        <v>9</v>
      </c>
      <c r="D399" s="2">
        <v>36</v>
      </c>
      <c r="E399" s="2">
        <v>17</v>
      </c>
      <c r="F399" t="str">
        <f t="shared" si="36"/>
        <v>domingo</v>
      </c>
      <c r="G399" t="str">
        <f t="shared" si="37"/>
        <v>mayo</v>
      </c>
      <c r="H399" t="str">
        <f>VLOOKUP(C399,Productos!A:D,2,FALSE)</f>
        <v>Producto I</v>
      </c>
      <c r="I399">
        <f>VLOOKUP(C399,Productos!A:D,3,FALSE)</f>
        <v>26</v>
      </c>
      <c r="J399">
        <f>VLOOKUP(C399,Productos!A:D,4,FALSE)</f>
        <v>52</v>
      </c>
      <c r="K399" t="str">
        <f>VLOOKUP(D399,Vendedores!A:F,6,FALSE)</f>
        <v>Rodriguez, Francisco</v>
      </c>
      <c r="L399">
        <f>VLOOKUP(D399,Vendedores!A:F,5,FALSE)</f>
        <v>1898</v>
      </c>
      <c r="M399">
        <f>VLOOKUP(D399,Vendedores!A:F,2,FALSE)</f>
        <v>8</v>
      </c>
      <c r="N399" t="str">
        <f>VLOOKUP(D399,Vendedores!A:H,7,FALSE)</f>
        <v>Pasante</v>
      </c>
      <c r="O399">
        <f>VLOOKUP(D399,Vendedores!A:H,8,FALSE)</f>
        <v>1</v>
      </c>
      <c r="P399">
        <f t="shared" si="38"/>
        <v>62.4</v>
      </c>
      <c r="Q399">
        <f t="shared" si="39"/>
        <v>26</v>
      </c>
      <c r="R399">
        <f t="shared" si="40"/>
        <v>26</v>
      </c>
      <c r="S399">
        <f t="shared" si="41"/>
        <v>26</v>
      </c>
      <c r="T399" s="12">
        <f>VLOOKUP(
    O399,
    Comisiones!A:N,
    HLOOKUP(G399,Comisiones!$1:$2,2,FALSE),
    FALSE
)</f>
        <v>0.2</v>
      </c>
    </row>
    <row r="400" spans="1:20" x14ac:dyDescent="0.3">
      <c r="A400" s="2">
        <v>399</v>
      </c>
      <c r="B400" s="3">
        <v>45060</v>
      </c>
      <c r="C400" s="2">
        <v>6</v>
      </c>
      <c r="D400" s="2">
        <v>36</v>
      </c>
      <c r="E400" s="2">
        <v>15</v>
      </c>
      <c r="F400" t="str">
        <f t="shared" si="36"/>
        <v>domingo</v>
      </c>
      <c r="G400" t="str">
        <f t="shared" si="37"/>
        <v>mayo</v>
      </c>
      <c r="H400" t="str">
        <f>VLOOKUP(C400,Productos!A:D,2,FALSE)</f>
        <v>Producto F</v>
      </c>
      <c r="I400">
        <f>VLOOKUP(C400,Productos!A:D,3,FALSE)</f>
        <v>16</v>
      </c>
      <c r="J400">
        <f>VLOOKUP(C400,Productos!A:D,4,FALSE)</f>
        <v>32</v>
      </c>
      <c r="K400" t="str">
        <f>VLOOKUP(D400,Vendedores!A:F,6,FALSE)</f>
        <v>Rodriguez, Francisco</v>
      </c>
      <c r="L400">
        <f>VLOOKUP(D400,Vendedores!A:F,5,FALSE)</f>
        <v>1898</v>
      </c>
      <c r="M400">
        <f>VLOOKUP(D400,Vendedores!A:F,2,FALSE)</f>
        <v>8</v>
      </c>
      <c r="N400" t="str">
        <f>VLOOKUP(D400,Vendedores!A:H,7,FALSE)</f>
        <v>Pasante</v>
      </c>
      <c r="O400">
        <f>VLOOKUP(D400,Vendedores!A:H,8,FALSE)</f>
        <v>1</v>
      </c>
      <c r="P400">
        <f t="shared" si="38"/>
        <v>38.4</v>
      </c>
      <c r="Q400">
        <f t="shared" si="39"/>
        <v>16</v>
      </c>
      <c r="R400">
        <f t="shared" si="40"/>
        <v>16</v>
      </c>
      <c r="S400">
        <f t="shared" si="41"/>
        <v>16</v>
      </c>
      <c r="T400" s="12">
        <f>VLOOKUP(
    O400,
    Comisiones!A:N,
    HLOOKUP(G400,Comisiones!$1:$2,2,FALSE),
    FALSE
)</f>
        <v>0.2</v>
      </c>
    </row>
    <row r="401" spans="1:20" x14ac:dyDescent="0.3">
      <c r="A401" s="2">
        <v>400</v>
      </c>
      <c r="B401" s="3">
        <v>45061</v>
      </c>
      <c r="C401" s="2">
        <v>4</v>
      </c>
      <c r="D401" s="2">
        <v>8</v>
      </c>
      <c r="E401" s="2">
        <v>11</v>
      </c>
      <c r="F401" t="str">
        <f t="shared" si="36"/>
        <v>lunes</v>
      </c>
      <c r="G401" t="str">
        <f t="shared" si="37"/>
        <v>mayo</v>
      </c>
      <c r="H401" t="str">
        <f>VLOOKUP(C401,Productos!A:D,2,FALSE)</f>
        <v>Producto D</v>
      </c>
      <c r="I401">
        <f>VLOOKUP(C401,Productos!A:D,3,FALSE)</f>
        <v>14</v>
      </c>
      <c r="J401">
        <f>VLOOKUP(C401,Productos!A:D,4,FALSE)</f>
        <v>28</v>
      </c>
      <c r="K401" t="str">
        <f>VLOOKUP(D401,Vendedores!A:F,6,FALSE)</f>
        <v>Perez, Manuel</v>
      </c>
      <c r="L401">
        <f>VLOOKUP(D401,Vendedores!A:F,5,FALSE)</f>
        <v>6768</v>
      </c>
      <c r="M401">
        <f>VLOOKUP(D401,Vendedores!A:F,2,FALSE)</f>
        <v>3</v>
      </c>
      <c r="N401" t="str">
        <f>VLOOKUP(D401,Vendedores!A:H,7,FALSE)</f>
        <v>Gerente</v>
      </c>
      <c r="O401">
        <f>VLOOKUP(D401,Vendedores!A:H,8,FALSE)</f>
        <v>3</v>
      </c>
      <c r="P401">
        <f t="shared" si="38"/>
        <v>25.2</v>
      </c>
      <c r="Q401">
        <f t="shared" si="39"/>
        <v>14</v>
      </c>
      <c r="R401">
        <f t="shared" si="40"/>
        <v>14</v>
      </c>
      <c r="S401">
        <f t="shared" si="41"/>
        <v>14</v>
      </c>
      <c r="T401" s="12">
        <f>VLOOKUP(
    O401,
    Comisiones!A:N,
    HLOOKUP(G401,Comisiones!$1:$2,2,FALSE),
    FALSE
)</f>
        <v>0.24</v>
      </c>
    </row>
    <row r="402" spans="1:20" x14ac:dyDescent="0.3">
      <c r="A402" s="2">
        <v>401</v>
      </c>
      <c r="B402" s="3">
        <v>45061</v>
      </c>
      <c r="C402" s="2">
        <v>5</v>
      </c>
      <c r="D402" s="2">
        <v>6</v>
      </c>
      <c r="E402" s="2">
        <v>20</v>
      </c>
      <c r="F402" t="str">
        <f t="shared" si="36"/>
        <v>lunes</v>
      </c>
      <c r="G402" t="str">
        <f t="shared" si="37"/>
        <v>mayo</v>
      </c>
      <c r="H402" t="str">
        <f>VLOOKUP(C402,Productos!A:D,2,FALSE)</f>
        <v>Producto E</v>
      </c>
      <c r="I402">
        <f>VLOOKUP(C402,Productos!A:D,3,FALSE)</f>
        <v>24</v>
      </c>
      <c r="J402">
        <f>VLOOKUP(C402,Productos!A:D,4,FALSE)</f>
        <v>48</v>
      </c>
      <c r="K402" t="str">
        <f>VLOOKUP(D402,Vendedores!A:F,6,FALSE)</f>
        <v>Martinez, Pilar</v>
      </c>
      <c r="L402">
        <f>VLOOKUP(D402,Vendedores!A:F,5,FALSE)</f>
        <v>2700</v>
      </c>
      <c r="M402">
        <f>VLOOKUP(D402,Vendedores!A:F,2,FALSE)</f>
        <v>2</v>
      </c>
      <c r="N402" t="str">
        <f>VLOOKUP(D402,Vendedores!A:H,7,FALSE)</f>
        <v>Director</v>
      </c>
      <c r="O402">
        <f>VLOOKUP(D402,Vendedores!A:H,8,FALSE)</f>
        <v>4</v>
      </c>
      <c r="P402">
        <f t="shared" si="38"/>
        <v>43.2</v>
      </c>
      <c r="Q402">
        <f t="shared" si="39"/>
        <v>24</v>
      </c>
      <c r="R402">
        <f t="shared" si="40"/>
        <v>24</v>
      </c>
      <c r="S402">
        <f t="shared" si="41"/>
        <v>24</v>
      </c>
      <c r="T402" s="12">
        <f>VLOOKUP(
    O402,
    Comisiones!A:N,
    HLOOKUP(G402,Comisiones!$1:$2,2,FALSE),
    FALSE
)</f>
        <v>0.26</v>
      </c>
    </row>
    <row r="403" spans="1:20" x14ac:dyDescent="0.3">
      <c r="A403" s="2">
        <v>402</v>
      </c>
      <c r="B403" s="3">
        <v>45061</v>
      </c>
      <c r="C403" s="2">
        <v>5</v>
      </c>
      <c r="D403" s="2">
        <v>39</v>
      </c>
      <c r="E403" s="2">
        <v>13</v>
      </c>
      <c r="F403" t="str">
        <f t="shared" si="36"/>
        <v>lunes</v>
      </c>
      <c r="G403" t="str">
        <f t="shared" si="37"/>
        <v>mayo</v>
      </c>
      <c r="H403" t="str">
        <f>VLOOKUP(C403,Productos!A:D,2,FALSE)</f>
        <v>Producto E</v>
      </c>
      <c r="I403">
        <f>VLOOKUP(C403,Productos!A:D,3,FALSE)</f>
        <v>24</v>
      </c>
      <c r="J403">
        <f>VLOOKUP(C403,Productos!A:D,4,FALSE)</f>
        <v>48</v>
      </c>
      <c r="K403" t="str">
        <f>VLOOKUP(D403,Vendedores!A:F,6,FALSE)</f>
        <v>Gomez, Maria</v>
      </c>
      <c r="L403">
        <f>VLOOKUP(D403,Vendedores!A:F,5,FALSE)</f>
        <v>2483</v>
      </c>
      <c r="M403">
        <f>VLOOKUP(D403,Vendedores!A:F,2,FALSE)</f>
        <v>7</v>
      </c>
      <c r="N403" t="str">
        <f>VLOOKUP(D403,Vendedores!A:H,7,FALSE)</f>
        <v>Vendedor Jr</v>
      </c>
      <c r="O403">
        <f>VLOOKUP(D403,Vendedores!A:H,8,FALSE)</f>
        <v>2</v>
      </c>
      <c r="P403">
        <f t="shared" si="38"/>
        <v>48</v>
      </c>
      <c r="Q403">
        <f t="shared" si="39"/>
        <v>24</v>
      </c>
      <c r="R403">
        <f t="shared" si="40"/>
        <v>24</v>
      </c>
      <c r="S403">
        <f t="shared" si="41"/>
        <v>24</v>
      </c>
      <c r="T403" s="12">
        <f>VLOOKUP(
    O403,
    Comisiones!A:N,
    HLOOKUP(G403,Comisiones!$1:$2,2,FALSE),
    FALSE
)</f>
        <v>0.22</v>
      </c>
    </row>
    <row r="404" spans="1:20" x14ac:dyDescent="0.3">
      <c r="A404" s="2">
        <v>403</v>
      </c>
      <c r="B404" s="3">
        <v>45062</v>
      </c>
      <c r="C404" s="2">
        <v>4</v>
      </c>
      <c r="D404" s="2">
        <v>30</v>
      </c>
      <c r="E404" s="2">
        <v>16</v>
      </c>
      <c r="F404" t="str">
        <f t="shared" si="36"/>
        <v>martes</v>
      </c>
      <c r="G404" t="str">
        <f t="shared" si="37"/>
        <v>mayo</v>
      </c>
      <c r="H404" t="str">
        <f>VLOOKUP(C404,Productos!A:D,2,FALSE)</f>
        <v>Producto D</v>
      </c>
      <c r="I404">
        <f>VLOOKUP(C404,Productos!A:D,3,FALSE)</f>
        <v>14</v>
      </c>
      <c r="J404">
        <f>VLOOKUP(C404,Productos!A:D,4,FALSE)</f>
        <v>28</v>
      </c>
      <c r="K404" t="str">
        <f>VLOOKUP(D404,Vendedores!A:F,6,FALSE)</f>
        <v>Gonzalez, Francisco</v>
      </c>
      <c r="L404">
        <f>VLOOKUP(D404,Vendedores!A:F,5,FALSE)</f>
        <v>3909</v>
      </c>
      <c r="M404">
        <f>VLOOKUP(D404,Vendedores!A:F,2,FALSE)</f>
        <v>6</v>
      </c>
      <c r="N404" t="str">
        <f>VLOOKUP(D404,Vendedores!A:H,7,FALSE)</f>
        <v>Vendedor Ssr</v>
      </c>
      <c r="O404">
        <f>VLOOKUP(D404,Vendedores!A:H,8,FALSE)</f>
        <v>2</v>
      </c>
      <c r="P404">
        <f t="shared" si="38"/>
        <v>28</v>
      </c>
      <c r="Q404">
        <f t="shared" si="39"/>
        <v>14</v>
      </c>
      <c r="R404">
        <f t="shared" si="40"/>
        <v>14</v>
      </c>
      <c r="S404">
        <f t="shared" si="41"/>
        <v>14</v>
      </c>
      <c r="T404" s="12">
        <f>VLOOKUP(
    O404,
    Comisiones!A:N,
    HLOOKUP(G404,Comisiones!$1:$2,2,FALSE),
    FALSE
)</f>
        <v>0.22</v>
      </c>
    </row>
    <row r="405" spans="1:20" x14ac:dyDescent="0.3">
      <c r="A405" s="2">
        <v>404</v>
      </c>
      <c r="B405" s="3">
        <v>45062</v>
      </c>
      <c r="C405" s="2">
        <v>10</v>
      </c>
      <c r="D405" s="2">
        <v>32</v>
      </c>
      <c r="E405" s="2">
        <v>13</v>
      </c>
      <c r="F405" t="str">
        <f t="shared" si="36"/>
        <v>martes</v>
      </c>
      <c r="G405" t="str">
        <f t="shared" si="37"/>
        <v>mayo</v>
      </c>
      <c r="H405" t="str">
        <f>VLOOKUP(C405,Productos!A:D,2,FALSE)</f>
        <v>Producto J</v>
      </c>
      <c r="I405">
        <f>VLOOKUP(C405,Productos!A:D,3,FALSE)</f>
        <v>29</v>
      </c>
      <c r="J405">
        <f>VLOOKUP(C405,Productos!A:D,4,FALSE)</f>
        <v>58</v>
      </c>
      <c r="K405" t="str">
        <f>VLOOKUP(D405,Vendedores!A:F,6,FALSE)</f>
        <v>Gomez, Javier</v>
      </c>
      <c r="L405">
        <f>VLOOKUP(D405,Vendedores!A:F,5,FALSE)</f>
        <v>1612</v>
      </c>
      <c r="M405">
        <f>VLOOKUP(D405,Vendedores!A:F,2,FALSE)</f>
        <v>8</v>
      </c>
      <c r="N405" t="str">
        <f>VLOOKUP(D405,Vendedores!A:H,7,FALSE)</f>
        <v>Pasante</v>
      </c>
      <c r="O405">
        <f>VLOOKUP(D405,Vendedores!A:H,8,FALSE)</f>
        <v>1</v>
      </c>
      <c r="P405">
        <f t="shared" si="38"/>
        <v>58</v>
      </c>
      <c r="Q405">
        <f t="shared" si="39"/>
        <v>29</v>
      </c>
      <c r="R405">
        <f t="shared" si="40"/>
        <v>29</v>
      </c>
      <c r="S405">
        <f t="shared" si="41"/>
        <v>29</v>
      </c>
      <c r="T405" s="12">
        <f>VLOOKUP(
    O405,
    Comisiones!A:N,
    HLOOKUP(G405,Comisiones!$1:$2,2,FALSE),
    FALSE
)</f>
        <v>0.2</v>
      </c>
    </row>
    <row r="406" spans="1:20" x14ac:dyDescent="0.3">
      <c r="A406" s="2">
        <v>405</v>
      </c>
      <c r="B406" s="3">
        <v>45062</v>
      </c>
      <c r="C406" s="2">
        <v>5</v>
      </c>
      <c r="D406" s="2">
        <v>5</v>
      </c>
      <c r="E406" s="2">
        <v>5</v>
      </c>
      <c r="F406" t="str">
        <f t="shared" si="36"/>
        <v>martes</v>
      </c>
      <c r="G406" t="str">
        <f t="shared" si="37"/>
        <v>mayo</v>
      </c>
      <c r="H406" t="str">
        <f>VLOOKUP(C406,Productos!A:D,2,FALSE)</f>
        <v>Producto E</v>
      </c>
      <c r="I406">
        <f>VLOOKUP(C406,Productos!A:D,3,FALSE)</f>
        <v>24</v>
      </c>
      <c r="J406">
        <f>VLOOKUP(C406,Productos!A:D,4,FALSE)</f>
        <v>48</v>
      </c>
      <c r="K406" t="str">
        <f>VLOOKUP(D406,Vendedores!A:F,6,FALSE)</f>
        <v>Lopez, Laura</v>
      </c>
      <c r="L406">
        <f>VLOOKUP(D406,Vendedores!A:F,5,FALSE)</f>
        <v>3037</v>
      </c>
      <c r="M406">
        <f>VLOOKUP(D406,Vendedores!A:F,2,FALSE)</f>
        <v>6</v>
      </c>
      <c r="N406" t="str">
        <f>VLOOKUP(D406,Vendedores!A:H,7,FALSE)</f>
        <v>Vendedor Ssr</v>
      </c>
      <c r="O406">
        <f>VLOOKUP(D406,Vendedores!A:H,8,FALSE)</f>
        <v>2</v>
      </c>
      <c r="P406">
        <f t="shared" si="38"/>
        <v>48</v>
      </c>
      <c r="Q406">
        <f t="shared" si="39"/>
        <v>24</v>
      </c>
      <c r="R406">
        <f t="shared" si="40"/>
        <v>24</v>
      </c>
      <c r="S406">
        <f t="shared" si="41"/>
        <v>24</v>
      </c>
      <c r="T406" s="12">
        <f>VLOOKUP(
    O406,
    Comisiones!A:N,
    HLOOKUP(G406,Comisiones!$1:$2,2,FALSE),
    FALSE
)</f>
        <v>0.22</v>
      </c>
    </row>
    <row r="407" spans="1:20" x14ac:dyDescent="0.3">
      <c r="A407" s="2">
        <v>406</v>
      </c>
      <c r="B407" s="3">
        <v>45063</v>
      </c>
      <c r="C407" s="2">
        <v>5</v>
      </c>
      <c r="D407" s="2">
        <v>1</v>
      </c>
      <c r="E407" s="2">
        <v>20</v>
      </c>
      <c r="F407" t="str">
        <f t="shared" si="36"/>
        <v>miércoles</v>
      </c>
      <c r="G407" t="str">
        <f t="shared" si="37"/>
        <v>mayo</v>
      </c>
      <c r="H407" t="str">
        <f>VLOOKUP(C407,Productos!A:D,2,FALSE)</f>
        <v>Producto E</v>
      </c>
      <c r="I407">
        <f>VLOOKUP(C407,Productos!A:D,3,FALSE)</f>
        <v>24</v>
      </c>
      <c r="J407">
        <f>VLOOKUP(C407,Productos!A:D,4,FALSE)</f>
        <v>48</v>
      </c>
      <c r="K407" t="str">
        <f>VLOOKUP(D407,Vendedores!A:F,6,FALSE)</f>
        <v>Garcia, Juan</v>
      </c>
      <c r="L407">
        <f>VLOOKUP(D407,Vendedores!A:F,5,FALSE)</f>
        <v>7402</v>
      </c>
      <c r="M407">
        <f>VLOOKUP(D407,Vendedores!A:F,2,FALSE)</f>
        <v>7</v>
      </c>
      <c r="N407" t="str">
        <f>VLOOKUP(D407,Vendedores!A:H,7,FALSE)</f>
        <v>Vendedor Jr</v>
      </c>
      <c r="O407">
        <f>VLOOKUP(D407,Vendedores!A:H,8,FALSE)</f>
        <v>2</v>
      </c>
      <c r="P407">
        <f t="shared" si="38"/>
        <v>48</v>
      </c>
      <c r="Q407">
        <f t="shared" si="39"/>
        <v>24</v>
      </c>
      <c r="R407">
        <f t="shared" si="40"/>
        <v>24</v>
      </c>
      <c r="S407">
        <f t="shared" si="41"/>
        <v>24</v>
      </c>
      <c r="T407" s="12">
        <f>VLOOKUP(
    O407,
    Comisiones!A:N,
    HLOOKUP(G407,Comisiones!$1:$2,2,FALSE),
    FALSE
)</f>
        <v>0.22</v>
      </c>
    </row>
    <row r="408" spans="1:20" x14ac:dyDescent="0.3">
      <c r="A408" s="2">
        <v>407</v>
      </c>
      <c r="B408" s="3">
        <v>45063</v>
      </c>
      <c r="C408" s="2">
        <v>8</v>
      </c>
      <c r="D408" s="2">
        <v>34</v>
      </c>
      <c r="E408" s="2">
        <v>13</v>
      </c>
      <c r="F408" t="str">
        <f t="shared" si="36"/>
        <v>miércoles</v>
      </c>
      <c r="G408" t="str">
        <f t="shared" si="37"/>
        <v>mayo</v>
      </c>
      <c r="H408" t="str">
        <f>VLOOKUP(C408,Productos!A:D,2,FALSE)</f>
        <v>Producto H</v>
      </c>
      <c r="I408">
        <f>VLOOKUP(C408,Productos!A:D,3,FALSE)</f>
        <v>14</v>
      </c>
      <c r="J408">
        <f>VLOOKUP(C408,Productos!A:D,4,FALSE)</f>
        <v>28</v>
      </c>
      <c r="K408" t="str">
        <f>VLOOKUP(D408,Vendedores!A:F,6,FALSE)</f>
        <v>Lopez, Teresa</v>
      </c>
      <c r="L408">
        <f>VLOOKUP(D408,Vendedores!A:F,5,FALSE)</f>
        <v>3680</v>
      </c>
      <c r="M408">
        <f>VLOOKUP(D408,Vendedores!A:F,2,FALSE)</f>
        <v>6</v>
      </c>
      <c r="N408" t="str">
        <f>VLOOKUP(D408,Vendedores!A:H,7,FALSE)</f>
        <v>Vendedor Ssr</v>
      </c>
      <c r="O408">
        <f>VLOOKUP(D408,Vendedores!A:H,8,FALSE)</f>
        <v>2</v>
      </c>
      <c r="P408">
        <f t="shared" si="38"/>
        <v>28</v>
      </c>
      <c r="Q408">
        <f t="shared" si="39"/>
        <v>14</v>
      </c>
      <c r="R408">
        <f t="shared" si="40"/>
        <v>14</v>
      </c>
      <c r="S408">
        <f t="shared" si="41"/>
        <v>14</v>
      </c>
      <c r="T408" s="12">
        <f>VLOOKUP(
    O408,
    Comisiones!A:N,
    HLOOKUP(G408,Comisiones!$1:$2,2,FALSE),
    FALSE
)</f>
        <v>0.22</v>
      </c>
    </row>
    <row r="409" spans="1:20" x14ac:dyDescent="0.3">
      <c r="A409" s="2">
        <v>408</v>
      </c>
      <c r="B409" s="3">
        <v>45063</v>
      </c>
      <c r="C409" s="2">
        <v>2</v>
      </c>
      <c r="D409" s="2">
        <v>10</v>
      </c>
      <c r="E409" s="2">
        <v>15</v>
      </c>
      <c r="F409" t="str">
        <f t="shared" si="36"/>
        <v>miércoles</v>
      </c>
      <c r="G409" t="str">
        <f t="shared" si="37"/>
        <v>mayo</v>
      </c>
      <c r="H409" t="str">
        <f>VLOOKUP(C409,Productos!A:D,2,FALSE)</f>
        <v>Producto B</v>
      </c>
      <c r="I409">
        <f>VLOOKUP(C409,Productos!A:D,3,FALSE)</f>
        <v>14</v>
      </c>
      <c r="J409">
        <f>VLOOKUP(C409,Productos!A:D,4,FALSE)</f>
        <v>28</v>
      </c>
      <c r="K409" t="str">
        <f>VLOOKUP(D409,Vendedores!A:F,6,FALSE)</f>
        <v>Martin, Francisco</v>
      </c>
      <c r="L409">
        <f>VLOOKUP(D409,Vendedores!A:F,5,FALSE)</f>
        <v>4384</v>
      </c>
      <c r="M409">
        <f>VLOOKUP(D409,Vendedores!A:F,2,FALSE)</f>
        <v>5</v>
      </c>
      <c r="N409" t="str">
        <f>VLOOKUP(D409,Vendedores!A:H,7,FALSE)</f>
        <v>Vendedor Sr</v>
      </c>
      <c r="O409">
        <f>VLOOKUP(D409,Vendedores!A:H,8,FALSE)</f>
        <v>2</v>
      </c>
      <c r="P409">
        <f t="shared" si="38"/>
        <v>28</v>
      </c>
      <c r="Q409">
        <f t="shared" si="39"/>
        <v>14</v>
      </c>
      <c r="R409">
        <f t="shared" si="40"/>
        <v>14</v>
      </c>
      <c r="S409">
        <f t="shared" si="41"/>
        <v>14</v>
      </c>
      <c r="T409" s="12">
        <f>VLOOKUP(
    O409,
    Comisiones!A:N,
    HLOOKUP(G409,Comisiones!$1:$2,2,FALSE),
    FALSE
)</f>
        <v>0.22</v>
      </c>
    </row>
    <row r="410" spans="1:20" x14ac:dyDescent="0.3">
      <c r="A410" s="2">
        <v>409</v>
      </c>
      <c r="B410" s="3">
        <v>45064</v>
      </c>
      <c r="C410" s="2">
        <v>4</v>
      </c>
      <c r="D410" s="2">
        <v>9</v>
      </c>
      <c r="E410" s="2">
        <v>5</v>
      </c>
      <c r="F410" t="str">
        <f t="shared" si="36"/>
        <v>jueves</v>
      </c>
      <c r="G410" t="str">
        <f t="shared" si="37"/>
        <v>mayo</v>
      </c>
      <c r="H410" t="str">
        <f>VLOOKUP(C410,Productos!A:D,2,FALSE)</f>
        <v>Producto D</v>
      </c>
      <c r="I410">
        <f>VLOOKUP(C410,Productos!A:D,3,FALSE)</f>
        <v>14</v>
      </c>
      <c r="J410">
        <f>VLOOKUP(C410,Productos!A:D,4,FALSE)</f>
        <v>28</v>
      </c>
      <c r="K410" t="str">
        <f>VLOOKUP(D410,Vendedores!A:F,6,FALSE)</f>
        <v>Gomez, Jose</v>
      </c>
      <c r="L410">
        <f>VLOOKUP(D410,Vendedores!A:F,5,FALSE)</f>
        <v>5400</v>
      </c>
      <c r="M410">
        <f>VLOOKUP(D410,Vendedores!A:F,2,FALSE)</f>
        <v>4</v>
      </c>
      <c r="N410" t="str">
        <f>VLOOKUP(D410,Vendedores!A:H,7,FALSE)</f>
        <v>Jefe</v>
      </c>
      <c r="O410">
        <f>VLOOKUP(D410,Vendedores!A:H,8,FALSE)</f>
        <v>3</v>
      </c>
      <c r="P410">
        <f t="shared" si="38"/>
        <v>28</v>
      </c>
      <c r="Q410">
        <f t="shared" si="39"/>
        <v>14</v>
      </c>
      <c r="R410">
        <f t="shared" si="40"/>
        <v>14</v>
      </c>
      <c r="S410">
        <f t="shared" si="41"/>
        <v>14</v>
      </c>
      <c r="T410" s="12">
        <f>VLOOKUP(
    O410,
    Comisiones!A:N,
    HLOOKUP(G410,Comisiones!$1:$2,2,FALSE),
    FALSE
)</f>
        <v>0.24</v>
      </c>
    </row>
    <row r="411" spans="1:20" x14ac:dyDescent="0.3">
      <c r="A411" s="2">
        <v>410</v>
      </c>
      <c r="B411" s="3">
        <v>45064</v>
      </c>
      <c r="C411" s="2">
        <v>9</v>
      </c>
      <c r="D411" s="2">
        <v>16</v>
      </c>
      <c r="E411" s="2">
        <v>17</v>
      </c>
      <c r="F411" t="str">
        <f t="shared" si="36"/>
        <v>jueves</v>
      </c>
      <c r="G411" t="str">
        <f t="shared" si="37"/>
        <v>mayo</v>
      </c>
      <c r="H411" t="str">
        <f>VLOOKUP(C411,Productos!A:D,2,FALSE)</f>
        <v>Producto I</v>
      </c>
      <c r="I411">
        <f>VLOOKUP(C411,Productos!A:D,3,FALSE)</f>
        <v>26</v>
      </c>
      <c r="J411">
        <f>VLOOKUP(C411,Productos!A:D,4,FALSE)</f>
        <v>52</v>
      </c>
      <c r="K411" t="str">
        <f>VLOOKUP(D411,Vendedores!A:F,6,FALSE)</f>
        <v>Martin, Francisco</v>
      </c>
      <c r="L411">
        <f>VLOOKUP(D411,Vendedores!A:F,5,FALSE)</f>
        <v>2456</v>
      </c>
      <c r="M411">
        <f>VLOOKUP(D411,Vendedores!A:F,2,FALSE)</f>
        <v>7</v>
      </c>
      <c r="N411" t="str">
        <f>VLOOKUP(D411,Vendedores!A:H,7,FALSE)</f>
        <v>Vendedor Jr</v>
      </c>
      <c r="O411">
        <f>VLOOKUP(D411,Vendedores!A:H,8,FALSE)</f>
        <v>2</v>
      </c>
      <c r="P411">
        <f t="shared" si="38"/>
        <v>52</v>
      </c>
      <c r="Q411">
        <f t="shared" si="39"/>
        <v>26</v>
      </c>
      <c r="R411">
        <f t="shared" si="40"/>
        <v>26</v>
      </c>
      <c r="S411">
        <f t="shared" si="41"/>
        <v>26</v>
      </c>
      <c r="T411" s="12">
        <f>VLOOKUP(
    O411,
    Comisiones!A:N,
    HLOOKUP(G411,Comisiones!$1:$2,2,FALSE),
    FALSE
)</f>
        <v>0.22</v>
      </c>
    </row>
    <row r="412" spans="1:20" x14ac:dyDescent="0.3">
      <c r="A412" s="2">
        <v>411</v>
      </c>
      <c r="B412" s="3">
        <v>45064</v>
      </c>
      <c r="C412" s="2">
        <v>6</v>
      </c>
      <c r="D412" s="2">
        <v>40</v>
      </c>
      <c r="E412" s="2">
        <v>16</v>
      </c>
      <c r="F412" t="str">
        <f t="shared" si="36"/>
        <v>jueves</v>
      </c>
      <c r="G412" t="str">
        <f t="shared" si="37"/>
        <v>mayo</v>
      </c>
      <c r="H412" t="str">
        <f>VLOOKUP(C412,Productos!A:D,2,FALSE)</f>
        <v>Producto F</v>
      </c>
      <c r="I412">
        <f>VLOOKUP(C412,Productos!A:D,3,FALSE)</f>
        <v>16</v>
      </c>
      <c r="J412">
        <f>VLOOKUP(C412,Productos!A:D,4,FALSE)</f>
        <v>32</v>
      </c>
      <c r="K412" t="str">
        <f>VLOOKUP(D412,Vendedores!A:F,6,FALSE)</f>
        <v>Martin, Carmen</v>
      </c>
      <c r="L412">
        <f>VLOOKUP(D412,Vendedores!A:F,5,FALSE)</f>
        <v>1598</v>
      </c>
      <c r="M412">
        <f>VLOOKUP(D412,Vendedores!A:F,2,FALSE)</f>
        <v>8</v>
      </c>
      <c r="N412" t="str">
        <f>VLOOKUP(D412,Vendedores!A:H,7,FALSE)</f>
        <v>Pasante</v>
      </c>
      <c r="O412">
        <f>VLOOKUP(D412,Vendedores!A:H,8,FALSE)</f>
        <v>1</v>
      </c>
      <c r="P412">
        <f t="shared" si="38"/>
        <v>32</v>
      </c>
      <c r="Q412">
        <f t="shared" si="39"/>
        <v>16</v>
      </c>
      <c r="R412">
        <f t="shared" si="40"/>
        <v>16</v>
      </c>
      <c r="S412">
        <f t="shared" si="41"/>
        <v>16</v>
      </c>
      <c r="T412" s="12">
        <f>VLOOKUP(
    O412,
    Comisiones!A:N,
    HLOOKUP(G412,Comisiones!$1:$2,2,FALSE),
    FALSE
)</f>
        <v>0.2</v>
      </c>
    </row>
    <row r="413" spans="1:20" x14ac:dyDescent="0.3">
      <c r="A413" s="2">
        <v>412</v>
      </c>
      <c r="B413" s="3">
        <v>45065</v>
      </c>
      <c r="C413" s="2">
        <v>5</v>
      </c>
      <c r="D413" s="2">
        <v>33</v>
      </c>
      <c r="E413" s="2">
        <v>22</v>
      </c>
      <c r="F413" t="str">
        <f t="shared" si="36"/>
        <v>viernes</v>
      </c>
      <c r="G413" t="str">
        <f t="shared" si="37"/>
        <v>mayo</v>
      </c>
      <c r="H413" t="str">
        <f>VLOOKUP(C413,Productos!A:D,2,FALSE)</f>
        <v>Producto E</v>
      </c>
      <c r="I413">
        <f>VLOOKUP(C413,Productos!A:D,3,FALSE)</f>
        <v>24</v>
      </c>
      <c r="J413">
        <f>VLOOKUP(C413,Productos!A:D,4,FALSE)</f>
        <v>48</v>
      </c>
      <c r="K413" t="str">
        <f>VLOOKUP(D413,Vendedores!A:F,6,FALSE)</f>
        <v>Martin, Josefa</v>
      </c>
      <c r="L413">
        <f>VLOOKUP(D413,Vendedores!A:F,5,FALSE)</f>
        <v>4217</v>
      </c>
      <c r="M413">
        <f>VLOOKUP(D413,Vendedores!A:F,2,FALSE)</f>
        <v>5</v>
      </c>
      <c r="N413" t="str">
        <f>VLOOKUP(D413,Vendedores!A:H,7,FALSE)</f>
        <v>Vendedor Sr</v>
      </c>
      <c r="O413">
        <f>VLOOKUP(D413,Vendedores!A:H,8,FALSE)</f>
        <v>2</v>
      </c>
      <c r="P413">
        <f t="shared" si="38"/>
        <v>48</v>
      </c>
      <c r="Q413">
        <f t="shared" si="39"/>
        <v>24</v>
      </c>
      <c r="R413">
        <f t="shared" si="40"/>
        <v>24</v>
      </c>
      <c r="S413">
        <f t="shared" si="41"/>
        <v>24</v>
      </c>
      <c r="T413" s="12">
        <f>VLOOKUP(
    O413,
    Comisiones!A:N,
    HLOOKUP(G413,Comisiones!$1:$2,2,FALSE),
    FALSE
)</f>
        <v>0.22</v>
      </c>
    </row>
    <row r="414" spans="1:20" x14ac:dyDescent="0.3">
      <c r="A414" s="2">
        <v>413</v>
      </c>
      <c r="B414" s="3">
        <v>45065</v>
      </c>
      <c r="C414" s="2">
        <v>2</v>
      </c>
      <c r="D414" s="2">
        <v>5</v>
      </c>
      <c r="E414" s="2">
        <v>19</v>
      </c>
      <c r="F414" t="str">
        <f t="shared" si="36"/>
        <v>viernes</v>
      </c>
      <c r="G414" t="str">
        <f t="shared" si="37"/>
        <v>mayo</v>
      </c>
      <c r="H414" t="str">
        <f>VLOOKUP(C414,Productos!A:D,2,FALSE)</f>
        <v>Producto B</v>
      </c>
      <c r="I414">
        <f>VLOOKUP(C414,Productos!A:D,3,FALSE)</f>
        <v>14</v>
      </c>
      <c r="J414">
        <f>VLOOKUP(C414,Productos!A:D,4,FALSE)</f>
        <v>28</v>
      </c>
      <c r="K414" t="str">
        <f>VLOOKUP(D414,Vendedores!A:F,6,FALSE)</f>
        <v>Lopez, Laura</v>
      </c>
      <c r="L414">
        <f>VLOOKUP(D414,Vendedores!A:F,5,FALSE)</f>
        <v>3037</v>
      </c>
      <c r="M414">
        <f>VLOOKUP(D414,Vendedores!A:F,2,FALSE)</f>
        <v>6</v>
      </c>
      <c r="N414" t="str">
        <f>VLOOKUP(D414,Vendedores!A:H,7,FALSE)</f>
        <v>Vendedor Ssr</v>
      </c>
      <c r="O414">
        <f>VLOOKUP(D414,Vendedores!A:H,8,FALSE)</f>
        <v>2</v>
      </c>
      <c r="P414">
        <f t="shared" si="38"/>
        <v>28</v>
      </c>
      <c r="Q414">
        <f t="shared" si="39"/>
        <v>14</v>
      </c>
      <c r="R414">
        <f t="shared" si="40"/>
        <v>14</v>
      </c>
      <c r="S414">
        <f t="shared" si="41"/>
        <v>14</v>
      </c>
      <c r="T414" s="12">
        <f>VLOOKUP(
    O414,
    Comisiones!A:N,
    HLOOKUP(G414,Comisiones!$1:$2,2,FALSE),
    FALSE
)</f>
        <v>0.22</v>
      </c>
    </row>
    <row r="415" spans="1:20" x14ac:dyDescent="0.3">
      <c r="A415" s="2">
        <v>414</v>
      </c>
      <c r="B415" s="3">
        <v>45065</v>
      </c>
      <c r="C415" s="2">
        <v>6</v>
      </c>
      <c r="D415" s="2">
        <v>2</v>
      </c>
      <c r="E415" s="2">
        <v>11</v>
      </c>
      <c r="F415" t="str">
        <f t="shared" si="36"/>
        <v>viernes</v>
      </c>
      <c r="G415" t="str">
        <f t="shared" si="37"/>
        <v>mayo</v>
      </c>
      <c r="H415" t="str">
        <f>VLOOKUP(C415,Productos!A:D,2,FALSE)</f>
        <v>Producto F</v>
      </c>
      <c r="I415">
        <f>VLOOKUP(C415,Productos!A:D,3,FALSE)</f>
        <v>16</v>
      </c>
      <c r="J415">
        <f>VLOOKUP(C415,Productos!A:D,4,FALSE)</f>
        <v>32</v>
      </c>
      <c r="K415" t="str">
        <f>VLOOKUP(D415,Vendedores!A:F,6,FALSE)</f>
        <v>Rodriguez, Ana</v>
      </c>
      <c r="L415">
        <f>VLOOKUP(D415,Vendedores!A:F,5,FALSE)</f>
        <v>6979</v>
      </c>
      <c r="M415">
        <f>VLOOKUP(D415,Vendedores!A:F,2,FALSE)</f>
        <v>3</v>
      </c>
      <c r="N415" t="str">
        <f>VLOOKUP(D415,Vendedores!A:H,7,FALSE)</f>
        <v>Gerente</v>
      </c>
      <c r="O415">
        <f>VLOOKUP(D415,Vendedores!A:H,8,FALSE)</f>
        <v>3</v>
      </c>
      <c r="P415">
        <f t="shared" si="38"/>
        <v>28.8</v>
      </c>
      <c r="Q415">
        <f t="shared" si="39"/>
        <v>16</v>
      </c>
      <c r="R415">
        <f t="shared" si="40"/>
        <v>16</v>
      </c>
      <c r="S415">
        <f t="shared" si="41"/>
        <v>16</v>
      </c>
      <c r="T415" s="12">
        <f>VLOOKUP(
    O415,
    Comisiones!A:N,
    HLOOKUP(G415,Comisiones!$1:$2,2,FALSE),
    FALSE
)</f>
        <v>0.24</v>
      </c>
    </row>
    <row r="416" spans="1:20" x14ac:dyDescent="0.3">
      <c r="A416" s="2">
        <v>415</v>
      </c>
      <c r="B416" s="3">
        <v>45066</v>
      </c>
      <c r="C416" s="2">
        <v>4</v>
      </c>
      <c r="D416" s="2">
        <v>13</v>
      </c>
      <c r="E416" s="2">
        <v>20</v>
      </c>
      <c r="F416" t="str">
        <f t="shared" si="36"/>
        <v>sábado</v>
      </c>
      <c r="G416" t="str">
        <f t="shared" si="37"/>
        <v>mayo</v>
      </c>
      <c r="H416" t="str">
        <f>VLOOKUP(C416,Productos!A:D,2,FALSE)</f>
        <v>Producto D</v>
      </c>
      <c r="I416">
        <f>VLOOKUP(C416,Productos!A:D,3,FALSE)</f>
        <v>14</v>
      </c>
      <c r="J416">
        <f>VLOOKUP(C416,Productos!A:D,4,FALSE)</f>
        <v>28</v>
      </c>
      <c r="K416" t="str">
        <f>VLOOKUP(D416,Vendedores!A:F,6,FALSE)</f>
        <v>Gonzalez, Josefa</v>
      </c>
      <c r="L416">
        <f>VLOOKUP(D416,Vendedores!A:F,5,FALSE)</f>
        <v>1830</v>
      </c>
      <c r="M416">
        <f>VLOOKUP(D416,Vendedores!A:F,2,FALSE)</f>
        <v>8</v>
      </c>
      <c r="N416" t="str">
        <f>VLOOKUP(D416,Vendedores!A:H,7,FALSE)</f>
        <v>Pasante</v>
      </c>
      <c r="O416">
        <f>VLOOKUP(D416,Vendedores!A:H,8,FALSE)</f>
        <v>1</v>
      </c>
      <c r="P416">
        <f t="shared" si="38"/>
        <v>28</v>
      </c>
      <c r="Q416">
        <f t="shared" si="39"/>
        <v>14</v>
      </c>
      <c r="R416">
        <f t="shared" si="40"/>
        <v>14</v>
      </c>
      <c r="S416">
        <f t="shared" si="41"/>
        <v>14</v>
      </c>
      <c r="T416" s="12">
        <f>VLOOKUP(
    O416,
    Comisiones!A:N,
    HLOOKUP(G416,Comisiones!$1:$2,2,FALSE),
    FALSE
)</f>
        <v>0.2</v>
      </c>
    </row>
    <row r="417" spans="1:20" x14ac:dyDescent="0.3">
      <c r="A417" s="2">
        <v>416</v>
      </c>
      <c r="B417" s="3">
        <v>45066</v>
      </c>
      <c r="C417" s="2">
        <v>4</v>
      </c>
      <c r="D417" s="2">
        <v>20</v>
      </c>
      <c r="E417" s="2">
        <v>16</v>
      </c>
      <c r="F417" t="str">
        <f t="shared" si="36"/>
        <v>sábado</v>
      </c>
      <c r="G417" t="str">
        <f t="shared" si="37"/>
        <v>mayo</v>
      </c>
      <c r="H417" t="str">
        <f>VLOOKUP(C417,Productos!A:D,2,FALSE)</f>
        <v>Producto D</v>
      </c>
      <c r="I417">
        <f>VLOOKUP(C417,Productos!A:D,3,FALSE)</f>
        <v>14</v>
      </c>
      <c r="J417">
        <f>VLOOKUP(C417,Productos!A:D,4,FALSE)</f>
        <v>28</v>
      </c>
      <c r="K417" t="str">
        <f>VLOOKUP(D417,Vendedores!A:F,6,FALSE)</f>
        <v>Gonzalez, Carmen</v>
      </c>
      <c r="L417">
        <f>VLOOKUP(D417,Vendedores!A:F,5,FALSE)</f>
        <v>3522</v>
      </c>
      <c r="M417">
        <f>VLOOKUP(D417,Vendedores!A:F,2,FALSE)</f>
        <v>6</v>
      </c>
      <c r="N417" t="str">
        <f>VLOOKUP(D417,Vendedores!A:H,7,FALSE)</f>
        <v>Vendedor Ssr</v>
      </c>
      <c r="O417">
        <f>VLOOKUP(D417,Vendedores!A:H,8,FALSE)</f>
        <v>2</v>
      </c>
      <c r="P417">
        <f t="shared" si="38"/>
        <v>28</v>
      </c>
      <c r="Q417">
        <f t="shared" si="39"/>
        <v>14</v>
      </c>
      <c r="R417">
        <f t="shared" si="40"/>
        <v>14</v>
      </c>
      <c r="S417">
        <f t="shared" si="41"/>
        <v>14</v>
      </c>
      <c r="T417" s="12">
        <f>VLOOKUP(
    O417,
    Comisiones!A:N,
    HLOOKUP(G417,Comisiones!$1:$2,2,FALSE),
    FALSE
)</f>
        <v>0.22</v>
      </c>
    </row>
    <row r="418" spans="1:20" x14ac:dyDescent="0.3">
      <c r="A418" s="2">
        <v>417</v>
      </c>
      <c r="B418" s="3">
        <v>45066</v>
      </c>
      <c r="C418" s="2">
        <v>3</v>
      </c>
      <c r="D418" s="2">
        <v>25</v>
      </c>
      <c r="E418" s="2">
        <v>17</v>
      </c>
      <c r="F418" t="str">
        <f t="shared" si="36"/>
        <v>sábado</v>
      </c>
      <c r="G418" t="str">
        <f t="shared" si="37"/>
        <v>mayo</v>
      </c>
      <c r="H418" t="str">
        <f>VLOOKUP(C418,Productos!A:D,2,FALSE)</f>
        <v>Producto C</v>
      </c>
      <c r="I418">
        <f>VLOOKUP(C418,Productos!A:D,3,FALSE)</f>
        <v>23</v>
      </c>
      <c r="J418">
        <f>VLOOKUP(C418,Productos!A:D,4,FALSE)</f>
        <v>46</v>
      </c>
      <c r="K418" t="str">
        <f>VLOOKUP(D418,Vendedores!A:F,6,FALSE)</f>
        <v>Perez, Laura</v>
      </c>
      <c r="L418">
        <f>VLOOKUP(D418,Vendedores!A:F,5,FALSE)</f>
        <v>3586</v>
      </c>
      <c r="M418">
        <f>VLOOKUP(D418,Vendedores!A:F,2,FALSE)</f>
        <v>6</v>
      </c>
      <c r="N418" t="str">
        <f>VLOOKUP(D418,Vendedores!A:H,7,FALSE)</f>
        <v>Vendedor Ssr</v>
      </c>
      <c r="O418">
        <f>VLOOKUP(D418,Vendedores!A:H,8,FALSE)</f>
        <v>2</v>
      </c>
      <c r="P418">
        <f t="shared" si="38"/>
        <v>46</v>
      </c>
      <c r="Q418">
        <f t="shared" si="39"/>
        <v>23</v>
      </c>
      <c r="R418">
        <f t="shared" si="40"/>
        <v>23</v>
      </c>
      <c r="S418">
        <f t="shared" si="41"/>
        <v>23</v>
      </c>
      <c r="T418" s="12">
        <f>VLOOKUP(
    O418,
    Comisiones!A:N,
    HLOOKUP(G418,Comisiones!$1:$2,2,FALSE),
    FALSE
)</f>
        <v>0.22</v>
      </c>
    </row>
    <row r="419" spans="1:20" x14ac:dyDescent="0.3">
      <c r="A419" s="2">
        <v>418</v>
      </c>
      <c r="B419" s="3">
        <v>45067</v>
      </c>
      <c r="C419" s="2">
        <v>10</v>
      </c>
      <c r="D419" s="2">
        <v>5</v>
      </c>
      <c r="E419" s="2">
        <v>13</v>
      </c>
      <c r="F419" t="str">
        <f t="shared" si="36"/>
        <v>domingo</v>
      </c>
      <c r="G419" t="str">
        <f t="shared" si="37"/>
        <v>mayo</v>
      </c>
      <c r="H419" t="str">
        <f>VLOOKUP(C419,Productos!A:D,2,FALSE)</f>
        <v>Producto J</v>
      </c>
      <c r="I419">
        <f>VLOOKUP(C419,Productos!A:D,3,FALSE)</f>
        <v>29</v>
      </c>
      <c r="J419">
        <f>VLOOKUP(C419,Productos!A:D,4,FALSE)</f>
        <v>58</v>
      </c>
      <c r="K419" t="str">
        <f>VLOOKUP(D419,Vendedores!A:F,6,FALSE)</f>
        <v>Lopez, Laura</v>
      </c>
      <c r="L419">
        <f>VLOOKUP(D419,Vendedores!A:F,5,FALSE)</f>
        <v>3037</v>
      </c>
      <c r="M419">
        <f>VLOOKUP(D419,Vendedores!A:F,2,FALSE)</f>
        <v>6</v>
      </c>
      <c r="N419" t="str">
        <f>VLOOKUP(D419,Vendedores!A:H,7,FALSE)</f>
        <v>Vendedor Ssr</v>
      </c>
      <c r="O419">
        <f>VLOOKUP(D419,Vendedores!A:H,8,FALSE)</f>
        <v>2</v>
      </c>
      <c r="P419">
        <f t="shared" si="38"/>
        <v>69.599999999999994</v>
      </c>
      <c r="Q419">
        <f t="shared" si="39"/>
        <v>29</v>
      </c>
      <c r="R419">
        <f t="shared" si="40"/>
        <v>29</v>
      </c>
      <c r="S419">
        <f t="shared" si="41"/>
        <v>29</v>
      </c>
      <c r="T419" s="12">
        <f>VLOOKUP(
    O419,
    Comisiones!A:N,
    HLOOKUP(G419,Comisiones!$1:$2,2,FALSE),
    FALSE
)</f>
        <v>0.22</v>
      </c>
    </row>
    <row r="420" spans="1:20" x14ac:dyDescent="0.3">
      <c r="A420" s="2">
        <v>419</v>
      </c>
      <c r="B420" s="3">
        <v>45067</v>
      </c>
      <c r="C420" s="2">
        <v>7</v>
      </c>
      <c r="D420" s="2">
        <v>34</v>
      </c>
      <c r="E420" s="2">
        <v>17</v>
      </c>
      <c r="F420" t="str">
        <f t="shared" si="36"/>
        <v>domingo</v>
      </c>
      <c r="G420" t="str">
        <f t="shared" si="37"/>
        <v>mayo</v>
      </c>
      <c r="H420" t="str">
        <f>VLOOKUP(C420,Productos!A:D,2,FALSE)</f>
        <v>Producto G</v>
      </c>
      <c r="I420">
        <f>VLOOKUP(C420,Productos!A:D,3,FALSE)</f>
        <v>17</v>
      </c>
      <c r="J420">
        <f>VLOOKUP(C420,Productos!A:D,4,FALSE)</f>
        <v>34</v>
      </c>
      <c r="K420" t="str">
        <f>VLOOKUP(D420,Vendedores!A:F,6,FALSE)</f>
        <v>Lopez, Teresa</v>
      </c>
      <c r="L420">
        <f>VLOOKUP(D420,Vendedores!A:F,5,FALSE)</f>
        <v>3680</v>
      </c>
      <c r="M420">
        <f>VLOOKUP(D420,Vendedores!A:F,2,FALSE)</f>
        <v>6</v>
      </c>
      <c r="N420" t="str">
        <f>VLOOKUP(D420,Vendedores!A:H,7,FALSE)</f>
        <v>Vendedor Ssr</v>
      </c>
      <c r="O420">
        <f>VLOOKUP(D420,Vendedores!A:H,8,FALSE)</f>
        <v>2</v>
      </c>
      <c r="P420">
        <f t="shared" si="38"/>
        <v>40.799999999999997</v>
      </c>
      <c r="Q420">
        <f t="shared" si="39"/>
        <v>17</v>
      </c>
      <c r="R420">
        <f t="shared" si="40"/>
        <v>17</v>
      </c>
      <c r="S420">
        <f t="shared" si="41"/>
        <v>17</v>
      </c>
      <c r="T420" s="12">
        <f>VLOOKUP(
    O420,
    Comisiones!A:N,
    HLOOKUP(G420,Comisiones!$1:$2,2,FALSE),
    FALSE
)</f>
        <v>0.22</v>
      </c>
    </row>
    <row r="421" spans="1:20" x14ac:dyDescent="0.3">
      <c r="A421" s="2">
        <v>420</v>
      </c>
      <c r="B421" s="3">
        <v>45067</v>
      </c>
      <c r="C421" s="2">
        <v>10</v>
      </c>
      <c r="D421" s="2">
        <v>16</v>
      </c>
      <c r="E421" s="2">
        <v>14</v>
      </c>
      <c r="F421" t="str">
        <f t="shared" si="36"/>
        <v>domingo</v>
      </c>
      <c r="G421" t="str">
        <f t="shared" si="37"/>
        <v>mayo</v>
      </c>
      <c r="H421" t="str">
        <f>VLOOKUP(C421,Productos!A:D,2,FALSE)</f>
        <v>Producto J</v>
      </c>
      <c r="I421">
        <f>VLOOKUP(C421,Productos!A:D,3,FALSE)</f>
        <v>29</v>
      </c>
      <c r="J421">
        <f>VLOOKUP(C421,Productos!A:D,4,FALSE)</f>
        <v>58</v>
      </c>
      <c r="K421" t="str">
        <f>VLOOKUP(D421,Vendedores!A:F,6,FALSE)</f>
        <v>Martin, Francisco</v>
      </c>
      <c r="L421">
        <f>VLOOKUP(D421,Vendedores!A:F,5,FALSE)</f>
        <v>2456</v>
      </c>
      <c r="M421">
        <f>VLOOKUP(D421,Vendedores!A:F,2,FALSE)</f>
        <v>7</v>
      </c>
      <c r="N421" t="str">
        <f>VLOOKUP(D421,Vendedores!A:H,7,FALSE)</f>
        <v>Vendedor Jr</v>
      </c>
      <c r="O421">
        <f>VLOOKUP(D421,Vendedores!A:H,8,FALSE)</f>
        <v>2</v>
      </c>
      <c r="P421">
        <f t="shared" si="38"/>
        <v>69.599999999999994</v>
      </c>
      <c r="Q421">
        <f t="shared" si="39"/>
        <v>29</v>
      </c>
      <c r="R421">
        <f t="shared" si="40"/>
        <v>29</v>
      </c>
      <c r="S421">
        <f t="shared" si="41"/>
        <v>29</v>
      </c>
      <c r="T421" s="12">
        <f>VLOOKUP(
    O421,
    Comisiones!A:N,
    HLOOKUP(G421,Comisiones!$1:$2,2,FALSE),
    FALSE
)</f>
        <v>0.22</v>
      </c>
    </row>
    <row r="422" spans="1:20" x14ac:dyDescent="0.3">
      <c r="A422" s="2">
        <v>421</v>
      </c>
      <c r="B422" s="3">
        <v>45068</v>
      </c>
      <c r="C422" s="2">
        <v>4</v>
      </c>
      <c r="D422" s="2">
        <v>21</v>
      </c>
      <c r="E422" s="2">
        <v>9</v>
      </c>
      <c r="F422" t="str">
        <f t="shared" si="36"/>
        <v>lunes</v>
      </c>
      <c r="G422" t="str">
        <f t="shared" si="37"/>
        <v>mayo</v>
      </c>
      <c r="H422" t="str">
        <f>VLOOKUP(C422,Productos!A:D,2,FALSE)</f>
        <v>Producto D</v>
      </c>
      <c r="I422">
        <f>VLOOKUP(C422,Productos!A:D,3,FALSE)</f>
        <v>14</v>
      </c>
      <c r="J422">
        <f>VLOOKUP(C422,Productos!A:D,4,FALSE)</f>
        <v>28</v>
      </c>
      <c r="K422" t="str">
        <f>VLOOKUP(D422,Vendedores!A:F,6,FALSE)</f>
        <v>Fernandez, Juan</v>
      </c>
      <c r="L422">
        <f>VLOOKUP(D422,Vendedores!A:F,5,FALSE)</f>
        <v>2616</v>
      </c>
      <c r="M422">
        <f>VLOOKUP(D422,Vendedores!A:F,2,FALSE)</f>
        <v>7</v>
      </c>
      <c r="N422" t="str">
        <f>VLOOKUP(D422,Vendedores!A:H,7,FALSE)</f>
        <v>Vendedor Jr</v>
      </c>
      <c r="O422">
        <f>VLOOKUP(D422,Vendedores!A:H,8,FALSE)</f>
        <v>2</v>
      </c>
      <c r="P422">
        <f t="shared" si="38"/>
        <v>28</v>
      </c>
      <c r="Q422">
        <f t="shared" si="39"/>
        <v>14</v>
      </c>
      <c r="R422">
        <f t="shared" si="40"/>
        <v>14</v>
      </c>
      <c r="S422">
        <f t="shared" si="41"/>
        <v>14</v>
      </c>
      <c r="T422" s="12">
        <f>VLOOKUP(
    O422,
    Comisiones!A:N,
    HLOOKUP(G422,Comisiones!$1:$2,2,FALSE),
    FALSE
)</f>
        <v>0.22</v>
      </c>
    </row>
    <row r="423" spans="1:20" x14ac:dyDescent="0.3">
      <c r="A423" s="2">
        <v>422</v>
      </c>
      <c r="B423" s="3">
        <v>45068</v>
      </c>
      <c r="C423" s="2">
        <v>7</v>
      </c>
      <c r="D423" s="2">
        <v>13</v>
      </c>
      <c r="E423" s="2">
        <v>19</v>
      </c>
      <c r="F423" t="str">
        <f t="shared" si="36"/>
        <v>lunes</v>
      </c>
      <c r="G423" t="str">
        <f t="shared" si="37"/>
        <v>mayo</v>
      </c>
      <c r="H423" t="str">
        <f>VLOOKUP(C423,Productos!A:D,2,FALSE)</f>
        <v>Producto G</v>
      </c>
      <c r="I423">
        <f>VLOOKUP(C423,Productos!A:D,3,FALSE)</f>
        <v>17</v>
      </c>
      <c r="J423">
        <f>VLOOKUP(C423,Productos!A:D,4,FALSE)</f>
        <v>34</v>
      </c>
      <c r="K423" t="str">
        <f>VLOOKUP(D423,Vendedores!A:F,6,FALSE)</f>
        <v>Gonzalez, Josefa</v>
      </c>
      <c r="L423">
        <f>VLOOKUP(D423,Vendedores!A:F,5,FALSE)</f>
        <v>1830</v>
      </c>
      <c r="M423">
        <f>VLOOKUP(D423,Vendedores!A:F,2,FALSE)</f>
        <v>8</v>
      </c>
      <c r="N423" t="str">
        <f>VLOOKUP(D423,Vendedores!A:H,7,FALSE)</f>
        <v>Pasante</v>
      </c>
      <c r="O423">
        <f>VLOOKUP(D423,Vendedores!A:H,8,FALSE)</f>
        <v>1</v>
      </c>
      <c r="P423">
        <f t="shared" si="38"/>
        <v>34</v>
      </c>
      <c r="Q423">
        <f t="shared" si="39"/>
        <v>17</v>
      </c>
      <c r="R423">
        <f t="shared" si="40"/>
        <v>17</v>
      </c>
      <c r="S423">
        <f t="shared" si="41"/>
        <v>17</v>
      </c>
      <c r="T423" s="12">
        <f>VLOOKUP(
    O423,
    Comisiones!A:N,
    HLOOKUP(G423,Comisiones!$1:$2,2,FALSE),
    FALSE
)</f>
        <v>0.2</v>
      </c>
    </row>
    <row r="424" spans="1:20" x14ac:dyDescent="0.3">
      <c r="A424" s="2">
        <v>423</v>
      </c>
      <c r="B424" s="3">
        <v>45068</v>
      </c>
      <c r="C424" s="2">
        <v>10</v>
      </c>
      <c r="D424" s="2">
        <v>26</v>
      </c>
      <c r="E424" s="2">
        <v>19</v>
      </c>
      <c r="F424" t="str">
        <f t="shared" si="36"/>
        <v>lunes</v>
      </c>
      <c r="G424" t="str">
        <f t="shared" si="37"/>
        <v>mayo</v>
      </c>
      <c r="H424" t="str">
        <f>VLOOKUP(C424,Productos!A:D,2,FALSE)</f>
        <v>Producto J</v>
      </c>
      <c r="I424">
        <f>VLOOKUP(C424,Productos!A:D,3,FALSE)</f>
        <v>29</v>
      </c>
      <c r="J424">
        <f>VLOOKUP(C424,Productos!A:D,4,FALSE)</f>
        <v>58</v>
      </c>
      <c r="K424" t="str">
        <f>VLOOKUP(D424,Vendedores!A:F,6,FALSE)</f>
        <v>Gomez, Pilar</v>
      </c>
      <c r="L424">
        <f>VLOOKUP(D424,Vendedores!A:F,5,FALSE)</f>
        <v>2557</v>
      </c>
      <c r="M424">
        <f>VLOOKUP(D424,Vendedores!A:F,2,FALSE)</f>
        <v>7</v>
      </c>
      <c r="N424" t="str">
        <f>VLOOKUP(D424,Vendedores!A:H,7,FALSE)</f>
        <v>Vendedor Jr</v>
      </c>
      <c r="O424">
        <f>VLOOKUP(D424,Vendedores!A:H,8,FALSE)</f>
        <v>2</v>
      </c>
      <c r="P424">
        <f t="shared" si="38"/>
        <v>58</v>
      </c>
      <c r="Q424">
        <f t="shared" si="39"/>
        <v>29</v>
      </c>
      <c r="R424">
        <f t="shared" si="40"/>
        <v>29</v>
      </c>
      <c r="S424">
        <f t="shared" si="41"/>
        <v>29</v>
      </c>
      <c r="T424" s="12">
        <f>VLOOKUP(
    O424,
    Comisiones!A:N,
    HLOOKUP(G424,Comisiones!$1:$2,2,FALSE),
    FALSE
)</f>
        <v>0.22</v>
      </c>
    </row>
    <row r="425" spans="1:20" x14ac:dyDescent="0.3">
      <c r="A425" s="2">
        <v>424</v>
      </c>
      <c r="B425" s="3">
        <v>45069</v>
      </c>
      <c r="C425" s="2">
        <v>1</v>
      </c>
      <c r="D425" s="2">
        <v>37</v>
      </c>
      <c r="E425" s="2">
        <v>6</v>
      </c>
      <c r="F425" t="str">
        <f t="shared" si="36"/>
        <v>martes</v>
      </c>
      <c r="G425" t="str">
        <f t="shared" si="37"/>
        <v>mayo</v>
      </c>
      <c r="H425" t="str">
        <f>VLOOKUP(C425,Productos!A:D,2,FALSE)</f>
        <v>Producto A</v>
      </c>
      <c r="I425">
        <f>VLOOKUP(C425,Productos!A:D,3,FALSE)</f>
        <v>10</v>
      </c>
      <c r="J425">
        <f>VLOOKUP(C425,Productos!A:D,4,FALSE)</f>
        <v>20</v>
      </c>
      <c r="K425" t="str">
        <f>VLOOKUP(D425,Vendedores!A:F,6,FALSE)</f>
        <v>Gonzalez, Lionel</v>
      </c>
      <c r="L425">
        <f>VLOOKUP(D425,Vendedores!A:F,5,FALSE)</f>
        <v>4073</v>
      </c>
      <c r="M425">
        <f>VLOOKUP(D425,Vendedores!A:F,2,FALSE)</f>
        <v>5</v>
      </c>
      <c r="N425" t="str">
        <f>VLOOKUP(D425,Vendedores!A:H,7,FALSE)</f>
        <v>Vendedor Sr</v>
      </c>
      <c r="O425">
        <f>VLOOKUP(D425,Vendedores!A:H,8,FALSE)</f>
        <v>2</v>
      </c>
      <c r="P425">
        <f t="shared" si="38"/>
        <v>20</v>
      </c>
      <c r="Q425">
        <f t="shared" si="39"/>
        <v>10</v>
      </c>
      <c r="R425">
        <f t="shared" si="40"/>
        <v>10</v>
      </c>
      <c r="S425">
        <f t="shared" si="41"/>
        <v>10</v>
      </c>
      <c r="T425" s="12">
        <f>VLOOKUP(
    O425,
    Comisiones!A:N,
    HLOOKUP(G425,Comisiones!$1:$2,2,FALSE),
    FALSE
)</f>
        <v>0.22</v>
      </c>
    </row>
    <row r="426" spans="1:20" x14ac:dyDescent="0.3">
      <c r="A426" s="2">
        <v>425</v>
      </c>
      <c r="B426" s="3">
        <v>45069</v>
      </c>
      <c r="C426" s="2">
        <v>1</v>
      </c>
      <c r="D426" s="2">
        <v>13</v>
      </c>
      <c r="E426" s="2">
        <v>18</v>
      </c>
      <c r="F426" t="str">
        <f t="shared" si="36"/>
        <v>martes</v>
      </c>
      <c r="G426" t="str">
        <f t="shared" si="37"/>
        <v>mayo</v>
      </c>
      <c r="H426" t="str">
        <f>VLOOKUP(C426,Productos!A:D,2,FALSE)</f>
        <v>Producto A</v>
      </c>
      <c r="I426">
        <f>VLOOKUP(C426,Productos!A:D,3,FALSE)</f>
        <v>10</v>
      </c>
      <c r="J426">
        <f>VLOOKUP(C426,Productos!A:D,4,FALSE)</f>
        <v>20</v>
      </c>
      <c r="K426" t="str">
        <f>VLOOKUP(D426,Vendedores!A:F,6,FALSE)</f>
        <v>Gonzalez, Josefa</v>
      </c>
      <c r="L426">
        <f>VLOOKUP(D426,Vendedores!A:F,5,FALSE)</f>
        <v>1830</v>
      </c>
      <c r="M426">
        <f>VLOOKUP(D426,Vendedores!A:F,2,FALSE)</f>
        <v>8</v>
      </c>
      <c r="N426" t="str">
        <f>VLOOKUP(D426,Vendedores!A:H,7,FALSE)</f>
        <v>Pasante</v>
      </c>
      <c r="O426">
        <f>VLOOKUP(D426,Vendedores!A:H,8,FALSE)</f>
        <v>1</v>
      </c>
      <c r="P426">
        <f t="shared" si="38"/>
        <v>20</v>
      </c>
      <c r="Q426">
        <f t="shared" si="39"/>
        <v>10</v>
      </c>
      <c r="R426">
        <f t="shared" si="40"/>
        <v>10</v>
      </c>
      <c r="S426">
        <f t="shared" si="41"/>
        <v>10</v>
      </c>
      <c r="T426" s="12">
        <f>VLOOKUP(
    O426,
    Comisiones!A:N,
    HLOOKUP(G426,Comisiones!$1:$2,2,FALSE),
    FALSE
)</f>
        <v>0.2</v>
      </c>
    </row>
    <row r="427" spans="1:20" x14ac:dyDescent="0.3">
      <c r="A427" s="2">
        <v>426</v>
      </c>
      <c r="B427" s="3">
        <v>45069</v>
      </c>
      <c r="C427" s="2">
        <v>1</v>
      </c>
      <c r="D427" s="2">
        <v>6</v>
      </c>
      <c r="E427" s="2">
        <v>18</v>
      </c>
      <c r="F427" t="str">
        <f t="shared" si="36"/>
        <v>martes</v>
      </c>
      <c r="G427" t="str">
        <f t="shared" si="37"/>
        <v>mayo</v>
      </c>
      <c r="H427" t="str">
        <f>VLOOKUP(C427,Productos!A:D,2,FALSE)</f>
        <v>Producto A</v>
      </c>
      <c r="I427">
        <f>VLOOKUP(C427,Productos!A:D,3,FALSE)</f>
        <v>10</v>
      </c>
      <c r="J427">
        <f>VLOOKUP(C427,Productos!A:D,4,FALSE)</f>
        <v>20</v>
      </c>
      <c r="K427" t="str">
        <f>VLOOKUP(D427,Vendedores!A:F,6,FALSE)</f>
        <v>Martinez, Pilar</v>
      </c>
      <c r="L427">
        <f>VLOOKUP(D427,Vendedores!A:F,5,FALSE)</f>
        <v>2700</v>
      </c>
      <c r="M427">
        <f>VLOOKUP(D427,Vendedores!A:F,2,FALSE)</f>
        <v>2</v>
      </c>
      <c r="N427" t="str">
        <f>VLOOKUP(D427,Vendedores!A:H,7,FALSE)</f>
        <v>Director</v>
      </c>
      <c r="O427">
        <f>VLOOKUP(D427,Vendedores!A:H,8,FALSE)</f>
        <v>4</v>
      </c>
      <c r="P427">
        <f t="shared" si="38"/>
        <v>18</v>
      </c>
      <c r="Q427">
        <f t="shared" si="39"/>
        <v>10</v>
      </c>
      <c r="R427">
        <f t="shared" si="40"/>
        <v>10</v>
      </c>
      <c r="S427">
        <f t="shared" si="41"/>
        <v>10</v>
      </c>
      <c r="T427" s="12">
        <f>VLOOKUP(
    O427,
    Comisiones!A:N,
    HLOOKUP(G427,Comisiones!$1:$2,2,FALSE),
    FALSE
)</f>
        <v>0.26</v>
      </c>
    </row>
    <row r="428" spans="1:20" x14ac:dyDescent="0.3">
      <c r="A428" s="2">
        <v>427</v>
      </c>
      <c r="B428" s="3">
        <v>45070</v>
      </c>
      <c r="C428" s="2">
        <v>2</v>
      </c>
      <c r="D428" s="2">
        <v>32</v>
      </c>
      <c r="E428" s="2">
        <v>12</v>
      </c>
      <c r="F428" t="str">
        <f t="shared" si="36"/>
        <v>miércoles</v>
      </c>
      <c r="G428" t="str">
        <f t="shared" si="37"/>
        <v>mayo</v>
      </c>
      <c r="H428" t="str">
        <f>VLOOKUP(C428,Productos!A:D,2,FALSE)</f>
        <v>Producto B</v>
      </c>
      <c r="I428">
        <f>VLOOKUP(C428,Productos!A:D,3,FALSE)</f>
        <v>14</v>
      </c>
      <c r="J428">
        <f>VLOOKUP(C428,Productos!A:D,4,FALSE)</f>
        <v>28</v>
      </c>
      <c r="K428" t="str">
        <f>VLOOKUP(D428,Vendedores!A:F,6,FALSE)</f>
        <v>Gomez, Javier</v>
      </c>
      <c r="L428">
        <f>VLOOKUP(D428,Vendedores!A:F,5,FALSE)</f>
        <v>1612</v>
      </c>
      <c r="M428">
        <f>VLOOKUP(D428,Vendedores!A:F,2,FALSE)</f>
        <v>8</v>
      </c>
      <c r="N428" t="str">
        <f>VLOOKUP(D428,Vendedores!A:H,7,FALSE)</f>
        <v>Pasante</v>
      </c>
      <c r="O428">
        <f>VLOOKUP(D428,Vendedores!A:H,8,FALSE)</f>
        <v>1</v>
      </c>
      <c r="P428">
        <f t="shared" si="38"/>
        <v>28</v>
      </c>
      <c r="Q428">
        <f t="shared" si="39"/>
        <v>14</v>
      </c>
      <c r="R428">
        <f t="shared" si="40"/>
        <v>14</v>
      </c>
      <c r="S428">
        <f t="shared" si="41"/>
        <v>14</v>
      </c>
      <c r="T428" s="12">
        <f>VLOOKUP(
    O428,
    Comisiones!A:N,
    HLOOKUP(G428,Comisiones!$1:$2,2,FALSE),
    FALSE
)</f>
        <v>0.2</v>
      </c>
    </row>
    <row r="429" spans="1:20" x14ac:dyDescent="0.3">
      <c r="A429" s="2">
        <v>428</v>
      </c>
      <c r="B429" s="3">
        <v>45070</v>
      </c>
      <c r="C429" s="2">
        <v>2</v>
      </c>
      <c r="D429" s="2">
        <v>39</v>
      </c>
      <c r="E429" s="2">
        <v>21</v>
      </c>
      <c r="F429" t="str">
        <f t="shared" si="36"/>
        <v>miércoles</v>
      </c>
      <c r="G429" t="str">
        <f t="shared" si="37"/>
        <v>mayo</v>
      </c>
      <c r="H429" t="str">
        <f>VLOOKUP(C429,Productos!A:D,2,FALSE)</f>
        <v>Producto B</v>
      </c>
      <c r="I429">
        <f>VLOOKUP(C429,Productos!A:D,3,FALSE)</f>
        <v>14</v>
      </c>
      <c r="J429">
        <f>VLOOKUP(C429,Productos!A:D,4,FALSE)</f>
        <v>28</v>
      </c>
      <c r="K429" t="str">
        <f>VLOOKUP(D429,Vendedores!A:F,6,FALSE)</f>
        <v>Gomez, Maria</v>
      </c>
      <c r="L429">
        <f>VLOOKUP(D429,Vendedores!A:F,5,FALSE)</f>
        <v>2483</v>
      </c>
      <c r="M429">
        <f>VLOOKUP(D429,Vendedores!A:F,2,FALSE)</f>
        <v>7</v>
      </c>
      <c r="N429" t="str">
        <f>VLOOKUP(D429,Vendedores!A:H,7,FALSE)</f>
        <v>Vendedor Jr</v>
      </c>
      <c r="O429">
        <f>VLOOKUP(D429,Vendedores!A:H,8,FALSE)</f>
        <v>2</v>
      </c>
      <c r="P429">
        <f t="shared" si="38"/>
        <v>28</v>
      </c>
      <c r="Q429">
        <f t="shared" si="39"/>
        <v>14</v>
      </c>
      <c r="R429">
        <f t="shared" si="40"/>
        <v>14</v>
      </c>
      <c r="S429">
        <f t="shared" si="41"/>
        <v>14</v>
      </c>
      <c r="T429" s="12">
        <f>VLOOKUP(
    O429,
    Comisiones!A:N,
    HLOOKUP(G429,Comisiones!$1:$2,2,FALSE),
    FALSE
)</f>
        <v>0.22</v>
      </c>
    </row>
    <row r="430" spans="1:20" x14ac:dyDescent="0.3">
      <c r="A430" s="2">
        <v>429</v>
      </c>
      <c r="B430" s="3">
        <v>45070</v>
      </c>
      <c r="C430" s="2">
        <v>8</v>
      </c>
      <c r="D430" s="2">
        <v>22</v>
      </c>
      <c r="E430" s="2">
        <v>16</v>
      </c>
      <c r="F430" t="str">
        <f t="shared" si="36"/>
        <v>miércoles</v>
      </c>
      <c r="G430" t="str">
        <f t="shared" si="37"/>
        <v>mayo</v>
      </c>
      <c r="H430" t="str">
        <f>VLOOKUP(C430,Productos!A:D,2,FALSE)</f>
        <v>Producto H</v>
      </c>
      <c r="I430">
        <f>VLOOKUP(C430,Productos!A:D,3,FALSE)</f>
        <v>14</v>
      </c>
      <c r="J430">
        <f>VLOOKUP(C430,Productos!A:D,4,FALSE)</f>
        <v>28</v>
      </c>
      <c r="K430" t="str">
        <f>VLOOKUP(D430,Vendedores!A:F,6,FALSE)</f>
        <v>Lopez, Ana</v>
      </c>
      <c r="L430">
        <f>VLOOKUP(D430,Vendedores!A:F,5,FALSE)</f>
        <v>1601</v>
      </c>
      <c r="M430">
        <f>VLOOKUP(D430,Vendedores!A:F,2,FALSE)</f>
        <v>8</v>
      </c>
      <c r="N430" t="str">
        <f>VLOOKUP(D430,Vendedores!A:H,7,FALSE)</f>
        <v>Pasante</v>
      </c>
      <c r="O430">
        <f>VLOOKUP(D430,Vendedores!A:H,8,FALSE)</f>
        <v>1</v>
      </c>
      <c r="P430">
        <f t="shared" si="38"/>
        <v>28</v>
      </c>
      <c r="Q430">
        <f t="shared" si="39"/>
        <v>14</v>
      </c>
      <c r="R430">
        <f t="shared" si="40"/>
        <v>14</v>
      </c>
      <c r="S430">
        <f t="shared" si="41"/>
        <v>14</v>
      </c>
      <c r="T430" s="12">
        <f>VLOOKUP(
    O430,
    Comisiones!A:N,
    HLOOKUP(G430,Comisiones!$1:$2,2,FALSE),
    FALSE
)</f>
        <v>0.2</v>
      </c>
    </row>
    <row r="431" spans="1:20" x14ac:dyDescent="0.3">
      <c r="A431" s="2">
        <v>430</v>
      </c>
      <c r="B431" s="3">
        <v>45071</v>
      </c>
      <c r="C431" s="2">
        <v>10</v>
      </c>
      <c r="D431" s="2">
        <v>39</v>
      </c>
      <c r="E431" s="2">
        <v>13</v>
      </c>
      <c r="F431" t="str">
        <f t="shared" si="36"/>
        <v>jueves</v>
      </c>
      <c r="G431" t="str">
        <f t="shared" si="37"/>
        <v>mayo</v>
      </c>
      <c r="H431" t="str">
        <f>VLOOKUP(C431,Productos!A:D,2,FALSE)</f>
        <v>Producto J</v>
      </c>
      <c r="I431">
        <f>VLOOKUP(C431,Productos!A:D,3,FALSE)</f>
        <v>29</v>
      </c>
      <c r="J431">
        <f>VLOOKUP(C431,Productos!A:D,4,FALSE)</f>
        <v>58</v>
      </c>
      <c r="K431" t="str">
        <f>VLOOKUP(D431,Vendedores!A:F,6,FALSE)</f>
        <v>Gomez, Maria</v>
      </c>
      <c r="L431">
        <f>VLOOKUP(D431,Vendedores!A:F,5,FALSE)</f>
        <v>2483</v>
      </c>
      <c r="M431">
        <f>VLOOKUP(D431,Vendedores!A:F,2,FALSE)</f>
        <v>7</v>
      </c>
      <c r="N431" t="str">
        <f>VLOOKUP(D431,Vendedores!A:H,7,FALSE)</f>
        <v>Vendedor Jr</v>
      </c>
      <c r="O431">
        <f>VLOOKUP(D431,Vendedores!A:H,8,FALSE)</f>
        <v>2</v>
      </c>
      <c r="P431">
        <f t="shared" si="38"/>
        <v>58</v>
      </c>
      <c r="Q431">
        <f t="shared" si="39"/>
        <v>29</v>
      </c>
      <c r="R431">
        <f t="shared" si="40"/>
        <v>29</v>
      </c>
      <c r="S431">
        <f t="shared" si="41"/>
        <v>29</v>
      </c>
      <c r="T431" s="12">
        <f>VLOOKUP(
    O431,
    Comisiones!A:N,
    HLOOKUP(G431,Comisiones!$1:$2,2,FALSE),
    FALSE
)</f>
        <v>0.22</v>
      </c>
    </row>
    <row r="432" spans="1:20" x14ac:dyDescent="0.3">
      <c r="A432" s="2">
        <v>431</v>
      </c>
      <c r="B432" s="3">
        <v>45071</v>
      </c>
      <c r="C432" s="2">
        <v>9</v>
      </c>
      <c r="D432" s="2">
        <v>29</v>
      </c>
      <c r="E432" s="2">
        <v>20</v>
      </c>
      <c r="F432" t="str">
        <f t="shared" si="36"/>
        <v>jueves</v>
      </c>
      <c r="G432" t="str">
        <f t="shared" si="37"/>
        <v>mayo</v>
      </c>
      <c r="H432" t="str">
        <f>VLOOKUP(C432,Productos!A:D,2,FALSE)</f>
        <v>Producto I</v>
      </c>
      <c r="I432">
        <f>VLOOKUP(C432,Productos!A:D,3,FALSE)</f>
        <v>26</v>
      </c>
      <c r="J432">
        <f>VLOOKUP(C432,Productos!A:D,4,FALSE)</f>
        <v>52</v>
      </c>
      <c r="K432" t="str">
        <f>VLOOKUP(D432,Vendedores!A:F,6,FALSE)</f>
        <v>Rodriguez, Jose</v>
      </c>
      <c r="L432">
        <f>VLOOKUP(D432,Vendedores!A:F,5,FALSE)</f>
        <v>4645</v>
      </c>
      <c r="M432">
        <f>VLOOKUP(D432,Vendedores!A:F,2,FALSE)</f>
        <v>5</v>
      </c>
      <c r="N432" t="str">
        <f>VLOOKUP(D432,Vendedores!A:H,7,FALSE)</f>
        <v>Vendedor Sr</v>
      </c>
      <c r="O432">
        <f>VLOOKUP(D432,Vendedores!A:H,8,FALSE)</f>
        <v>2</v>
      </c>
      <c r="P432">
        <f t="shared" si="38"/>
        <v>52</v>
      </c>
      <c r="Q432">
        <f t="shared" si="39"/>
        <v>26</v>
      </c>
      <c r="R432">
        <f t="shared" si="40"/>
        <v>26</v>
      </c>
      <c r="S432">
        <f t="shared" si="41"/>
        <v>26</v>
      </c>
      <c r="T432" s="12">
        <f>VLOOKUP(
    O432,
    Comisiones!A:N,
    HLOOKUP(G432,Comisiones!$1:$2,2,FALSE),
    FALSE
)</f>
        <v>0.22</v>
      </c>
    </row>
    <row r="433" spans="1:20" x14ac:dyDescent="0.3">
      <c r="A433" s="2">
        <v>432</v>
      </c>
      <c r="B433" s="3">
        <v>45071</v>
      </c>
      <c r="C433" s="2">
        <v>3</v>
      </c>
      <c r="D433" s="2">
        <v>25</v>
      </c>
      <c r="E433" s="2">
        <v>7</v>
      </c>
      <c r="F433" t="str">
        <f t="shared" si="36"/>
        <v>jueves</v>
      </c>
      <c r="G433" t="str">
        <f t="shared" si="37"/>
        <v>mayo</v>
      </c>
      <c r="H433" t="str">
        <f>VLOOKUP(C433,Productos!A:D,2,FALSE)</f>
        <v>Producto C</v>
      </c>
      <c r="I433">
        <f>VLOOKUP(C433,Productos!A:D,3,FALSE)</f>
        <v>23</v>
      </c>
      <c r="J433">
        <f>VLOOKUP(C433,Productos!A:D,4,FALSE)</f>
        <v>46</v>
      </c>
      <c r="K433" t="str">
        <f>VLOOKUP(D433,Vendedores!A:F,6,FALSE)</f>
        <v>Perez, Laura</v>
      </c>
      <c r="L433">
        <f>VLOOKUP(D433,Vendedores!A:F,5,FALSE)</f>
        <v>3586</v>
      </c>
      <c r="M433">
        <f>VLOOKUP(D433,Vendedores!A:F,2,FALSE)</f>
        <v>6</v>
      </c>
      <c r="N433" t="str">
        <f>VLOOKUP(D433,Vendedores!A:H,7,FALSE)</f>
        <v>Vendedor Ssr</v>
      </c>
      <c r="O433">
        <f>VLOOKUP(D433,Vendedores!A:H,8,FALSE)</f>
        <v>2</v>
      </c>
      <c r="P433">
        <f t="shared" si="38"/>
        <v>46</v>
      </c>
      <c r="Q433">
        <f t="shared" si="39"/>
        <v>23</v>
      </c>
      <c r="R433">
        <f t="shared" si="40"/>
        <v>23</v>
      </c>
      <c r="S433">
        <f t="shared" si="41"/>
        <v>23</v>
      </c>
      <c r="T433" s="12">
        <f>VLOOKUP(
    O433,
    Comisiones!A:N,
    HLOOKUP(G433,Comisiones!$1:$2,2,FALSE),
    FALSE
)</f>
        <v>0.22</v>
      </c>
    </row>
    <row r="434" spans="1:20" x14ac:dyDescent="0.3">
      <c r="A434" s="2">
        <v>433</v>
      </c>
      <c r="B434" s="3">
        <v>45072</v>
      </c>
      <c r="C434" s="2">
        <v>1</v>
      </c>
      <c r="D434" s="2">
        <v>29</v>
      </c>
      <c r="E434" s="2">
        <v>8</v>
      </c>
      <c r="F434" t="str">
        <f t="shared" si="36"/>
        <v>viernes</v>
      </c>
      <c r="G434" t="str">
        <f t="shared" si="37"/>
        <v>mayo</v>
      </c>
      <c r="H434" t="str">
        <f>VLOOKUP(C434,Productos!A:D,2,FALSE)</f>
        <v>Producto A</v>
      </c>
      <c r="I434">
        <f>VLOOKUP(C434,Productos!A:D,3,FALSE)</f>
        <v>10</v>
      </c>
      <c r="J434">
        <f>VLOOKUP(C434,Productos!A:D,4,FALSE)</f>
        <v>20</v>
      </c>
      <c r="K434" t="str">
        <f>VLOOKUP(D434,Vendedores!A:F,6,FALSE)</f>
        <v>Rodriguez, Jose</v>
      </c>
      <c r="L434">
        <f>VLOOKUP(D434,Vendedores!A:F,5,FALSE)</f>
        <v>4645</v>
      </c>
      <c r="M434">
        <f>VLOOKUP(D434,Vendedores!A:F,2,FALSE)</f>
        <v>5</v>
      </c>
      <c r="N434" t="str">
        <f>VLOOKUP(D434,Vendedores!A:H,7,FALSE)</f>
        <v>Vendedor Sr</v>
      </c>
      <c r="O434">
        <f>VLOOKUP(D434,Vendedores!A:H,8,FALSE)</f>
        <v>2</v>
      </c>
      <c r="P434">
        <f t="shared" si="38"/>
        <v>20</v>
      </c>
      <c r="Q434">
        <f t="shared" si="39"/>
        <v>10</v>
      </c>
      <c r="R434">
        <f t="shared" si="40"/>
        <v>10</v>
      </c>
      <c r="S434">
        <f t="shared" si="41"/>
        <v>10</v>
      </c>
      <c r="T434" s="12">
        <f>VLOOKUP(
    O434,
    Comisiones!A:N,
    HLOOKUP(G434,Comisiones!$1:$2,2,FALSE),
    FALSE
)</f>
        <v>0.22</v>
      </c>
    </row>
    <row r="435" spans="1:20" x14ac:dyDescent="0.3">
      <c r="A435" s="2">
        <v>434</v>
      </c>
      <c r="B435" s="3">
        <v>45072</v>
      </c>
      <c r="C435" s="2">
        <v>6</v>
      </c>
      <c r="D435" s="2">
        <v>25</v>
      </c>
      <c r="E435" s="2">
        <v>8</v>
      </c>
      <c r="F435" t="str">
        <f t="shared" si="36"/>
        <v>viernes</v>
      </c>
      <c r="G435" t="str">
        <f t="shared" si="37"/>
        <v>mayo</v>
      </c>
      <c r="H435" t="str">
        <f>VLOOKUP(C435,Productos!A:D,2,FALSE)</f>
        <v>Producto F</v>
      </c>
      <c r="I435">
        <f>VLOOKUP(C435,Productos!A:D,3,FALSE)</f>
        <v>16</v>
      </c>
      <c r="J435">
        <f>VLOOKUP(C435,Productos!A:D,4,FALSE)</f>
        <v>32</v>
      </c>
      <c r="K435" t="str">
        <f>VLOOKUP(D435,Vendedores!A:F,6,FALSE)</f>
        <v>Perez, Laura</v>
      </c>
      <c r="L435">
        <f>VLOOKUP(D435,Vendedores!A:F,5,FALSE)</f>
        <v>3586</v>
      </c>
      <c r="M435">
        <f>VLOOKUP(D435,Vendedores!A:F,2,FALSE)</f>
        <v>6</v>
      </c>
      <c r="N435" t="str">
        <f>VLOOKUP(D435,Vendedores!A:H,7,FALSE)</f>
        <v>Vendedor Ssr</v>
      </c>
      <c r="O435">
        <f>VLOOKUP(D435,Vendedores!A:H,8,FALSE)</f>
        <v>2</v>
      </c>
      <c r="P435">
        <f t="shared" si="38"/>
        <v>32</v>
      </c>
      <c r="Q435">
        <f t="shared" si="39"/>
        <v>16</v>
      </c>
      <c r="R435">
        <f t="shared" si="40"/>
        <v>16</v>
      </c>
      <c r="S435">
        <f t="shared" si="41"/>
        <v>16</v>
      </c>
      <c r="T435" s="12">
        <f>VLOOKUP(
    O435,
    Comisiones!A:N,
    HLOOKUP(G435,Comisiones!$1:$2,2,FALSE),
    FALSE
)</f>
        <v>0.22</v>
      </c>
    </row>
    <row r="436" spans="1:20" x14ac:dyDescent="0.3">
      <c r="A436" s="2">
        <v>435</v>
      </c>
      <c r="B436" s="3">
        <v>45072</v>
      </c>
      <c r="C436" s="2">
        <v>1</v>
      </c>
      <c r="D436" s="2">
        <v>28</v>
      </c>
      <c r="E436" s="2">
        <v>9</v>
      </c>
      <c r="F436" t="str">
        <f t="shared" si="36"/>
        <v>viernes</v>
      </c>
      <c r="G436" t="str">
        <f t="shared" si="37"/>
        <v>mayo</v>
      </c>
      <c r="H436" t="str">
        <f>VLOOKUP(C436,Productos!A:D,2,FALSE)</f>
        <v>Producto A</v>
      </c>
      <c r="I436">
        <f>VLOOKUP(C436,Productos!A:D,3,FALSE)</f>
        <v>10</v>
      </c>
      <c r="J436">
        <f>VLOOKUP(C436,Productos!A:D,4,FALSE)</f>
        <v>20</v>
      </c>
      <c r="K436" t="str">
        <f>VLOOKUP(D436,Vendedores!A:F,6,FALSE)</f>
        <v>Garcia, Manuel</v>
      </c>
      <c r="L436">
        <f>VLOOKUP(D436,Vendedores!A:F,5,FALSE)</f>
        <v>5249</v>
      </c>
      <c r="M436">
        <f>VLOOKUP(D436,Vendedores!A:F,2,FALSE)</f>
        <v>4</v>
      </c>
      <c r="N436" t="str">
        <f>VLOOKUP(D436,Vendedores!A:H,7,FALSE)</f>
        <v>Jefe</v>
      </c>
      <c r="O436">
        <f>VLOOKUP(D436,Vendedores!A:H,8,FALSE)</f>
        <v>3</v>
      </c>
      <c r="P436">
        <f t="shared" si="38"/>
        <v>20</v>
      </c>
      <c r="Q436">
        <f t="shared" si="39"/>
        <v>10</v>
      </c>
      <c r="R436">
        <f t="shared" si="40"/>
        <v>10</v>
      </c>
      <c r="S436">
        <f t="shared" si="41"/>
        <v>10</v>
      </c>
      <c r="T436" s="12">
        <f>VLOOKUP(
    O436,
    Comisiones!A:N,
    HLOOKUP(G436,Comisiones!$1:$2,2,FALSE),
    FALSE
)</f>
        <v>0.24</v>
      </c>
    </row>
    <row r="437" spans="1:20" x14ac:dyDescent="0.3">
      <c r="A437" s="2">
        <v>436</v>
      </c>
      <c r="B437" s="3">
        <v>45073</v>
      </c>
      <c r="C437" s="2">
        <v>8</v>
      </c>
      <c r="D437" s="2">
        <v>33</v>
      </c>
      <c r="E437" s="2">
        <v>14</v>
      </c>
      <c r="F437" t="str">
        <f t="shared" si="36"/>
        <v>sábado</v>
      </c>
      <c r="G437" t="str">
        <f t="shared" si="37"/>
        <v>mayo</v>
      </c>
      <c r="H437" t="str">
        <f>VLOOKUP(C437,Productos!A:D,2,FALSE)</f>
        <v>Producto H</v>
      </c>
      <c r="I437">
        <f>VLOOKUP(C437,Productos!A:D,3,FALSE)</f>
        <v>14</v>
      </c>
      <c r="J437">
        <f>VLOOKUP(C437,Productos!A:D,4,FALSE)</f>
        <v>28</v>
      </c>
      <c r="K437" t="str">
        <f>VLOOKUP(D437,Vendedores!A:F,6,FALSE)</f>
        <v>Martin, Josefa</v>
      </c>
      <c r="L437">
        <f>VLOOKUP(D437,Vendedores!A:F,5,FALSE)</f>
        <v>4217</v>
      </c>
      <c r="M437">
        <f>VLOOKUP(D437,Vendedores!A:F,2,FALSE)</f>
        <v>5</v>
      </c>
      <c r="N437" t="str">
        <f>VLOOKUP(D437,Vendedores!A:H,7,FALSE)</f>
        <v>Vendedor Sr</v>
      </c>
      <c r="O437">
        <f>VLOOKUP(D437,Vendedores!A:H,8,FALSE)</f>
        <v>2</v>
      </c>
      <c r="P437">
        <f t="shared" si="38"/>
        <v>28</v>
      </c>
      <c r="Q437">
        <f t="shared" si="39"/>
        <v>14</v>
      </c>
      <c r="R437">
        <f t="shared" si="40"/>
        <v>14</v>
      </c>
      <c r="S437">
        <f t="shared" si="41"/>
        <v>14</v>
      </c>
      <c r="T437" s="12">
        <f>VLOOKUP(
    O437,
    Comisiones!A:N,
    HLOOKUP(G437,Comisiones!$1:$2,2,FALSE),
    FALSE
)</f>
        <v>0.22</v>
      </c>
    </row>
    <row r="438" spans="1:20" x14ac:dyDescent="0.3">
      <c r="A438" s="2">
        <v>437</v>
      </c>
      <c r="B438" s="3">
        <v>45073</v>
      </c>
      <c r="C438" s="2">
        <v>6</v>
      </c>
      <c r="D438" s="2">
        <v>16</v>
      </c>
      <c r="E438" s="2">
        <v>13</v>
      </c>
      <c r="F438" t="str">
        <f t="shared" si="36"/>
        <v>sábado</v>
      </c>
      <c r="G438" t="str">
        <f t="shared" si="37"/>
        <v>mayo</v>
      </c>
      <c r="H438" t="str">
        <f>VLOOKUP(C438,Productos!A:D,2,FALSE)</f>
        <v>Producto F</v>
      </c>
      <c r="I438">
        <f>VLOOKUP(C438,Productos!A:D,3,FALSE)</f>
        <v>16</v>
      </c>
      <c r="J438">
        <f>VLOOKUP(C438,Productos!A:D,4,FALSE)</f>
        <v>32</v>
      </c>
      <c r="K438" t="str">
        <f>VLOOKUP(D438,Vendedores!A:F,6,FALSE)</f>
        <v>Martin, Francisco</v>
      </c>
      <c r="L438">
        <f>VLOOKUP(D438,Vendedores!A:F,5,FALSE)</f>
        <v>2456</v>
      </c>
      <c r="M438">
        <f>VLOOKUP(D438,Vendedores!A:F,2,FALSE)</f>
        <v>7</v>
      </c>
      <c r="N438" t="str">
        <f>VLOOKUP(D438,Vendedores!A:H,7,FALSE)</f>
        <v>Vendedor Jr</v>
      </c>
      <c r="O438">
        <f>VLOOKUP(D438,Vendedores!A:H,8,FALSE)</f>
        <v>2</v>
      </c>
      <c r="P438">
        <f t="shared" si="38"/>
        <v>32</v>
      </c>
      <c r="Q438">
        <f t="shared" si="39"/>
        <v>16</v>
      </c>
      <c r="R438">
        <f t="shared" si="40"/>
        <v>16</v>
      </c>
      <c r="S438">
        <f t="shared" si="41"/>
        <v>16</v>
      </c>
      <c r="T438" s="12">
        <f>VLOOKUP(
    O438,
    Comisiones!A:N,
    HLOOKUP(G438,Comisiones!$1:$2,2,FALSE),
    FALSE
)</f>
        <v>0.22</v>
      </c>
    </row>
    <row r="439" spans="1:20" x14ac:dyDescent="0.3">
      <c r="A439" s="2">
        <v>438</v>
      </c>
      <c r="B439" s="3">
        <v>45073</v>
      </c>
      <c r="C439" s="2">
        <v>8</v>
      </c>
      <c r="D439" s="2">
        <v>10</v>
      </c>
      <c r="E439" s="2">
        <v>11</v>
      </c>
      <c r="F439" t="str">
        <f t="shared" si="36"/>
        <v>sábado</v>
      </c>
      <c r="G439" t="str">
        <f t="shared" si="37"/>
        <v>mayo</v>
      </c>
      <c r="H439" t="str">
        <f>VLOOKUP(C439,Productos!A:D,2,FALSE)</f>
        <v>Producto H</v>
      </c>
      <c r="I439">
        <f>VLOOKUP(C439,Productos!A:D,3,FALSE)</f>
        <v>14</v>
      </c>
      <c r="J439">
        <f>VLOOKUP(C439,Productos!A:D,4,FALSE)</f>
        <v>28</v>
      </c>
      <c r="K439" t="str">
        <f>VLOOKUP(D439,Vendedores!A:F,6,FALSE)</f>
        <v>Martin, Francisco</v>
      </c>
      <c r="L439">
        <f>VLOOKUP(D439,Vendedores!A:F,5,FALSE)</f>
        <v>4384</v>
      </c>
      <c r="M439">
        <f>VLOOKUP(D439,Vendedores!A:F,2,FALSE)</f>
        <v>5</v>
      </c>
      <c r="N439" t="str">
        <f>VLOOKUP(D439,Vendedores!A:H,7,FALSE)</f>
        <v>Vendedor Sr</v>
      </c>
      <c r="O439">
        <f>VLOOKUP(D439,Vendedores!A:H,8,FALSE)</f>
        <v>2</v>
      </c>
      <c r="P439">
        <f t="shared" si="38"/>
        <v>28</v>
      </c>
      <c r="Q439">
        <f t="shared" si="39"/>
        <v>14</v>
      </c>
      <c r="R439">
        <f t="shared" si="40"/>
        <v>14</v>
      </c>
      <c r="S439">
        <f t="shared" si="41"/>
        <v>14</v>
      </c>
      <c r="T439" s="12">
        <f>VLOOKUP(
    O439,
    Comisiones!A:N,
    HLOOKUP(G439,Comisiones!$1:$2,2,FALSE),
    FALSE
)</f>
        <v>0.22</v>
      </c>
    </row>
    <row r="440" spans="1:20" x14ac:dyDescent="0.3">
      <c r="A440" s="2">
        <v>439</v>
      </c>
      <c r="B440" s="3">
        <v>45074</v>
      </c>
      <c r="C440" s="2">
        <v>8</v>
      </c>
      <c r="D440" s="2">
        <v>2</v>
      </c>
      <c r="E440" s="2">
        <v>15</v>
      </c>
      <c r="F440" t="str">
        <f t="shared" si="36"/>
        <v>domingo</v>
      </c>
      <c r="G440" t="str">
        <f t="shared" si="37"/>
        <v>mayo</v>
      </c>
      <c r="H440" t="str">
        <f>VLOOKUP(C440,Productos!A:D,2,FALSE)</f>
        <v>Producto H</v>
      </c>
      <c r="I440">
        <f>VLOOKUP(C440,Productos!A:D,3,FALSE)</f>
        <v>14</v>
      </c>
      <c r="J440">
        <f>VLOOKUP(C440,Productos!A:D,4,FALSE)</f>
        <v>28</v>
      </c>
      <c r="K440" t="str">
        <f>VLOOKUP(D440,Vendedores!A:F,6,FALSE)</f>
        <v>Rodriguez, Ana</v>
      </c>
      <c r="L440">
        <f>VLOOKUP(D440,Vendedores!A:F,5,FALSE)</f>
        <v>6979</v>
      </c>
      <c r="M440">
        <f>VLOOKUP(D440,Vendedores!A:F,2,FALSE)</f>
        <v>3</v>
      </c>
      <c r="N440" t="str">
        <f>VLOOKUP(D440,Vendedores!A:H,7,FALSE)</f>
        <v>Gerente</v>
      </c>
      <c r="O440">
        <f>VLOOKUP(D440,Vendedores!A:H,8,FALSE)</f>
        <v>3</v>
      </c>
      <c r="P440">
        <f t="shared" si="38"/>
        <v>25.2</v>
      </c>
      <c r="Q440">
        <f t="shared" si="39"/>
        <v>14</v>
      </c>
      <c r="R440">
        <f t="shared" si="40"/>
        <v>14</v>
      </c>
      <c r="S440">
        <f t="shared" si="41"/>
        <v>14</v>
      </c>
      <c r="T440" s="12">
        <f>VLOOKUP(
    O440,
    Comisiones!A:N,
    HLOOKUP(G440,Comisiones!$1:$2,2,FALSE),
    FALSE
)</f>
        <v>0.24</v>
      </c>
    </row>
    <row r="441" spans="1:20" x14ac:dyDescent="0.3">
      <c r="A441" s="2">
        <v>440</v>
      </c>
      <c r="B441" s="3">
        <v>45074</v>
      </c>
      <c r="C441" s="2">
        <v>5</v>
      </c>
      <c r="D441" s="2">
        <v>23</v>
      </c>
      <c r="E441" s="2">
        <v>21</v>
      </c>
      <c r="F441" t="str">
        <f t="shared" si="36"/>
        <v>domingo</v>
      </c>
      <c r="G441" t="str">
        <f t="shared" si="37"/>
        <v>mayo</v>
      </c>
      <c r="H441" t="str">
        <f>VLOOKUP(C441,Productos!A:D,2,FALSE)</f>
        <v>Producto E</v>
      </c>
      <c r="I441">
        <f>VLOOKUP(C441,Productos!A:D,3,FALSE)</f>
        <v>24</v>
      </c>
      <c r="J441">
        <f>VLOOKUP(C441,Productos!A:D,4,FALSE)</f>
        <v>48</v>
      </c>
      <c r="K441" t="str">
        <f>VLOOKUP(D441,Vendedores!A:F,6,FALSE)</f>
        <v>Martinez, Pedro</v>
      </c>
      <c r="L441">
        <f>VLOOKUP(D441,Vendedores!A:F,5,FALSE)</f>
        <v>5555</v>
      </c>
      <c r="M441">
        <f>VLOOKUP(D441,Vendedores!A:F,2,FALSE)</f>
        <v>4</v>
      </c>
      <c r="N441" t="str">
        <f>VLOOKUP(D441,Vendedores!A:H,7,FALSE)</f>
        <v>Jefe</v>
      </c>
      <c r="O441">
        <f>VLOOKUP(D441,Vendedores!A:H,8,FALSE)</f>
        <v>3</v>
      </c>
      <c r="P441">
        <f t="shared" si="38"/>
        <v>57.599999999999994</v>
      </c>
      <c r="Q441">
        <f t="shared" si="39"/>
        <v>24</v>
      </c>
      <c r="R441">
        <f t="shared" si="40"/>
        <v>24</v>
      </c>
      <c r="S441">
        <f t="shared" si="41"/>
        <v>24</v>
      </c>
      <c r="T441" s="12">
        <f>VLOOKUP(
    O441,
    Comisiones!A:N,
    HLOOKUP(G441,Comisiones!$1:$2,2,FALSE),
    FALSE
)</f>
        <v>0.24</v>
      </c>
    </row>
    <row r="442" spans="1:20" x14ac:dyDescent="0.3">
      <c r="A442" s="2">
        <v>441</v>
      </c>
      <c r="B442" s="3">
        <v>45074</v>
      </c>
      <c r="C442" s="2">
        <v>9</v>
      </c>
      <c r="D442" s="2">
        <v>26</v>
      </c>
      <c r="E442" s="2">
        <v>21</v>
      </c>
      <c r="F442" t="str">
        <f t="shared" si="36"/>
        <v>domingo</v>
      </c>
      <c r="G442" t="str">
        <f t="shared" si="37"/>
        <v>mayo</v>
      </c>
      <c r="H442" t="str">
        <f>VLOOKUP(C442,Productos!A:D,2,FALSE)</f>
        <v>Producto I</v>
      </c>
      <c r="I442">
        <f>VLOOKUP(C442,Productos!A:D,3,FALSE)</f>
        <v>26</v>
      </c>
      <c r="J442">
        <f>VLOOKUP(C442,Productos!A:D,4,FALSE)</f>
        <v>52</v>
      </c>
      <c r="K442" t="str">
        <f>VLOOKUP(D442,Vendedores!A:F,6,FALSE)</f>
        <v>Gomez, Pilar</v>
      </c>
      <c r="L442">
        <f>VLOOKUP(D442,Vendedores!A:F,5,FALSE)</f>
        <v>2557</v>
      </c>
      <c r="M442">
        <f>VLOOKUP(D442,Vendedores!A:F,2,FALSE)</f>
        <v>7</v>
      </c>
      <c r="N442" t="str">
        <f>VLOOKUP(D442,Vendedores!A:H,7,FALSE)</f>
        <v>Vendedor Jr</v>
      </c>
      <c r="O442">
        <f>VLOOKUP(D442,Vendedores!A:H,8,FALSE)</f>
        <v>2</v>
      </c>
      <c r="P442">
        <f t="shared" si="38"/>
        <v>62.4</v>
      </c>
      <c r="Q442">
        <f t="shared" si="39"/>
        <v>26</v>
      </c>
      <c r="R442">
        <f t="shared" si="40"/>
        <v>26</v>
      </c>
      <c r="S442">
        <f t="shared" si="41"/>
        <v>26</v>
      </c>
      <c r="T442" s="12">
        <f>VLOOKUP(
    O442,
    Comisiones!A:N,
    HLOOKUP(G442,Comisiones!$1:$2,2,FALSE),
    FALSE
)</f>
        <v>0.22</v>
      </c>
    </row>
    <row r="443" spans="1:20" x14ac:dyDescent="0.3">
      <c r="A443" s="2">
        <v>442</v>
      </c>
      <c r="B443" s="3">
        <v>45075</v>
      </c>
      <c r="C443" s="2">
        <v>8</v>
      </c>
      <c r="D443" s="2">
        <v>23</v>
      </c>
      <c r="E443" s="2">
        <v>17</v>
      </c>
      <c r="F443" t="str">
        <f t="shared" si="36"/>
        <v>lunes</v>
      </c>
      <c r="G443" t="str">
        <f t="shared" si="37"/>
        <v>mayo</v>
      </c>
      <c r="H443" t="str">
        <f>VLOOKUP(C443,Productos!A:D,2,FALSE)</f>
        <v>Producto H</v>
      </c>
      <c r="I443">
        <f>VLOOKUP(C443,Productos!A:D,3,FALSE)</f>
        <v>14</v>
      </c>
      <c r="J443">
        <f>VLOOKUP(C443,Productos!A:D,4,FALSE)</f>
        <v>28</v>
      </c>
      <c r="K443" t="str">
        <f>VLOOKUP(D443,Vendedores!A:F,6,FALSE)</f>
        <v>Martinez, Pedro</v>
      </c>
      <c r="L443">
        <f>VLOOKUP(D443,Vendedores!A:F,5,FALSE)</f>
        <v>5555</v>
      </c>
      <c r="M443">
        <f>VLOOKUP(D443,Vendedores!A:F,2,FALSE)</f>
        <v>4</v>
      </c>
      <c r="N443" t="str">
        <f>VLOOKUP(D443,Vendedores!A:H,7,FALSE)</f>
        <v>Jefe</v>
      </c>
      <c r="O443">
        <f>VLOOKUP(D443,Vendedores!A:H,8,FALSE)</f>
        <v>3</v>
      </c>
      <c r="P443">
        <f t="shared" si="38"/>
        <v>28</v>
      </c>
      <c r="Q443">
        <f t="shared" si="39"/>
        <v>14</v>
      </c>
      <c r="R443">
        <f t="shared" si="40"/>
        <v>14</v>
      </c>
      <c r="S443">
        <f t="shared" si="41"/>
        <v>14</v>
      </c>
      <c r="T443" s="12">
        <f>VLOOKUP(
    O443,
    Comisiones!A:N,
    HLOOKUP(G443,Comisiones!$1:$2,2,FALSE),
    FALSE
)</f>
        <v>0.24</v>
      </c>
    </row>
    <row r="444" spans="1:20" x14ac:dyDescent="0.3">
      <c r="A444" s="2">
        <v>443</v>
      </c>
      <c r="B444" s="3">
        <v>45075</v>
      </c>
      <c r="C444" s="2">
        <v>8</v>
      </c>
      <c r="D444" s="2">
        <v>15</v>
      </c>
      <c r="E444" s="2">
        <v>22</v>
      </c>
      <c r="F444" t="str">
        <f t="shared" si="36"/>
        <v>lunes</v>
      </c>
      <c r="G444" t="str">
        <f t="shared" si="37"/>
        <v>mayo</v>
      </c>
      <c r="H444" t="str">
        <f>VLOOKUP(C444,Productos!A:D,2,FALSE)</f>
        <v>Producto H</v>
      </c>
      <c r="I444">
        <f>VLOOKUP(C444,Productos!A:D,3,FALSE)</f>
        <v>14</v>
      </c>
      <c r="J444">
        <f>VLOOKUP(C444,Productos!A:D,4,FALSE)</f>
        <v>28</v>
      </c>
      <c r="K444" t="str">
        <f>VLOOKUP(D444,Vendedores!A:F,6,FALSE)</f>
        <v>Gomez, David</v>
      </c>
      <c r="L444">
        <f>VLOOKUP(D444,Vendedores!A:F,5,FALSE)</f>
        <v>1821</v>
      </c>
      <c r="M444">
        <f>VLOOKUP(D444,Vendedores!A:F,2,FALSE)</f>
        <v>8</v>
      </c>
      <c r="N444" t="str">
        <f>VLOOKUP(D444,Vendedores!A:H,7,FALSE)</f>
        <v>Pasante</v>
      </c>
      <c r="O444">
        <f>VLOOKUP(D444,Vendedores!A:H,8,FALSE)</f>
        <v>1</v>
      </c>
      <c r="P444">
        <f t="shared" si="38"/>
        <v>28</v>
      </c>
      <c r="Q444">
        <f t="shared" si="39"/>
        <v>14</v>
      </c>
      <c r="R444">
        <f t="shared" si="40"/>
        <v>14</v>
      </c>
      <c r="S444">
        <f t="shared" si="41"/>
        <v>14</v>
      </c>
      <c r="T444" s="12">
        <f>VLOOKUP(
    O444,
    Comisiones!A:N,
    HLOOKUP(G444,Comisiones!$1:$2,2,FALSE),
    FALSE
)</f>
        <v>0.2</v>
      </c>
    </row>
    <row r="445" spans="1:20" x14ac:dyDescent="0.3">
      <c r="A445" s="2">
        <v>444</v>
      </c>
      <c r="B445" s="3">
        <v>45075</v>
      </c>
      <c r="C445" s="2">
        <v>10</v>
      </c>
      <c r="D445" s="2">
        <v>15</v>
      </c>
      <c r="E445" s="2">
        <v>11</v>
      </c>
      <c r="F445" t="str">
        <f t="shared" si="36"/>
        <v>lunes</v>
      </c>
      <c r="G445" t="str">
        <f t="shared" si="37"/>
        <v>mayo</v>
      </c>
      <c r="H445" t="str">
        <f>VLOOKUP(C445,Productos!A:D,2,FALSE)</f>
        <v>Producto J</v>
      </c>
      <c r="I445">
        <f>VLOOKUP(C445,Productos!A:D,3,FALSE)</f>
        <v>29</v>
      </c>
      <c r="J445">
        <f>VLOOKUP(C445,Productos!A:D,4,FALSE)</f>
        <v>58</v>
      </c>
      <c r="K445" t="str">
        <f>VLOOKUP(D445,Vendedores!A:F,6,FALSE)</f>
        <v>Gomez, David</v>
      </c>
      <c r="L445">
        <f>VLOOKUP(D445,Vendedores!A:F,5,FALSE)</f>
        <v>1821</v>
      </c>
      <c r="M445">
        <f>VLOOKUP(D445,Vendedores!A:F,2,FALSE)</f>
        <v>8</v>
      </c>
      <c r="N445" t="str">
        <f>VLOOKUP(D445,Vendedores!A:H,7,FALSE)</f>
        <v>Pasante</v>
      </c>
      <c r="O445">
        <f>VLOOKUP(D445,Vendedores!A:H,8,FALSE)</f>
        <v>1</v>
      </c>
      <c r="P445">
        <f t="shared" si="38"/>
        <v>58</v>
      </c>
      <c r="Q445">
        <f t="shared" si="39"/>
        <v>29</v>
      </c>
      <c r="R445">
        <f t="shared" si="40"/>
        <v>29</v>
      </c>
      <c r="S445">
        <f t="shared" si="41"/>
        <v>29</v>
      </c>
      <c r="T445" s="12">
        <f>VLOOKUP(
    O445,
    Comisiones!A:N,
    HLOOKUP(G445,Comisiones!$1:$2,2,FALSE),
    FALSE
)</f>
        <v>0.2</v>
      </c>
    </row>
    <row r="446" spans="1:20" x14ac:dyDescent="0.3">
      <c r="A446" s="2">
        <v>445</v>
      </c>
      <c r="B446" s="3">
        <v>45076</v>
      </c>
      <c r="C446" s="2">
        <v>3</v>
      </c>
      <c r="D446" s="2">
        <v>7</v>
      </c>
      <c r="E446" s="2">
        <v>8</v>
      </c>
      <c r="F446" t="str">
        <f t="shared" si="36"/>
        <v>martes</v>
      </c>
      <c r="G446" t="str">
        <f t="shared" si="37"/>
        <v>mayo</v>
      </c>
      <c r="H446" t="str">
        <f>VLOOKUP(C446,Productos!A:D,2,FALSE)</f>
        <v>Producto C</v>
      </c>
      <c r="I446">
        <f>VLOOKUP(C446,Productos!A:D,3,FALSE)</f>
        <v>23</v>
      </c>
      <c r="J446">
        <f>VLOOKUP(C446,Productos!A:D,4,FALSE)</f>
        <v>46</v>
      </c>
      <c r="K446" t="str">
        <f>VLOOKUP(D446,Vendedores!A:F,6,FALSE)</f>
        <v>Sanchez, Antonio</v>
      </c>
      <c r="L446">
        <f>VLOOKUP(D446,Vendedores!A:F,5,FALSE)</f>
        <v>1810</v>
      </c>
      <c r="M446">
        <f>VLOOKUP(D446,Vendedores!A:F,2,FALSE)</f>
        <v>8</v>
      </c>
      <c r="N446" t="str">
        <f>VLOOKUP(D446,Vendedores!A:H,7,FALSE)</f>
        <v>Pasante</v>
      </c>
      <c r="O446">
        <f>VLOOKUP(D446,Vendedores!A:H,8,FALSE)</f>
        <v>1</v>
      </c>
      <c r="P446">
        <f t="shared" si="38"/>
        <v>46</v>
      </c>
      <c r="Q446">
        <f t="shared" si="39"/>
        <v>23</v>
      </c>
      <c r="R446">
        <f t="shared" si="40"/>
        <v>23</v>
      </c>
      <c r="S446">
        <f t="shared" si="41"/>
        <v>23</v>
      </c>
      <c r="T446" s="12">
        <f>VLOOKUP(
    O446,
    Comisiones!A:N,
    HLOOKUP(G446,Comisiones!$1:$2,2,FALSE),
    FALSE
)</f>
        <v>0.2</v>
      </c>
    </row>
    <row r="447" spans="1:20" x14ac:dyDescent="0.3">
      <c r="A447" s="2">
        <v>446</v>
      </c>
      <c r="B447" s="3">
        <v>45076</v>
      </c>
      <c r="C447" s="2">
        <v>4</v>
      </c>
      <c r="D447" s="2">
        <v>8</v>
      </c>
      <c r="E447" s="2">
        <v>9</v>
      </c>
      <c r="F447" t="str">
        <f t="shared" si="36"/>
        <v>martes</v>
      </c>
      <c r="G447" t="str">
        <f t="shared" si="37"/>
        <v>mayo</v>
      </c>
      <c r="H447" t="str">
        <f>VLOOKUP(C447,Productos!A:D,2,FALSE)</f>
        <v>Producto D</v>
      </c>
      <c r="I447">
        <f>VLOOKUP(C447,Productos!A:D,3,FALSE)</f>
        <v>14</v>
      </c>
      <c r="J447">
        <f>VLOOKUP(C447,Productos!A:D,4,FALSE)</f>
        <v>28</v>
      </c>
      <c r="K447" t="str">
        <f>VLOOKUP(D447,Vendedores!A:F,6,FALSE)</f>
        <v>Perez, Manuel</v>
      </c>
      <c r="L447">
        <f>VLOOKUP(D447,Vendedores!A:F,5,FALSE)</f>
        <v>6768</v>
      </c>
      <c r="M447">
        <f>VLOOKUP(D447,Vendedores!A:F,2,FALSE)</f>
        <v>3</v>
      </c>
      <c r="N447" t="str">
        <f>VLOOKUP(D447,Vendedores!A:H,7,FALSE)</f>
        <v>Gerente</v>
      </c>
      <c r="O447">
        <f>VLOOKUP(D447,Vendedores!A:H,8,FALSE)</f>
        <v>3</v>
      </c>
      <c r="P447">
        <f t="shared" si="38"/>
        <v>25.2</v>
      </c>
      <c r="Q447">
        <f t="shared" si="39"/>
        <v>14</v>
      </c>
      <c r="R447">
        <f t="shared" si="40"/>
        <v>14</v>
      </c>
      <c r="S447">
        <f t="shared" si="41"/>
        <v>14</v>
      </c>
      <c r="T447" s="12">
        <f>VLOOKUP(
    O447,
    Comisiones!A:N,
    HLOOKUP(G447,Comisiones!$1:$2,2,FALSE),
    FALSE
)</f>
        <v>0.24</v>
      </c>
    </row>
    <row r="448" spans="1:20" x14ac:dyDescent="0.3">
      <c r="A448" s="2">
        <v>447</v>
      </c>
      <c r="B448" s="3">
        <v>45076</v>
      </c>
      <c r="C448" s="2">
        <v>4</v>
      </c>
      <c r="D448" s="2">
        <v>34</v>
      </c>
      <c r="E448" s="2">
        <v>17</v>
      </c>
      <c r="F448" t="str">
        <f t="shared" si="36"/>
        <v>martes</v>
      </c>
      <c r="G448" t="str">
        <f t="shared" si="37"/>
        <v>mayo</v>
      </c>
      <c r="H448" t="str">
        <f>VLOOKUP(C448,Productos!A:D,2,FALSE)</f>
        <v>Producto D</v>
      </c>
      <c r="I448">
        <f>VLOOKUP(C448,Productos!A:D,3,FALSE)</f>
        <v>14</v>
      </c>
      <c r="J448">
        <f>VLOOKUP(C448,Productos!A:D,4,FALSE)</f>
        <v>28</v>
      </c>
      <c r="K448" t="str">
        <f>VLOOKUP(D448,Vendedores!A:F,6,FALSE)</f>
        <v>Lopez, Teresa</v>
      </c>
      <c r="L448">
        <f>VLOOKUP(D448,Vendedores!A:F,5,FALSE)</f>
        <v>3680</v>
      </c>
      <c r="M448">
        <f>VLOOKUP(D448,Vendedores!A:F,2,FALSE)</f>
        <v>6</v>
      </c>
      <c r="N448" t="str">
        <f>VLOOKUP(D448,Vendedores!A:H,7,FALSE)</f>
        <v>Vendedor Ssr</v>
      </c>
      <c r="O448">
        <f>VLOOKUP(D448,Vendedores!A:H,8,FALSE)</f>
        <v>2</v>
      </c>
      <c r="P448">
        <f t="shared" si="38"/>
        <v>28</v>
      </c>
      <c r="Q448">
        <f t="shared" si="39"/>
        <v>14</v>
      </c>
      <c r="R448">
        <f t="shared" si="40"/>
        <v>14</v>
      </c>
      <c r="S448">
        <f t="shared" si="41"/>
        <v>14</v>
      </c>
      <c r="T448" s="12">
        <f>VLOOKUP(
    O448,
    Comisiones!A:N,
    HLOOKUP(G448,Comisiones!$1:$2,2,FALSE),
    FALSE
)</f>
        <v>0.22</v>
      </c>
    </row>
    <row r="449" spans="1:20" x14ac:dyDescent="0.3">
      <c r="A449" s="2">
        <v>448</v>
      </c>
      <c r="B449" s="3">
        <v>45077</v>
      </c>
      <c r="C449" s="2">
        <v>4</v>
      </c>
      <c r="D449" s="2">
        <v>25</v>
      </c>
      <c r="E449" s="2">
        <v>5</v>
      </c>
      <c r="F449" t="str">
        <f t="shared" si="36"/>
        <v>miércoles</v>
      </c>
      <c r="G449" t="str">
        <f t="shared" si="37"/>
        <v>mayo</v>
      </c>
      <c r="H449" t="str">
        <f>VLOOKUP(C449,Productos!A:D,2,FALSE)</f>
        <v>Producto D</v>
      </c>
      <c r="I449">
        <f>VLOOKUP(C449,Productos!A:D,3,FALSE)</f>
        <v>14</v>
      </c>
      <c r="J449">
        <f>VLOOKUP(C449,Productos!A:D,4,FALSE)</f>
        <v>28</v>
      </c>
      <c r="K449" t="str">
        <f>VLOOKUP(D449,Vendedores!A:F,6,FALSE)</f>
        <v>Perez, Laura</v>
      </c>
      <c r="L449">
        <f>VLOOKUP(D449,Vendedores!A:F,5,FALSE)</f>
        <v>3586</v>
      </c>
      <c r="M449">
        <f>VLOOKUP(D449,Vendedores!A:F,2,FALSE)</f>
        <v>6</v>
      </c>
      <c r="N449" t="str">
        <f>VLOOKUP(D449,Vendedores!A:H,7,FALSE)</f>
        <v>Vendedor Ssr</v>
      </c>
      <c r="O449">
        <f>VLOOKUP(D449,Vendedores!A:H,8,FALSE)</f>
        <v>2</v>
      </c>
      <c r="P449">
        <f t="shared" si="38"/>
        <v>28</v>
      </c>
      <c r="Q449">
        <f t="shared" si="39"/>
        <v>14</v>
      </c>
      <c r="R449">
        <f t="shared" si="40"/>
        <v>14</v>
      </c>
      <c r="S449">
        <f t="shared" si="41"/>
        <v>14</v>
      </c>
      <c r="T449" s="12">
        <f>VLOOKUP(
    O449,
    Comisiones!A:N,
    HLOOKUP(G449,Comisiones!$1:$2,2,FALSE),
    FALSE
)</f>
        <v>0.22</v>
      </c>
    </row>
    <row r="450" spans="1:20" x14ac:dyDescent="0.3">
      <c r="A450" s="2">
        <v>449</v>
      </c>
      <c r="B450" s="3">
        <v>45077</v>
      </c>
      <c r="C450" s="2">
        <v>2</v>
      </c>
      <c r="D450" s="2">
        <v>11</v>
      </c>
      <c r="E450" s="2">
        <v>14</v>
      </c>
      <c r="F450" t="str">
        <f t="shared" si="36"/>
        <v>miércoles</v>
      </c>
      <c r="G450" t="str">
        <f t="shared" si="37"/>
        <v>mayo</v>
      </c>
      <c r="H450" t="str">
        <f>VLOOKUP(C450,Productos!A:D,2,FALSE)</f>
        <v>Producto B</v>
      </c>
      <c r="I450">
        <f>VLOOKUP(C450,Productos!A:D,3,FALSE)</f>
        <v>14</v>
      </c>
      <c r="J450">
        <f>VLOOKUP(C450,Productos!A:D,4,FALSE)</f>
        <v>28</v>
      </c>
      <c r="K450" t="str">
        <f>VLOOKUP(D450,Vendedores!A:F,6,FALSE)</f>
        <v>Garcia, Isabel</v>
      </c>
      <c r="L450">
        <f>VLOOKUP(D450,Vendedores!A:F,5,FALSE)</f>
        <v>3985</v>
      </c>
      <c r="M450">
        <f>VLOOKUP(D450,Vendedores!A:F,2,FALSE)</f>
        <v>6</v>
      </c>
      <c r="N450" t="str">
        <f>VLOOKUP(D450,Vendedores!A:H,7,FALSE)</f>
        <v>Vendedor Ssr</v>
      </c>
      <c r="O450">
        <f>VLOOKUP(D450,Vendedores!A:H,8,FALSE)</f>
        <v>2</v>
      </c>
      <c r="P450">
        <f t="shared" si="38"/>
        <v>28</v>
      </c>
      <c r="Q450">
        <f t="shared" si="39"/>
        <v>14</v>
      </c>
      <c r="R450">
        <f t="shared" si="40"/>
        <v>14</v>
      </c>
      <c r="S450">
        <f t="shared" si="41"/>
        <v>14</v>
      </c>
      <c r="T450" s="12">
        <f>VLOOKUP(
    O450,
    Comisiones!A:N,
    HLOOKUP(G450,Comisiones!$1:$2,2,FALSE),
    FALSE
)</f>
        <v>0.22</v>
      </c>
    </row>
    <row r="451" spans="1:20" x14ac:dyDescent="0.3">
      <c r="A451" s="2">
        <v>450</v>
      </c>
      <c r="B451" s="3">
        <v>45077</v>
      </c>
      <c r="C451" s="2">
        <v>5</v>
      </c>
      <c r="D451" s="2">
        <v>29</v>
      </c>
      <c r="E451" s="2">
        <v>8</v>
      </c>
      <c r="F451" t="str">
        <f t="shared" ref="F451:F514" si="42">TEXT(B451,"dddd")</f>
        <v>miércoles</v>
      </c>
      <c r="G451" t="str">
        <f t="shared" ref="G451:G514" si="43">TEXT(B451,"mmmm")</f>
        <v>mayo</v>
      </c>
      <c r="H451" t="str">
        <f>VLOOKUP(C451,Productos!A:D,2,FALSE)</f>
        <v>Producto E</v>
      </c>
      <c r="I451">
        <f>VLOOKUP(C451,Productos!A:D,3,FALSE)</f>
        <v>24</v>
      </c>
      <c r="J451">
        <f>VLOOKUP(C451,Productos!A:D,4,FALSE)</f>
        <v>48</v>
      </c>
      <c r="K451" t="str">
        <f>VLOOKUP(D451,Vendedores!A:F,6,FALSE)</f>
        <v>Rodriguez, Jose</v>
      </c>
      <c r="L451">
        <f>VLOOKUP(D451,Vendedores!A:F,5,FALSE)</f>
        <v>4645</v>
      </c>
      <c r="M451">
        <f>VLOOKUP(D451,Vendedores!A:F,2,FALSE)</f>
        <v>5</v>
      </c>
      <c r="N451" t="str">
        <f>VLOOKUP(D451,Vendedores!A:H,7,FALSE)</f>
        <v>Vendedor Sr</v>
      </c>
      <c r="O451">
        <f>VLOOKUP(D451,Vendedores!A:H,8,FALSE)</f>
        <v>2</v>
      </c>
      <c r="P451">
        <f t="shared" ref="P451:P514" si="44">IF(
    OR(N451="Director",N451="Gerente",N451="CEO"),
    J451*0.9,
    IF(F451="domingo",J451*1.2,J451)
)</f>
        <v>48</v>
      </c>
      <c r="Q451">
        <f t="shared" ref="Q451:Q514" si="45">IF(
    AND(
        OR(C451=1,C451=2,C451=3,C451=4),
        OR(G451="junio",G451="julio",G451="agosto")
    ),
    I451*1.05,
    I451
)</f>
        <v>24</v>
      </c>
      <c r="R451">
        <f t="shared" ref="R451:R514" si="46">IF(
    OR(G451="diciembre",G451="enero",G451="febrero"),
    IF(
        OR(C451=5,C451=6,C451=7,C451=8),
        I451*1.07,
        IF(
            OR(C451=10,C451=9),
            I451*1.1,
            I451
        )
    ),
    I451
)</f>
        <v>24</v>
      </c>
      <c r="S451">
        <f t="shared" ref="S451:S514" si="47">IF(
    OR(G451="enero",G451="febrero",G451="diciembre"),
    R451,
    IF(OR(G451="junio",G451="julio",G451="agosto"),Q451,I451))</f>
        <v>24</v>
      </c>
      <c r="T451" s="12">
        <f>VLOOKUP(
    O451,
    Comisiones!A:N,
    HLOOKUP(G451,Comisiones!$1:$2,2,FALSE),
    FALSE
)</f>
        <v>0.22</v>
      </c>
    </row>
    <row r="452" spans="1:20" x14ac:dyDescent="0.3">
      <c r="A452" s="2">
        <v>451</v>
      </c>
      <c r="B452" s="3">
        <v>45078</v>
      </c>
      <c r="C452" s="2">
        <v>1</v>
      </c>
      <c r="D452" s="2">
        <v>7</v>
      </c>
      <c r="E452" s="2">
        <v>19</v>
      </c>
      <c r="F452" t="str">
        <f t="shared" si="42"/>
        <v>jueves</v>
      </c>
      <c r="G452" t="str">
        <f t="shared" si="43"/>
        <v>junio</v>
      </c>
      <c r="H452" t="str">
        <f>VLOOKUP(C452,Productos!A:D,2,FALSE)</f>
        <v>Producto A</v>
      </c>
      <c r="I452">
        <f>VLOOKUP(C452,Productos!A:D,3,FALSE)</f>
        <v>10</v>
      </c>
      <c r="J452">
        <f>VLOOKUP(C452,Productos!A:D,4,FALSE)</f>
        <v>20</v>
      </c>
      <c r="K452" t="str">
        <f>VLOOKUP(D452,Vendedores!A:F,6,FALSE)</f>
        <v>Sanchez, Antonio</v>
      </c>
      <c r="L452">
        <f>VLOOKUP(D452,Vendedores!A:F,5,FALSE)</f>
        <v>1810</v>
      </c>
      <c r="M452">
        <f>VLOOKUP(D452,Vendedores!A:F,2,FALSE)</f>
        <v>8</v>
      </c>
      <c r="N452" t="str">
        <f>VLOOKUP(D452,Vendedores!A:H,7,FALSE)</f>
        <v>Pasante</v>
      </c>
      <c r="O452">
        <f>VLOOKUP(D452,Vendedores!A:H,8,FALSE)</f>
        <v>1</v>
      </c>
      <c r="P452">
        <f t="shared" si="44"/>
        <v>20</v>
      </c>
      <c r="Q452">
        <f t="shared" si="45"/>
        <v>10.5</v>
      </c>
      <c r="R452">
        <f t="shared" si="46"/>
        <v>10</v>
      </c>
      <c r="S452">
        <f t="shared" si="47"/>
        <v>10.5</v>
      </c>
      <c r="T452" s="12">
        <f>VLOOKUP(
    O452,
    Comisiones!A:N,
    HLOOKUP(G452,Comisiones!$1:$2,2,FALSE),
    FALSE
)</f>
        <v>0.15</v>
      </c>
    </row>
    <row r="453" spans="1:20" x14ac:dyDescent="0.3">
      <c r="A453" s="2">
        <v>452</v>
      </c>
      <c r="B453" s="3">
        <v>45078</v>
      </c>
      <c r="C453" s="2">
        <v>8</v>
      </c>
      <c r="D453" s="2">
        <v>7</v>
      </c>
      <c r="E453" s="2">
        <v>10</v>
      </c>
      <c r="F453" t="str">
        <f t="shared" si="42"/>
        <v>jueves</v>
      </c>
      <c r="G453" t="str">
        <f t="shared" si="43"/>
        <v>junio</v>
      </c>
      <c r="H453" t="str">
        <f>VLOOKUP(C453,Productos!A:D,2,FALSE)</f>
        <v>Producto H</v>
      </c>
      <c r="I453">
        <f>VLOOKUP(C453,Productos!A:D,3,FALSE)</f>
        <v>14</v>
      </c>
      <c r="J453">
        <f>VLOOKUP(C453,Productos!A:D,4,FALSE)</f>
        <v>28</v>
      </c>
      <c r="K453" t="str">
        <f>VLOOKUP(D453,Vendedores!A:F,6,FALSE)</f>
        <v>Sanchez, Antonio</v>
      </c>
      <c r="L453">
        <f>VLOOKUP(D453,Vendedores!A:F,5,FALSE)</f>
        <v>1810</v>
      </c>
      <c r="M453">
        <f>VLOOKUP(D453,Vendedores!A:F,2,FALSE)</f>
        <v>8</v>
      </c>
      <c r="N453" t="str">
        <f>VLOOKUP(D453,Vendedores!A:H,7,FALSE)</f>
        <v>Pasante</v>
      </c>
      <c r="O453">
        <f>VLOOKUP(D453,Vendedores!A:H,8,FALSE)</f>
        <v>1</v>
      </c>
      <c r="P453">
        <f t="shared" si="44"/>
        <v>28</v>
      </c>
      <c r="Q453">
        <f t="shared" si="45"/>
        <v>14</v>
      </c>
      <c r="R453">
        <f t="shared" si="46"/>
        <v>14</v>
      </c>
      <c r="S453">
        <f t="shared" si="47"/>
        <v>14</v>
      </c>
      <c r="T453" s="12">
        <f>VLOOKUP(
    O453,
    Comisiones!A:N,
    HLOOKUP(G453,Comisiones!$1:$2,2,FALSE),
    FALSE
)</f>
        <v>0.15</v>
      </c>
    </row>
    <row r="454" spans="1:20" x14ac:dyDescent="0.3">
      <c r="A454" s="2">
        <v>453</v>
      </c>
      <c r="B454" s="3">
        <v>45078</v>
      </c>
      <c r="C454" s="2">
        <v>3</v>
      </c>
      <c r="D454" s="2">
        <v>30</v>
      </c>
      <c r="E454" s="2">
        <v>21</v>
      </c>
      <c r="F454" t="str">
        <f t="shared" si="42"/>
        <v>jueves</v>
      </c>
      <c r="G454" t="str">
        <f t="shared" si="43"/>
        <v>junio</v>
      </c>
      <c r="H454" t="str">
        <f>VLOOKUP(C454,Productos!A:D,2,FALSE)</f>
        <v>Producto C</v>
      </c>
      <c r="I454">
        <f>VLOOKUP(C454,Productos!A:D,3,FALSE)</f>
        <v>23</v>
      </c>
      <c r="J454">
        <f>VLOOKUP(C454,Productos!A:D,4,FALSE)</f>
        <v>46</v>
      </c>
      <c r="K454" t="str">
        <f>VLOOKUP(D454,Vendedores!A:F,6,FALSE)</f>
        <v>Gonzalez, Francisco</v>
      </c>
      <c r="L454">
        <f>VLOOKUP(D454,Vendedores!A:F,5,FALSE)</f>
        <v>3909</v>
      </c>
      <c r="M454">
        <f>VLOOKUP(D454,Vendedores!A:F,2,FALSE)</f>
        <v>6</v>
      </c>
      <c r="N454" t="str">
        <f>VLOOKUP(D454,Vendedores!A:H,7,FALSE)</f>
        <v>Vendedor Ssr</v>
      </c>
      <c r="O454">
        <f>VLOOKUP(D454,Vendedores!A:H,8,FALSE)</f>
        <v>2</v>
      </c>
      <c r="P454">
        <f t="shared" si="44"/>
        <v>46</v>
      </c>
      <c r="Q454">
        <f t="shared" si="45"/>
        <v>24.150000000000002</v>
      </c>
      <c r="R454">
        <f t="shared" si="46"/>
        <v>23</v>
      </c>
      <c r="S454">
        <f t="shared" si="47"/>
        <v>24.150000000000002</v>
      </c>
      <c r="T454" s="12">
        <f>VLOOKUP(
    O454,
    Comisiones!A:N,
    HLOOKUP(G454,Comisiones!$1:$2,2,FALSE),
    FALSE
)</f>
        <v>0.17</v>
      </c>
    </row>
    <row r="455" spans="1:20" x14ac:dyDescent="0.3">
      <c r="A455" s="2">
        <v>454</v>
      </c>
      <c r="B455" s="3">
        <v>45079</v>
      </c>
      <c r="C455" s="2">
        <v>4</v>
      </c>
      <c r="D455" s="2">
        <v>28</v>
      </c>
      <c r="E455" s="2">
        <v>10</v>
      </c>
      <c r="F455" t="str">
        <f t="shared" si="42"/>
        <v>viernes</v>
      </c>
      <c r="G455" t="str">
        <f t="shared" si="43"/>
        <v>junio</v>
      </c>
      <c r="H455" t="str">
        <f>VLOOKUP(C455,Productos!A:D,2,FALSE)</f>
        <v>Producto D</v>
      </c>
      <c r="I455">
        <f>VLOOKUP(C455,Productos!A:D,3,FALSE)</f>
        <v>14</v>
      </c>
      <c r="J455">
        <f>VLOOKUP(C455,Productos!A:D,4,FALSE)</f>
        <v>28</v>
      </c>
      <c r="K455" t="str">
        <f>VLOOKUP(D455,Vendedores!A:F,6,FALSE)</f>
        <v>Garcia, Manuel</v>
      </c>
      <c r="L455">
        <f>VLOOKUP(D455,Vendedores!A:F,5,FALSE)</f>
        <v>5249</v>
      </c>
      <c r="M455">
        <f>VLOOKUP(D455,Vendedores!A:F,2,FALSE)</f>
        <v>4</v>
      </c>
      <c r="N455" t="str">
        <f>VLOOKUP(D455,Vendedores!A:H,7,FALSE)</f>
        <v>Jefe</v>
      </c>
      <c r="O455">
        <f>VLOOKUP(D455,Vendedores!A:H,8,FALSE)</f>
        <v>3</v>
      </c>
      <c r="P455">
        <f t="shared" si="44"/>
        <v>28</v>
      </c>
      <c r="Q455">
        <f t="shared" si="45"/>
        <v>14.700000000000001</v>
      </c>
      <c r="R455">
        <f t="shared" si="46"/>
        <v>14</v>
      </c>
      <c r="S455">
        <f t="shared" si="47"/>
        <v>14.700000000000001</v>
      </c>
      <c r="T455" s="12">
        <f>VLOOKUP(
    O455,
    Comisiones!A:N,
    HLOOKUP(G455,Comisiones!$1:$2,2,FALSE),
    FALSE
)</f>
        <v>0.19</v>
      </c>
    </row>
    <row r="456" spans="1:20" x14ac:dyDescent="0.3">
      <c r="A456" s="2">
        <v>455</v>
      </c>
      <c r="B456" s="3">
        <v>45079</v>
      </c>
      <c r="C456" s="2">
        <v>5</v>
      </c>
      <c r="D456" s="2">
        <v>20</v>
      </c>
      <c r="E456" s="2">
        <v>15</v>
      </c>
      <c r="F456" t="str">
        <f t="shared" si="42"/>
        <v>viernes</v>
      </c>
      <c r="G456" t="str">
        <f t="shared" si="43"/>
        <v>junio</v>
      </c>
      <c r="H456" t="str">
        <f>VLOOKUP(C456,Productos!A:D,2,FALSE)</f>
        <v>Producto E</v>
      </c>
      <c r="I456">
        <f>VLOOKUP(C456,Productos!A:D,3,FALSE)</f>
        <v>24</v>
      </c>
      <c r="J456">
        <f>VLOOKUP(C456,Productos!A:D,4,FALSE)</f>
        <v>48</v>
      </c>
      <c r="K456" t="str">
        <f>VLOOKUP(D456,Vendedores!A:F,6,FALSE)</f>
        <v>Gonzalez, Carmen</v>
      </c>
      <c r="L456">
        <f>VLOOKUP(D456,Vendedores!A:F,5,FALSE)</f>
        <v>3522</v>
      </c>
      <c r="M456">
        <f>VLOOKUP(D456,Vendedores!A:F,2,FALSE)</f>
        <v>6</v>
      </c>
      <c r="N456" t="str">
        <f>VLOOKUP(D456,Vendedores!A:H,7,FALSE)</f>
        <v>Vendedor Ssr</v>
      </c>
      <c r="O456">
        <f>VLOOKUP(D456,Vendedores!A:H,8,FALSE)</f>
        <v>2</v>
      </c>
      <c r="P456">
        <f t="shared" si="44"/>
        <v>48</v>
      </c>
      <c r="Q456">
        <f t="shared" si="45"/>
        <v>24</v>
      </c>
      <c r="R456">
        <f t="shared" si="46"/>
        <v>24</v>
      </c>
      <c r="S456">
        <f t="shared" si="47"/>
        <v>24</v>
      </c>
      <c r="T456" s="12">
        <f>VLOOKUP(
    O456,
    Comisiones!A:N,
    HLOOKUP(G456,Comisiones!$1:$2,2,FALSE),
    FALSE
)</f>
        <v>0.17</v>
      </c>
    </row>
    <row r="457" spans="1:20" x14ac:dyDescent="0.3">
      <c r="A457" s="2">
        <v>456</v>
      </c>
      <c r="B457" s="3">
        <v>45079</v>
      </c>
      <c r="C457" s="2">
        <v>7</v>
      </c>
      <c r="D457" s="2">
        <v>37</v>
      </c>
      <c r="E457" s="2">
        <v>15</v>
      </c>
      <c r="F457" t="str">
        <f t="shared" si="42"/>
        <v>viernes</v>
      </c>
      <c r="G457" t="str">
        <f t="shared" si="43"/>
        <v>junio</v>
      </c>
      <c r="H457" t="str">
        <f>VLOOKUP(C457,Productos!A:D,2,FALSE)</f>
        <v>Producto G</v>
      </c>
      <c r="I457">
        <f>VLOOKUP(C457,Productos!A:D,3,FALSE)</f>
        <v>17</v>
      </c>
      <c r="J457">
        <f>VLOOKUP(C457,Productos!A:D,4,FALSE)</f>
        <v>34</v>
      </c>
      <c r="K457" t="str">
        <f>VLOOKUP(D457,Vendedores!A:F,6,FALSE)</f>
        <v>Gonzalez, Lionel</v>
      </c>
      <c r="L457">
        <f>VLOOKUP(D457,Vendedores!A:F,5,FALSE)</f>
        <v>4073</v>
      </c>
      <c r="M457">
        <f>VLOOKUP(D457,Vendedores!A:F,2,FALSE)</f>
        <v>5</v>
      </c>
      <c r="N457" t="str">
        <f>VLOOKUP(D457,Vendedores!A:H,7,FALSE)</f>
        <v>Vendedor Sr</v>
      </c>
      <c r="O457">
        <f>VLOOKUP(D457,Vendedores!A:H,8,FALSE)</f>
        <v>2</v>
      </c>
      <c r="P457">
        <f t="shared" si="44"/>
        <v>34</v>
      </c>
      <c r="Q457">
        <f t="shared" si="45"/>
        <v>17</v>
      </c>
      <c r="R457">
        <f t="shared" si="46"/>
        <v>17</v>
      </c>
      <c r="S457">
        <f t="shared" si="47"/>
        <v>17</v>
      </c>
      <c r="T457" s="12">
        <f>VLOOKUP(
    O457,
    Comisiones!A:N,
    HLOOKUP(G457,Comisiones!$1:$2,2,FALSE),
    FALSE
)</f>
        <v>0.17</v>
      </c>
    </row>
    <row r="458" spans="1:20" x14ac:dyDescent="0.3">
      <c r="A458" s="2">
        <v>457</v>
      </c>
      <c r="B458" s="3">
        <v>45080</v>
      </c>
      <c r="C458" s="2">
        <v>8</v>
      </c>
      <c r="D458" s="2">
        <v>11</v>
      </c>
      <c r="E458" s="2">
        <v>21</v>
      </c>
      <c r="F458" t="str">
        <f t="shared" si="42"/>
        <v>sábado</v>
      </c>
      <c r="G458" t="str">
        <f t="shared" si="43"/>
        <v>junio</v>
      </c>
      <c r="H458" t="str">
        <f>VLOOKUP(C458,Productos!A:D,2,FALSE)</f>
        <v>Producto H</v>
      </c>
      <c r="I458">
        <f>VLOOKUP(C458,Productos!A:D,3,FALSE)</f>
        <v>14</v>
      </c>
      <c r="J458">
        <f>VLOOKUP(C458,Productos!A:D,4,FALSE)</f>
        <v>28</v>
      </c>
      <c r="K458" t="str">
        <f>VLOOKUP(D458,Vendedores!A:F,6,FALSE)</f>
        <v>Garcia, Isabel</v>
      </c>
      <c r="L458">
        <f>VLOOKUP(D458,Vendedores!A:F,5,FALSE)</f>
        <v>3985</v>
      </c>
      <c r="M458">
        <f>VLOOKUP(D458,Vendedores!A:F,2,FALSE)</f>
        <v>6</v>
      </c>
      <c r="N458" t="str">
        <f>VLOOKUP(D458,Vendedores!A:H,7,FALSE)</f>
        <v>Vendedor Ssr</v>
      </c>
      <c r="O458">
        <f>VLOOKUP(D458,Vendedores!A:H,8,FALSE)</f>
        <v>2</v>
      </c>
      <c r="P458">
        <f t="shared" si="44"/>
        <v>28</v>
      </c>
      <c r="Q458">
        <f t="shared" si="45"/>
        <v>14</v>
      </c>
      <c r="R458">
        <f t="shared" si="46"/>
        <v>14</v>
      </c>
      <c r="S458">
        <f t="shared" si="47"/>
        <v>14</v>
      </c>
      <c r="T458" s="12">
        <f>VLOOKUP(
    O458,
    Comisiones!A:N,
    HLOOKUP(G458,Comisiones!$1:$2,2,FALSE),
    FALSE
)</f>
        <v>0.17</v>
      </c>
    </row>
    <row r="459" spans="1:20" x14ac:dyDescent="0.3">
      <c r="A459" s="2">
        <v>458</v>
      </c>
      <c r="B459" s="3">
        <v>45080</v>
      </c>
      <c r="C459" s="2">
        <v>1</v>
      </c>
      <c r="D459" s="2">
        <v>34</v>
      </c>
      <c r="E459" s="2">
        <v>9</v>
      </c>
      <c r="F459" t="str">
        <f t="shared" si="42"/>
        <v>sábado</v>
      </c>
      <c r="G459" t="str">
        <f t="shared" si="43"/>
        <v>junio</v>
      </c>
      <c r="H459" t="str">
        <f>VLOOKUP(C459,Productos!A:D,2,FALSE)</f>
        <v>Producto A</v>
      </c>
      <c r="I459">
        <f>VLOOKUP(C459,Productos!A:D,3,FALSE)</f>
        <v>10</v>
      </c>
      <c r="J459">
        <f>VLOOKUP(C459,Productos!A:D,4,FALSE)</f>
        <v>20</v>
      </c>
      <c r="K459" t="str">
        <f>VLOOKUP(D459,Vendedores!A:F,6,FALSE)</f>
        <v>Lopez, Teresa</v>
      </c>
      <c r="L459">
        <f>VLOOKUP(D459,Vendedores!A:F,5,FALSE)</f>
        <v>3680</v>
      </c>
      <c r="M459">
        <f>VLOOKUP(D459,Vendedores!A:F,2,FALSE)</f>
        <v>6</v>
      </c>
      <c r="N459" t="str">
        <f>VLOOKUP(D459,Vendedores!A:H,7,FALSE)</f>
        <v>Vendedor Ssr</v>
      </c>
      <c r="O459">
        <f>VLOOKUP(D459,Vendedores!A:H,8,FALSE)</f>
        <v>2</v>
      </c>
      <c r="P459">
        <f t="shared" si="44"/>
        <v>20</v>
      </c>
      <c r="Q459">
        <f t="shared" si="45"/>
        <v>10.5</v>
      </c>
      <c r="R459">
        <f t="shared" si="46"/>
        <v>10</v>
      </c>
      <c r="S459">
        <f t="shared" si="47"/>
        <v>10.5</v>
      </c>
      <c r="T459" s="12">
        <f>VLOOKUP(
    O459,
    Comisiones!A:N,
    HLOOKUP(G459,Comisiones!$1:$2,2,FALSE),
    FALSE
)</f>
        <v>0.17</v>
      </c>
    </row>
    <row r="460" spans="1:20" x14ac:dyDescent="0.3">
      <c r="A460" s="2">
        <v>459</v>
      </c>
      <c r="B460" s="3">
        <v>45080</v>
      </c>
      <c r="C460" s="2">
        <v>6</v>
      </c>
      <c r="D460" s="2">
        <v>15</v>
      </c>
      <c r="E460" s="2">
        <v>13</v>
      </c>
      <c r="F460" t="str">
        <f t="shared" si="42"/>
        <v>sábado</v>
      </c>
      <c r="G460" t="str">
        <f t="shared" si="43"/>
        <v>junio</v>
      </c>
      <c r="H460" t="str">
        <f>VLOOKUP(C460,Productos!A:D,2,FALSE)</f>
        <v>Producto F</v>
      </c>
      <c r="I460">
        <f>VLOOKUP(C460,Productos!A:D,3,FALSE)</f>
        <v>16</v>
      </c>
      <c r="J460">
        <f>VLOOKUP(C460,Productos!A:D,4,FALSE)</f>
        <v>32</v>
      </c>
      <c r="K460" t="str">
        <f>VLOOKUP(D460,Vendedores!A:F,6,FALSE)</f>
        <v>Gomez, David</v>
      </c>
      <c r="L460">
        <f>VLOOKUP(D460,Vendedores!A:F,5,FALSE)</f>
        <v>1821</v>
      </c>
      <c r="M460">
        <f>VLOOKUP(D460,Vendedores!A:F,2,FALSE)</f>
        <v>8</v>
      </c>
      <c r="N460" t="str">
        <f>VLOOKUP(D460,Vendedores!A:H,7,FALSE)</f>
        <v>Pasante</v>
      </c>
      <c r="O460">
        <f>VLOOKUP(D460,Vendedores!A:H,8,FALSE)</f>
        <v>1</v>
      </c>
      <c r="P460">
        <f t="shared" si="44"/>
        <v>32</v>
      </c>
      <c r="Q460">
        <f t="shared" si="45"/>
        <v>16</v>
      </c>
      <c r="R460">
        <f t="shared" si="46"/>
        <v>16</v>
      </c>
      <c r="S460">
        <f t="shared" si="47"/>
        <v>16</v>
      </c>
      <c r="T460" s="12">
        <f>VLOOKUP(
    O460,
    Comisiones!A:N,
    HLOOKUP(G460,Comisiones!$1:$2,2,FALSE),
    FALSE
)</f>
        <v>0.15</v>
      </c>
    </row>
    <row r="461" spans="1:20" x14ac:dyDescent="0.3">
      <c r="A461" s="2">
        <v>460</v>
      </c>
      <c r="B461" s="3">
        <v>45081</v>
      </c>
      <c r="C461" s="2">
        <v>3</v>
      </c>
      <c r="D461" s="2">
        <v>31</v>
      </c>
      <c r="E461" s="2">
        <v>12</v>
      </c>
      <c r="F461" t="str">
        <f t="shared" si="42"/>
        <v>domingo</v>
      </c>
      <c r="G461" t="str">
        <f t="shared" si="43"/>
        <v>junio</v>
      </c>
      <c r="H461" t="str">
        <f>VLOOKUP(C461,Productos!A:D,2,FALSE)</f>
        <v>Producto C</v>
      </c>
      <c r="I461">
        <f>VLOOKUP(C461,Productos!A:D,3,FALSE)</f>
        <v>23</v>
      </c>
      <c r="J461">
        <f>VLOOKUP(C461,Productos!A:D,4,FALSE)</f>
        <v>46</v>
      </c>
      <c r="K461" t="str">
        <f>VLOOKUP(D461,Vendedores!A:F,6,FALSE)</f>
        <v>Fernandez, Isabel</v>
      </c>
      <c r="L461">
        <f>VLOOKUP(D461,Vendedores!A:F,5,FALSE)</f>
        <v>2227</v>
      </c>
      <c r="M461">
        <f>VLOOKUP(D461,Vendedores!A:F,2,FALSE)</f>
        <v>7</v>
      </c>
      <c r="N461" t="str">
        <f>VLOOKUP(D461,Vendedores!A:H,7,FALSE)</f>
        <v>Vendedor Jr</v>
      </c>
      <c r="O461">
        <f>VLOOKUP(D461,Vendedores!A:H,8,FALSE)</f>
        <v>2</v>
      </c>
      <c r="P461">
        <f t="shared" si="44"/>
        <v>55.199999999999996</v>
      </c>
      <c r="Q461">
        <f t="shared" si="45"/>
        <v>24.150000000000002</v>
      </c>
      <c r="R461">
        <f t="shared" si="46"/>
        <v>23</v>
      </c>
      <c r="S461">
        <f t="shared" si="47"/>
        <v>24.150000000000002</v>
      </c>
      <c r="T461" s="12">
        <f>VLOOKUP(
    O461,
    Comisiones!A:N,
    HLOOKUP(G461,Comisiones!$1:$2,2,FALSE),
    FALSE
)</f>
        <v>0.17</v>
      </c>
    </row>
    <row r="462" spans="1:20" x14ac:dyDescent="0.3">
      <c r="A462" s="2">
        <v>461</v>
      </c>
      <c r="B462" s="3">
        <v>45081</v>
      </c>
      <c r="C462" s="2">
        <v>9</v>
      </c>
      <c r="D462" s="2">
        <v>39</v>
      </c>
      <c r="E462" s="2">
        <v>14</v>
      </c>
      <c r="F462" t="str">
        <f t="shared" si="42"/>
        <v>domingo</v>
      </c>
      <c r="G462" t="str">
        <f t="shared" si="43"/>
        <v>junio</v>
      </c>
      <c r="H462" t="str">
        <f>VLOOKUP(C462,Productos!A:D,2,FALSE)</f>
        <v>Producto I</v>
      </c>
      <c r="I462">
        <f>VLOOKUP(C462,Productos!A:D,3,FALSE)</f>
        <v>26</v>
      </c>
      <c r="J462">
        <f>VLOOKUP(C462,Productos!A:D,4,FALSE)</f>
        <v>52</v>
      </c>
      <c r="K462" t="str">
        <f>VLOOKUP(D462,Vendedores!A:F,6,FALSE)</f>
        <v>Gomez, Maria</v>
      </c>
      <c r="L462">
        <f>VLOOKUP(D462,Vendedores!A:F,5,FALSE)</f>
        <v>2483</v>
      </c>
      <c r="M462">
        <f>VLOOKUP(D462,Vendedores!A:F,2,FALSE)</f>
        <v>7</v>
      </c>
      <c r="N462" t="str">
        <f>VLOOKUP(D462,Vendedores!A:H,7,FALSE)</f>
        <v>Vendedor Jr</v>
      </c>
      <c r="O462">
        <f>VLOOKUP(D462,Vendedores!A:H,8,FALSE)</f>
        <v>2</v>
      </c>
      <c r="P462">
        <f t="shared" si="44"/>
        <v>62.4</v>
      </c>
      <c r="Q462">
        <f t="shared" si="45"/>
        <v>26</v>
      </c>
      <c r="R462">
        <f t="shared" si="46"/>
        <v>26</v>
      </c>
      <c r="S462">
        <f t="shared" si="47"/>
        <v>26</v>
      </c>
      <c r="T462" s="12">
        <f>VLOOKUP(
    O462,
    Comisiones!A:N,
    HLOOKUP(G462,Comisiones!$1:$2,2,FALSE),
    FALSE
)</f>
        <v>0.17</v>
      </c>
    </row>
    <row r="463" spans="1:20" x14ac:dyDescent="0.3">
      <c r="A463" s="2">
        <v>462</v>
      </c>
      <c r="B463" s="3">
        <v>45081</v>
      </c>
      <c r="C463" s="2">
        <v>9</v>
      </c>
      <c r="D463" s="2">
        <v>40</v>
      </c>
      <c r="E463" s="2">
        <v>16</v>
      </c>
      <c r="F463" t="str">
        <f t="shared" si="42"/>
        <v>domingo</v>
      </c>
      <c r="G463" t="str">
        <f t="shared" si="43"/>
        <v>junio</v>
      </c>
      <c r="H463" t="str">
        <f>VLOOKUP(C463,Productos!A:D,2,FALSE)</f>
        <v>Producto I</v>
      </c>
      <c r="I463">
        <f>VLOOKUP(C463,Productos!A:D,3,FALSE)</f>
        <v>26</v>
      </c>
      <c r="J463">
        <f>VLOOKUP(C463,Productos!A:D,4,FALSE)</f>
        <v>52</v>
      </c>
      <c r="K463" t="str">
        <f>VLOOKUP(D463,Vendedores!A:F,6,FALSE)</f>
        <v>Martin, Carmen</v>
      </c>
      <c r="L463">
        <f>VLOOKUP(D463,Vendedores!A:F,5,FALSE)</f>
        <v>1598</v>
      </c>
      <c r="M463">
        <f>VLOOKUP(D463,Vendedores!A:F,2,FALSE)</f>
        <v>8</v>
      </c>
      <c r="N463" t="str">
        <f>VLOOKUP(D463,Vendedores!A:H,7,FALSE)</f>
        <v>Pasante</v>
      </c>
      <c r="O463">
        <f>VLOOKUP(D463,Vendedores!A:H,8,FALSE)</f>
        <v>1</v>
      </c>
      <c r="P463">
        <f t="shared" si="44"/>
        <v>62.4</v>
      </c>
      <c r="Q463">
        <f t="shared" si="45"/>
        <v>26</v>
      </c>
      <c r="R463">
        <f t="shared" si="46"/>
        <v>26</v>
      </c>
      <c r="S463">
        <f t="shared" si="47"/>
        <v>26</v>
      </c>
      <c r="T463" s="12">
        <f>VLOOKUP(
    O463,
    Comisiones!A:N,
    HLOOKUP(G463,Comisiones!$1:$2,2,FALSE),
    FALSE
)</f>
        <v>0.15</v>
      </c>
    </row>
    <row r="464" spans="1:20" x14ac:dyDescent="0.3">
      <c r="A464" s="2">
        <v>463</v>
      </c>
      <c r="B464" s="3">
        <v>45082</v>
      </c>
      <c r="C464" s="2">
        <v>9</v>
      </c>
      <c r="D464" s="2">
        <v>18</v>
      </c>
      <c r="E464" s="2">
        <v>10</v>
      </c>
      <c r="F464" t="str">
        <f t="shared" si="42"/>
        <v>lunes</v>
      </c>
      <c r="G464" t="str">
        <f t="shared" si="43"/>
        <v>junio</v>
      </c>
      <c r="H464" t="str">
        <f>VLOOKUP(C464,Productos!A:D,2,FALSE)</f>
        <v>Producto I</v>
      </c>
      <c r="I464">
        <f>VLOOKUP(C464,Productos!A:D,3,FALSE)</f>
        <v>26</v>
      </c>
      <c r="J464">
        <f>VLOOKUP(C464,Productos!A:D,4,FALSE)</f>
        <v>52</v>
      </c>
      <c r="K464" t="str">
        <f>VLOOKUP(D464,Vendedores!A:F,6,FALSE)</f>
        <v>Garcia, Jose</v>
      </c>
      <c r="L464">
        <f>VLOOKUP(D464,Vendedores!A:F,5,FALSE)</f>
        <v>5194</v>
      </c>
      <c r="M464">
        <f>VLOOKUP(D464,Vendedores!A:F,2,FALSE)</f>
        <v>4</v>
      </c>
      <c r="N464" t="str">
        <f>VLOOKUP(D464,Vendedores!A:H,7,FALSE)</f>
        <v>Jefe</v>
      </c>
      <c r="O464">
        <f>VLOOKUP(D464,Vendedores!A:H,8,FALSE)</f>
        <v>3</v>
      </c>
      <c r="P464">
        <f t="shared" si="44"/>
        <v>52</v>
      </c>
      <c r="Q464">
        <f t="shared" si="45"/>
        <v>26</v>
      </c>
      <c r="R464">
        <f t="shared" si="46"/>
        <v>26</v>
      </c>
      <c r="S464">
        <f t="shared" si="47"/>
        <v>26</v>
      </c>
      <c r="T464" s="12">
        <f>VLOOKUP(
    O464,
    Comisiones!A:N,
    HLOOKUP(G464,Comisiones!$1:$2,2,FALSE),
    FALSE
)</f>
        <v>0.19</v>
      </c>
    </row>
    <row r="465" spans="1:20" x14ac:dyDescent="0.3">
      <c r="A465" s="2">
        <v>464</v>
      </c>
      <c r="B465" s="3">
        <v>45082</v>
      </c>
      <c r="C465" s="2">
        <v>6</v>
      </c>
      <c r="D465" s="2">
        <v>4</v>
      </c>
      <c r="E465" s="2">
        <v>6</v>
      </c>
      <c r="F465" t="str">
        <f t="shared" si="42"/>
        <v>lunes</v>
      </c>
      <c r="G465" t="str">
        <f t="shared" si="43"/>
        <v>junio</v>
      </c>
      <c r="H465" t="str">
        <f>VLOOKUP(C465,Productos!A:D,2,FALSE)</f>
        <v>Producto F</v>
      </c>
      <c r="I465">
        <f>VLOOKUP(C465,Productos!A:D,3,FALSE)</f>
        <v>16</v>
      </c>
      <c r="J465">
        <f>VLOOKUP(C465,Productos!A:D,4,FALSE)</f>
        <v>32</v>
      </c>
      <c r="K465" t="str">
        <f>VLOOKUP(D465,Vendedores!A:F,6,FALSE)</f>
        <v>Fernandez, Isabel</v>
      </c>
      <c r="L465">
        <f>VLOOKUP(D465,Vendedores!A:F,5,FALSE)</f>
        <v>4345</v>
      </c>
      <c r="M465">
        <f>VLOOKUP(D465,Vendedores!A:F,2,FALSE)</f>
        <v>5</v>
      </c>
      <c r="N465" t="str">
        <f>VLOOKUP(D465,Vendedores!A:H,7,FALSE)</f>
        <v>Vendedor Sr</v>
      </c>
      <c r="O465">
        <f>VLOOKUP(D465,Vendedores!A:H,8,FALSE)</f>
        <v>2</v>
      </c>
      <c r="P465">
        <f t="shared" si="44"/>
        <v>32</v>
      </c>
      <c r="Q465">
        <f t="shared" si="45"/>
        <v>16</v>
      </c>
      <c r="R465">
        <f t="shared" si="46"/>
        <v>16</v>
      </c>
      <c r="S465">
        <f t="shared" si="47"/>
        <v>16</v>
      </c>
      <c r="T465" s="12">
        <f>VLOOKUP(
    O465,
    Comisiones!A:N,
    HLOOKUP(G465,Comisiones!$1:$2,2,FALSE),
    FALSE
)</f>
        <v>0.17</v>
      </c>
    </row>
    <row r="466" spans="1:20" x14ac:dyDescent="0.3">
      <c r="A466" s="2">
        <v>465</v>
      </c>
      <c r="B466" s="3">
        <v>45082</v>
      </c>
      <c r="C466" s="2">
        <v>8</v>
      </c>
      <c r="D466" s="2">
        <v>17</v>
      </c>
      <c r="E466" s="2">
        <v>22</v>
      </c>
      <c r="F466" t="str">
        <f t="shared" si="42"/>
        <v>lunes</v>
      </c>
      <c r="G466" t="str">
        <f t="shared" si="43"/>
        <v>junio</v>
      </c>
      <c r="H466" t="str">
        <f>VLOOKUP(C466,Productos!A:D,2,FALSE)</f>
        <v>Producto H</v>
      </c>
      <c r="I466">
        <f>VLOOKUP(C466,Productos!A:D,3,FALSE)</f>
        <v>14</v>
      </c>
      <c r="J466">
        <f>VLOOKUP(C466,Productos!A:D,4,FALSE)</f>
        <v>28</v>
      </c>
      <c r="K466" t="str">
        <f>VLOOKUP(D466,Vendedores!A:F,6,FALSE)</f>
        <v>Messi, Lionel</v>
      </c>
      <c r="L466">
        <f>VLOOKUP(D466,Vendedores!A:F,5,FALSE)</f>
        <v>8512</v>
      </c>
      <c r="M466">
        <f>VLOOKUP(D466,Vendedores!A:F,2,FALSE)</f>
        <v>1</v>
      </c>
      <c r="N466" t="str">
        <f>VLOOKUP(D466,Vendedores!A:H,7,FALSE)</f>
        <v>CEO</v>
      </c>
      <c r="O466">
        <f>VLOOKUP(D466,Vendedores!A:H,8,FALSE)</f>
        <v>5</v>
      </c>
      <c r="P466">
        <f t="shared" si="44"/>
        <v>25.2</v>
      </c>
      <c r="Q466">
        <f t="shared" si="45"/>
        <v>14</v>
      </c>
      <c r="R466">
        <f t="shared" si="46"/>
        <v>14</v>
      </c>
      <c r="S466">
        <f t="shared" si="47"/>
        <v>14</v>
      </c>
      <c r="T466" s="12">
        <f>VLOOKUP(
    O466,
    Comisiones!A:N,
    HLOOKUP(G466,Comisiones!$1:$2,2,FALSE),
    FALSE
)</f>
        <v>0.23</v>
      </c>
    </row>
    <row r="467" spans="1:20" x14ac:dyDescent="0.3">
      <c r="A467" s="2">
        <v>466</v>
      </c>
      <c r="B467" s="3">
        <v>45083</v>
      </c>
      <c r="C467" s="2">
        <v>7</v>
      </c>
      <c r="D467" s="2">
        <v>31</v>
      </c>
      <c r="E467" s="2">
        <v>13</v>
      </c>
      <c r="F467" t="str">
        <f t="shared" si="42"/>
        <v>martes</v>
      </c>
      <c r="G467" t="str">
        <f t="shared" si="43"/>
        <v>junio</v>
      </c>
      <c r="H467" t="str">
        <f>VLOOKUP(C467,Productos!A:D,2,FALSE)</f>
        <v>Producto G</v>
      </c>
      <c r="I467">
        <f>VLOOKUP(C467,Productos!A:D,3,FALSE)</f>
        <v>17</v>
      </c>
      <c r="J467">
        <f>VLOOKUP(C467,Productos!A:D,4,FALSE)</f>
        <v>34</v>
      </c>
      <c r="K467" t="str">
        <f>VLOOKUP(D467,Vendedores!A:F,6,FALSE)</f>
        <v>Fernandez, Isabel</v>
      </c>
      <c r="L467">
        <f>VLOOKUP(D467,Vendedores!A:F,5,FALSE)</f>
        <v>2227</v>
      </c>
      <c r="M467">
        <f>VLOOKUP(D467,Vendedores!A:F,2,FALSE)</f>
        <v>7</v>
      </c>
      <c r="N467" t="str">
        <f>VLOOKUP(D467,Vendedores!A:H,7,FALSE)</f>
        <v>Vendedor Jr</v>
      </c>
      <c r="O467">
        <f>VLOOKUP(D467,Vendedores!A:H,8,FALSE)</f>
        <v>2</v>
      </c>
      <c r="P467">
        <f t="shared" si="44"/>
        <v>34</v>
      </c>
      <c r="Q467">
        <f t="shared" si="45"/>
        <v>17</v>
      </c>
      <c r="R467">
        <f t="shared" si="46"/>
        <v>17</v>
      </c>
      <c r="S467">
        <f t="shared" si="47"/>
        <v>17</v>
      </c>
      <c r="T467" s="12">
        <f>VLOOKUP(
    O467,
    Comisiones!A:N,
    HLOOKUP(G467,Comisiones!$1:$2,2,FALSE),
    FALSE
)</f>
        <v>0.17</v>
      </c>
    </row>
    <row r="468" spans="1:20" x14ac:dyDescent="0.3">
      <c r="A468" s="2">
        <v>467</v>
      </c>
      <c r="B468" s="3">
        <v>45083</v>
      </c>
      <c r="C468" s="2">
        <v>6</v>
      </c>
      <c r="D468" s="2">
        <v>2</v>
      </c>
      <c r="E468" s="2">
        <v>20</v>
      </c>
      <c r="F468" t="str">
        <f t="shared" si="42"/>
        <v>martes</v>
      </c>
      <c r="G468" t="str">
        <f t="shared" si="43"/>
        <v>junio</v>
      </c>
      <c r="H468" t="str">
        <f>VLOOKUP(C468,Productos!A:D,2,FALSE)</f>
        <v>Producto F</v>
      </c>
      <c r="I468">
        <f>VLOOKUP(C468,Productos!A:D,3,FALSE)</f>
        <v>16</v>
      </c>
      <c r="J468">
        <f>VLOOKUP(C468,Productos!A:D,4,FALSE)</f>
        <v>32</v>
      </c>
      <c r="K468" t="str">
        <f>VLOOKUP(D468,Vendedores!A:F,6,FALSE)</f>
        <v>Rodriguez, Ana</v>
      </c>
      <c r="L468">
        <f>VLOOKUP(D468,Vendedores!A:F,5,FALSE)</f>
        <v>6979</v>
      </c>
      <c r="M468">
        <f>VLOOKUP(D468,Vendedores!A:F,2,FALSE)</f>
        <v>3</v>
      </c>
      <c r="N468" t="str">
        <f>VLOOKUP(D468,Vendedores!A:H,7,FALSE)</f>
        <v>Gerente</v>
      </c>
      <c r="O468">
        <f>VLOOKUP(D468,Vendedores!A:H,8,FALSE)</f>
        <v>3</v>
      </c>
      <c r="P468">
        <f t="shared" si="44"/>
        <v>28.8</v>
      </c>
      <c r="Q468">
        <f t="shared" si="45"/>
        <v>16</v>
      </c>
      <c r="R468">
        <f t="shared" si="46"/>
        <v>16</v>
      </c>
      <c r="S468">
        <f t="shared" si="47"/>
        <v>16</v>
      </c>
      <c r="T468" s="12">
        <f>VLOOKUP(
    O468,
    Comisiones!A:N,
    HLOOKUP(G468,Comisiones!$1:$2,2,FALSE),
    FALSE
)</f>
        <v>0.19</v>
      </c>
    </row>
    <row r="469" spans="1:20" x14ac:dyDescent="0.3">
      <c r="A469" s="2">
        <v>468</v>
      </c>
      <c r="B469" s="3">
        <v>45083</v>
      </c>
      <c r="C469" s="2">
        <v>4</v>
      </c>
      <c r="D469" s="2">
        <v>35</v>
      </c>
      <c r="E469" s="2">
        <v>14</v>
      </c>
      <c r="F469" t="str">
        <f t="shared" si="42"/>
        <v>martes</v>
      </c>
      <c r="G469" t="str">
        <f t="shared" si="43"/>
        <v>junio</v>
      </c>
      <c r="H469" t="str">
        <f>VLOOKUP(C469,Productos!A:D,2,FALSE)</f>
        <v>Producto D</v>
      </c>
      <c r="I469">
        <f>VLOOKUP(C469,Productos!A:D,3,FALSE)</f>
        <v>14</v>
      </c>
      <c r="J469">
        <f>VLOOKUP(C469,Productos!A:D,4,FALSE)</f>
        <v>28</v>
      </c>
      <c r="K469" t="str">
        <f>VLOOKUP(D469,Vendedores!A:F,6,FALSE)</f>
        <v>Garcia, David</v>
      </c>
      <c r="L469">
        <f>VLOOKUP(D469,Vendedores!A:F,5,FALSE)</f>
        <v>2383</v>
      </c>
      <c r="M469">
        <f>VLOOKUP(D469,Vendedores!A:F,2,FALSE)</f>
        <v>7</v>
      </c>
      <c r="N469" t="str">
        <f>VLOOKUP(D469,Vendedores!A:H,7,FALSE)</f>
        <v>Vendedor Jr</v>
      </c>
      <c r="O469">
        <f>VLOOKUP(D469,Vendedores!A:H,8,FALSE)</f>
        <v>2</v>
      </c>
      <c r="P469">
        <f t="shared" si="44"/>
        <v>28</v>
      </c>
      <c r="Q469">
        <f t="shared" si="45"/>
        <v>14.700000000000001</v>
      </c>
      <c r="R469">
        <f t="shared" si="46"/>
        <v>14</v>
      </c>
      <c r="S469">
        <f t="shared" si="47"/>
        <v>14.700000000000001</v>
      </c>
      <c r="T469" s="12">
        <f>VLOOKUP(
    O469,
    Comisiones!A:N,
    HLOOKUP(G469,Comisiones!$1:$2,2,FALSE),
    FALSE
)</f>
        <v>0.17</v>
      </c>
    </row>
    <row r="470" spans="1:20" x14ac:dyDescent="0.3">
      <c r="A470" s="2">
        <v>469</v>
      </c>
      <c r="B470" s="3">
        <v>45084</v>
      </c>
      <c r="C470" s="2">
        <v>9</v>
      </c>
      <c r="D470" s="2">
        <v>36</v>
      </c>
      <c r="E470" s="2">
        <v>17</v>
      </c>
      <c r="F470" t="str">
        <f t="shared" si="42"/>
        <v>miércoles</v>
      </c>
      <c r="G470" t="str">
        <f t="shared" si="43"/>
        <v>junio</v>
      </c>
      <c r="H470" t="str">
        <f>VLOOKUP(C470,Productos!A:D,2,FALSE)</f>
        <v>Producto I</v>
      </c>
      <c r="I470">
        <f>VLOOKUP(C470,Productos!A:D,3,FALSE)</f>
        <v>26</v>
      </c>
      <c r="J470">
        <f>VLOOKUP(C470,Productos!A:D,4,FALSE)</f>
        <v>52</v>
      </c>
      <c r="K470" t="str">
        <f>VLOOKUP(D470,Vendedores!A:F,6,FALSE)</f>
        <v>Rodriguez, Francisco</v>
      </c>
      <c r="L470">
        <f>VLOOKUP(D470,Vendedores!A:F,5,FALSE)</f>
        <v>1898</v>
      </c>
      <c r="M470">
        <f>VLOOKUP(D470,Vendedores!A:F,2,FALSE)</f>
        <v>8</v>
      </c>
      <c r="N470" t="str">
        <f>VLOOKUP(D470,Vendedores!A:H,7,FALSE)</f>
        <v>Pasante</v>
      </c>
      <c r="O470">
        <f>VLOOKUP(D470,Vendedores!A:H,8,FALSE)</f>
        <v>1</v>
      </c>
      <c r="P470">
        <f t="shared" si="44"/>
        <v>52</v>
      </c>
      <c r="Q470">
        <f t="shared" si="45"/>
        <v>26</v>
      </c>
      <c r="R470">
        <f t="shared" si="46"/>
        <v>26</v>
      </c>
      <c r="S470">
        <f t="shared" si="47"/>
        <v>26</v>
      </c>
      <c r="T470" s="12">
        <f>VLOOKUP(
    O470,
    Comisiones!A:N,
    HLOOKUP(G470,Comisiones!$1:$2,2,FALSE),
    FALSE
)</f>
        <v>0.15</v>
      </c>
    </row>
    <row r="471" spans="1:20" x14ac:dyDescent="0.3">
      <c r="A471" s="2">
        <v>470</v>
      </c>
      <c r="B471" s="3">
        <v>45084</v>
      </c>
      <c r="C471" s="2">
        <v>3</v>
      </c>
      <c r="D471" s="2">
        <v>6</v>
      </c>
      <c r="E471" s="2">
        <v>14</v>
      </c>
      <c r="F471" t="str">
        <f t="shared" si="42"/>
        <v>miércoles</v>
      </c>
      <c r="G471" t="str">
        <f t="shared" si="43"/>
        <v>junio</v>
      </c>
      <c r="H471" t="str">
        <f>VLOOKUP(C471,Productos!A:D,2,FALSE)</f>
        <v>Producto C</v>
      </c>
      <c r="I471">
        <f>VLOOKUP(C471,Productos!A:D,3,FALSE)</f>
        <v>23</v>
      </c>
      <c r="J471">
        <f>VLOOKUP(C471,Productos!A:D,4,FALSE)</f>
        <v>46</v>
      </c>
      <c r="K471" t="str">
        <f>VLOOKUP(D471,Vendedores!A:F,6,FALSE)</f>
        <v>Martinez, Pilar</v>
      </c>
      <c r="L471">
        <f>VLOOKUP(D471,Vendedores!A:F,5,FALSE)</f>
        <v>2700</v>
      </c>
      <c r="M471">
        <f>VLOOKUP(D471,Vendedores!A:F,2,FALSE)</f>
        <v>2</v>
      </c>
      <c r="N471" t="str">
        <f>VLOOKUP(D471,Vendedores!A:H,7,FALSE)</f>
        <v>Director</v>
      </c>
      <c r="O471">
        <f>VLOOKUP(D471,Vendedores!A:H,8,FALSE)</f>
        <v>4</v>
      </c>
      <c r="P471">
        <f t="shared" si="44"/>
        <v>41.4</v>
      </c>
      <c r="Q471">
        <f t="shared" si="45"/>
        <v>24.150000000000002</v>
      </c>
      <c r="R471">
        <f t="shared" si="46"/>
        <v>23</v>
      </c>
      <c r="S471">
        <f t="shared" si="47"/>
        <v>24.150000000000002</v>
      </c>
      <c r="T471" s="12">
        <f>VLOOKUP(
    O471,
    Comisiones!A:N,
    HLOOKUP(G471,Comisiones!$1:$2,2,FALSE),
    FALSE
)</f>
        <v>0.21</v>
      </c>
    </row>
    <row r="472" spans="1:20" x14ac:dyDescent="0.3">
      <c r="A472" s="2">
        <v>471</v>
      </c>
      <c r="B472" s="3">
        <v>45084</v>
      </c>
      <c r="C472" s="2">
        <v>6</v>
      </c>
      <c r="D472" s="2">
        <v>22</v>
      </c>
      <c r="E472" s="2">
        <v>15</v>
      </c>
      <c r="F472" t="str">
        <f t="shared" si="42"/>
        <v>miércoles</v>
      </c>
      <c r="G472" t="str">
        <f t="shared" si="43"/>
        <v>junio</v>
      </c>
      <c r="H472" t="str">
        <f>VLOOKUP(C472,Productos!A:D,2,FALSE)</f>
        <v>Producto F</v>
      </c>
      <c r="I472">
        <f>VLOOKUP(C472,Productos!A:D,3,FALSE)</f>
        <v>16</v>
      </c>
      <c r="J472">
        <f>VLOOKUP(C472,Productos!A:D,4,FALSE)</f>
        <v>32</v>
      </c>
      <c r="K472" t="str">
        <f>VLOOKUP(D472,Vendedores!A:F,6,FALSE)</f>
        <v>Lopez, Ana</v>
      </c>
      <c r="L472">
        <f>VLOOKUP(D472,Vendedores!A:F,5,FALSE)</f>
        <v>1601</v>
      </c>
      <c r="M472">
        <f>VLOOKUP(D472,Vendedores!A:F,2,FALSE)</f>
        <v>8</v>
      </c>
      <c r="N472" t="str">
        <f>VLOOKUP(D472,Vendedores!A:H,7,FALSE)</f>
        <v>Pasante</v>
      </c>
      <c r="O472">
        <f>VLOOKUP(D472,Vendedores!A:H,8,FALSE)</f>
        <v>1</v>
      </c>
      <c r="P472">
        <f t="shared" si="44"/>
        <v>32</v>
      </c>
      <c r="Q472">
        <f t="shared" si="45"/>
        <v>16</v>
      </c>
      <c r="R472">
        <f t="shared" si="46"/>
        <v>16</v>
      </c>
      <c r="S472">
        <f t="shared" si="47"/>
        <v>16</v>
      </c>
      <c r="T472" s="12">
        <f>VLOOKUP(
    O472,
    Comisiones!A:N,
    HLOOKUP(G472,Comisiones!$1:$2,2,FALSE),
    FALSE
)</f>
        <v>0.15</v>
      </c>
    </row>
    <row r="473" spans="1:20" x14ac:dyDescent="0.3">
      <c r="A473" s="2">
        <v>472</v>
      </c>
      <c r="B473" s="3">
        <v>45085</v>
      </c>
      <c r="C473" s="2">
        <v>7</v>
      </c>
      <c r="D473" s="2">
        <v>15</v>
      </c>
      <c r="E473" s="2">
        <v>17</v>
      </c>
      <c r="F473" t="str">
        <f t="shared" si="42"/>
        <v>jueves</v>
      </c>
      <c r="G473" t="str">
        <f t="shared" si="43"/>
        <v>junio</v>
      </c>
      <c r="H473" t="str">
        <f>VLOOKUP(C473,Productos!A:D,2,FALSE)</f>
        <v>Producto G</v>
      </c>
      <c r="I473">
        <f>VLOOKUP(C473,Productos!A:D,3,FALSE)</f>
        <v>17</v>
      </c>
      <c r="J473">
        <f>VLOOKUP(C473,Productos!A:D,4,FALSE)</f>
        <v>34</v>
      </c>
      <c r="K473" t="str">
        <f>VLOOKUP(D473,Vendedores!A:F,6,FALSE)</f>
        <v>Gomez, David</v>
      </c>
      <c r="L473">
        <f>VLOOKUP(D473,Vendedores!A:F,5,FALSE)</f>
        <v>1821</v>
      </c>
      <c r="M473">
        <f>VLOOKUP(D473,Vendedores!A:F,2,FALSE)</f>
        <v>8</v>
      </c>
      <c r="N473" t="str">
        <f>VLOOKUP(D473,Vendedores!A:H,7,FALSE)</f>
        <v>Pasante</v>
      </c>
      <c r="O473">
        <f>VLOOKUP(D473,Vendedores!A:H,8,FALSE)</f>
        <v>1</v>
      </c>
      <c r="P473">
        <f t="shared" si="44"/>
        <v>34</v>
      </c>
      <c r="Q473">
        <f t="shared" si="45"/>
        <v>17</v>
      </c>
      <c r="R473">
        <f t="shared" si="46"/>
        <v>17</v>
      </c>
      <c r="S473">
        <f t="shared" si="47"/>
        <v>17</v>
      </c>
      <c r="T473" s="12">
        <f>VLOOKUP(
    O473,
    Comisiones!A:N,
    HLOOKUP(G473,Comisiones!$1:$2,2,FALSE),
    FALSE
)</f>
        <v>0.15</v>
      </c>
    </row>
    <row r="474" spans="1:20" x14ac:dyDescent="0.3">
      <c r="A474" s="2">
        <v>473</v>
      </c>
      <c r="B474" s="3">
        <v>45085</v>
      </c>
      <c r="C474" s="2">
        <v>10</v>
      </c>
      <c r="D474" s="2">
        <v>7</v>
      </c>
      <c r="E474" s="2">
        <v>13</v>
      </c>
      <c r="F474" t="str">
        <f t="shared" si="42"/>
        <v>jueves</v>
      </c>
      <c r="G474" t="str">
        <f t="shared" si="43"/>
        <v>junio</v>
      </c>
      <c r="H474" t="str">
        <f>VLOOKUP(C474,Productos!A:D,2,FALSE)</f>
        <v>Producto J</v>
      </c>
      <c r="I474">
        <f>VLOOKUP(C474,Productos!A:D,3,FALSE)</f>
        <v>29</v>
      </c>
      <c r="J474">
        <f>VLOOKUP(C474,Productos!A:D,4,FALSE)</f>
        <v>58</v>
      </c>
      <c r="K474" t="str">
        <f>VLOOKUP(D474,Vendedores!A:F,6,FALSE)</f>
        <v>Sanchez, Antonio</v>
      </c>
      <c r="L474">
        <f>VLOOKUP(D474,Vendedores!A:F,5,FALSE)</f>
        <v>1810</v>
      </c>
      <c r="M474">
        <f>VLOOKUP(D474,Vendedores!A:F,2,FALSE)</f>
        <v>8</v>
      </c>
      <c r="N474" t="str">
        <f>VLOOKUP(D474,Vendedores!A:H,7,FALSE)</f>
        <v>Pasante</v>
      </c>
      <c r="O474">
        <f>VLOOKUP(D474,Vendedores!A:H,8,FALSE)</f>
        <v>1</v>
      </c>
      <c r="P474">
        <f t="shared" si="44"/>
        <v>58</v>
      </c>
      <c r="Q474">
        <f t="shared" si="45"/>
        <v>29</v>
      </c>
      <c r="R474">
        <f t="shared" si="46"/>
        <v>29</v>
      </c>
      <c r="S474">
        <f t="shared" si="47"/>
        <v>29</v>
      </c>
      <c r="T474" s="12">
        <f>VLOOKUP(
    O474,
    Comisiones!A:N,
    HLOOKUP(G474,Comisiones!$1:$2,2,FALSE),
    FALSE
)</f>
        <v>0.15</v>
      </c>
    </row>
    <row r="475" spans="1:20" x14ac:dyDescent="0.3">
      <c r="A475" s="2">
        <v>474</v>
      </c>
      <c r="B475" s="3">
        <v>45085</v>
      </c>
      <c r="C475" s="2">
        <v>4</v>
      </c>
      <c r="D475" s="2">
        <v>25</v>
      </c>
      <c r="E475" s="2">
        <v>19</v>
      </c>
      <c r="F475" t="str">
        <f t="shared" si="42"/>
        <v>jueves</v>
      </c>
      <c r="G475" t="str">
        <f t="shared" si="43"/>
        <v>junio</v>
      </c>
      <c r="H475" t="str">
        <f>VLOOKUP(C475,Productos!A:D,2,FALSE)</f>
        <v>Producto D</v>
      </c>
      <c r="I475">
        <f>VLOOKUP(C475,Productos!A:D,3,FALSE)</f>
        <v>14</v>
      </c>
      <c r="J475">
        <f>VLOOKUP(C475,Productos!A:D,4,FALSE)</f>
        <v>28</v>
      </c>
      <c r="K475" t="str">
        <f>VLOOKUP(D475,Vendedores!A:F,6,FALSE)</f>
        <v>Perez, Laura</v>
      </c>
      <c r="L475">
        <f>VLOOKUP(D475,Vendedores!A:F,5,FALSE)</f>
        <v>3586</v>
      </c>
      <c r="M475">
        <f>VLOOKUP(D475,Vendedores!A:F,2,FALSE)</f>
        <v>6</v>
      </c>
      <c r="N475" t="str">
        <f>VLOOKUP(D475,Vendedores!A:H,7,FALSE)</f>
        <v>Vendedor Ssr</v>
      </c>
      <c r="O475">
        <f>VLOOKUP(D475,Vendedores!A:H,8,FALSE)</f>
        <v>2</v>
      </c>
      <c r="P475">
        <f t="shared" si="44"/>
        <v>28</v>
      </c>
      <c r="Q475">
        <f t="shared" si="45"/>
        <v>14.700000000000001</v>
      </c>
      <c r="R475">
        <f t="shared" si="46"/>
        <v>14</v>
      </c>
      <c r="S475">
        <f t="shared" si="47"/>
        <v>14.700000000000001</v>
      </c>
      <c r="T475" s="12">
        <f>VLOOKUP(
    O475,
    Comisiones!A:N,
    HLOOKUP(G475,Comisiones!$1:$2,2,FALSE),
    FALSE
)</f>
        <v>0.17</v>
      </c>
    </row>
    <row r="476" spans="1:20" x14ac:dyDescent="0.3">
      <c r="A476" s="2">
        <v>475</v>
      </c>
      <c r="B476" s="3">
        <v>45086</v>
      </c>
      <c r="C476" s="2">
        <v>3</v>
      </c>
      <c r="D476" s="2">
        <v>12</v>
      </c>
      <c r="E476" s="2">
        <v>15</v>
      </c>
      <c r="F476" t="str">
        <f t="shared" si="42"/>
        <v>viernes</v>
      </c>
      <c r="G476" t="str">
        <f t="shared" si="43"/>
        <v>junio</v>
      </c>
      <c r="H476" t="str">
        <f>VLOOKUP(C476,Productos!A:D,2,FALSE)</f>
        <v>Producto C</v>
      </c>
      <c r="I476">
        <f>VLOOKUP(C476,Productos!A:D,3,FALSE)</f>
        <v>23</v>
      </c>
      <c r="J476">
        <f>VLOOKUP(C476,Productos!A:D,4,FALSE)</f>
        <v>46</v>
      </c>
      <c r="K476" t="str">
        <f>VLOOKUP(D476,Vendedores!A:F,6,FALSE)</f>
        <v>Rodriguez, Javier</v>
      </c>
      <c r="L476">
        <f>VLOOKUP(D476,Vendedores!A:F,5,FALSE)</f>
        <v>2027</v>
      </c>
      <c r="M476">
        <f>VLOOKUP(D476,Vendedores!A:F,2,FALSE)</f>
        <v>7</v>
      </c>
      <c r="N476" t="str">
        <f>VLOOKUP(D476,Vendedores!A:H,7,FALSE)</f>
        <v>Vendedor Jr</v>
      </c>
      <c r="O476">
        <f>VLOOKUP(D476,Vendedores!A:H,8,FALSE)</f>
        <v>2</v>
      </c>
      <c r="P476">
        <f t="shared" si="44"/>
        <v>46</v>
      </c>
      <c r="Q476">
        <f t="shared" si="45"/>
        <v>24.150000000000002</v>
      </c>
      <c r="R476">
        <f t="shared" si="46"/>
        <v>23</v>
      </c>
      <c r="S476">
        <f t="shared" si="47"/>
        <v>24.150000000000002</v>
      </c>
      <c r="T476" s="12">
        <f>VLOOKUP(
    O476,
    Comisiones!A:N,
    HLOOKUP(G476,Comisiones!$1:$2,2,FALSE),
    FALSE
)</f>
        <v>0.17</v>
      </c>
    </row>
    <row r="477" spans="1:20" x14ac:dyDescent="0.3">
      <c r="A477" s="2">
        <v>476</v>
      </c>
      <c r="B477" s="3">
        <v>45086</v>
      </c>
      <c r="C477" s="2">
        <v>2</v>
      </c>
      <c r="D477" s="2">
        <v>15</v>
      </c>
      <c r="E477" s="2">
        <v>12</v>
      </c>
      <c r="F477" t="str">
        <f t="shared" si="42"/>
        <v>viernes</v>
      </c>
      <c r="G477" t="str">
        <f t="shared" si="43"/>
        <v>junio</v>
      </c>
      <c r="H477" t="str">
        <f>VLOOKUP(C477,Productos!A:D,2,FALSE)</f>
        <v>Producto B</v>
      </c>
      <c r="I477">
        <f>VLOOKUP(C477,Productos!A:D,3,FALSE)</f>
        <v>14</v>
      </c>
      <c r="J477">
        <f>VLOOKUP(C477,Productos!A:D,4,FALSE)</f>
        <v>28</v>
      </c>
      <c r="K477" t="str">
        <f>VLOOKUP(D477,Vendedores!A:F,6,FALSE)</f>
        <v>Gomez, David</v>
      </c>
      <c r="L477">
        <f>VLOOKUP(D477,Vendedores!A:F,5,FALSE)</f>
        <v>1821</v>
      </c>
      <c r="M477">
        <f>VLOOKUP(D477,Vendedores!A:F,2,FALSE)</f>
        <v>8</v>
      </c>
      <c r="N477" t="str">
        <f>VLOOKUP(D477,Vendedores!A:H,7,FALSE)</f>
        <v>Pasante</v>
      </c>
      <c r="O477">
        <f>VLOOKUP(D477,Vendedores!A:H,8,FALSE)</f>
        <v>1</v>
      </c>
      <c r="P477">
        <f t="shared" si="44"/>
        <v>28</v>
      </c>
      <c r="Q477">
        <f t="shared" si="45"/>
        <v>14.700000000000001</v>
      </c>
      <c r="R477">
        <f t="shared" si="46"/>
        <v>14</v>
      </c>
      <c r="S477">
        <f t="shared" si="47"/>
        <v>14.700000000000001</v>
      </c>
      <c r="T477" s="12">
        <f>VLOOKUP(
    O477,
    Comisiones!A:N,
    HLOOKUP(G477,Comisiones!$1:$2,2,FALSE),
    FALSE
)</f>
        <v>0.15</v>
      </c>
    </row>
    <row r="478" spans="1:20" x14ac:dyDescent="0.3">
      <c r="A478" s="2">
        <v>477</v>
      </c>
      <c r="B478" s="3">
        <v>45086</v>
      </c>
      <c r="C478" s="2">
        <v>7</v>
      </c>
      <c r="D478" s="2">
        <v>7</v>
      </c>
      <c r="E478" s="2">
        <v>20</v>
      </c>
      <c r="F478" t="str">
        <f t="shared" si="42"/>
        <v>viernes</v>
      </c>
      <c r="G478" t="str">
        <f t="shared" si="43"/>
        <v>junio</v>
      </c>
      <c r="H478" t="str">
        <f>VLOOKUP(C478,Productos!A:D,2,FALSE)</f>
        <v>Producto G</v>
      </c>
      <c r="I478">
        <f>VLOOKUP(C478,Productos!A:D,3,FALSE)</f>
        <v>17</v>
      </c>
      <c r="J478">
        <f>VLOOKUP(C478,Productos!A:D,4,FALSE)</f>
        <v>34</v>
      </c>
      <c r="K478" t="str">
        <f>VLOOKUP(D478,Vendedores!A:F,6,FALSE)</f>
        <v>Sanchez, Antonio</v>
      </c>
      <c r="L478">
        <f>VLOOKUP(D478,Vendedores!A:F,5,FALSE)</f>
        <v>1810</v>
      </c>
      <c r="M478">
        <f>VLOOKUP(D478,Vendedores!A:F,2,FALSE)</f>
        <v>8</v>
      </c>
      <c r="N478" t="str">
        <f>VLOOKUP(D478,Vendedores!A:H,7,FALSE)</f>
        <v>Pasante</v>
      </c>
      <c r="O478">
        <f>VLOOKUP(D478,Vendedores!A:H,8,FALSE)</f>
        <v>1</v>
      </c>
      <c r="P478">
        <f t="shared" si="44"/>
        <v>34</v>
      </c>
      <c r="Q478">
        <f t="shared" si="45"/>
        <v>17</v>
      </c>
      <c r="R478">
        <f t="shared" si="46"/>
        <v>17</v>
      </c>
      <c r="S478">
        <f t="shared" si="47"/>
        <v>17</v>
      </c>
      <c r="T478" s="12">
        <f>VLOOKUP(
    O478,
    Comisiones!A:N,
    HLOOKUP(G478,Comisiones!$1:$2,2,FALSE),
    FALSE
)</f>
        <v>0.15</v>
      </c>
    </row>
    <row r="479" spans="1:20" x14ac:dyDescent="0.3">
      <c r="A479" s="2">
        <v>478</v>
      </c>
      <c r="B479" s="3">
        <v>45087</v>
      </c>
      <c r="C479" s="2">
        <v>4</v>
      </c>
      <c r="D479" s="2">
        <v>21</v>
      </c>
      <c r="E479" s="2">
        <v>13</v>
      </c>
      <c r="F479" t="str">
        <f t="shared" si="42"/>
        <v>sábado</v>
      </c>
      <c r="G479" t="str">
        <f t="shared" si="43"/>
        <v>junio</v>
      </c>
      <c r="H479" t="str">
        <f>VLOOKUP(C479,Productos!A:D,2,FALSE)</f>
        <v>Producto D</v>
      </c>
      <c r="I479">
        <f>VLOOKUP(C479,Productos!A:D,3,FALSE)</f>
        <v>14</v>
      </c>
      <c r="J479">
        <f>VLOOKUP(C479,Productos!A:D,4,FALSE)</f>
        <v>28</v>
      </c>
      <c r="K479" t="str">
        <f>VLOOKUP(D479,Vendedores!A:F,6,FALSE)</f>
        <v>Fernandez, Juan</v>
      </c>
      <c r="L479">
        <f>VLOOKUP(D479,Vendedores!A:F,5,FALSE)</f>
        <v>2616</v>
      </c>
      <c r="M479">
        <f>VLOOKUP(D479,Vendedores!A:F,2,FALSE)</f>
        <v>7</v>
      </c>
      <c r="N479" t="str">
        <f>VLOOKUP(D479,Vendedores!A:H,7,FALSE)</f>
        <v>Vendedor Jr</v>
      </c>
      <c r="O479">
        <f>VLOOKUP(D479,Vendedores!A:H,8,FALSE)</f>
        <v>2</v>
      </c>
      <c r="P479">
        <f t="shared" si="44"/>
        <v>28</v>
      </c>
      <c r="Q479">
        <f t="shared" si="45"/>
        <v>14.700000000000001</v>
      </c>
      <c r="R479">
        <f t="shared" si="46"/>
        <v>14</v>
      </c>
      <c r="S479">
        <f t="shared" si="47"/>
        <v>14.700000000000001</v>
      </c>
      <c r="T479" s="12">
        <f>VLOOKUP(
    O479,
    Comisiones!A:N,
    HLOOKUP(G479,Comisiones!$1:$2,2,FALSE),
    FALSE
)</f>
        <v>0.17</v>
      </c>
    </row>
    <row r="480" spans="1:20" x14ac:dyDescent="0.3">
      <c r="A480" s="2">
        <v>479</v>
      </c>
      <c r="B480" s="3">
        <v>45087</v>
      </c>
      <c r="C480" s="2">
        <v>4</v>
      </c>
      <c r="D480" s="2">
        <v>37</v>
      </c>
      <c r="E480" s="2">
        <v>20</v>
      </c>
      <c r="F480" t="str">
        <f t="shared" si="42"/>
        <v>sábado</v>
      </c>
      <c r="G480" t="str">
        <f t="shared" si="43"/>
        <v>junio</v>
      </c>
      <c r="H480" t="str">
        <f>VLOOKUP(C480,Productos!A:D,2,FALSE)</f>
        <v>Producto D</v>
      </c>
      <c r="I480">
        <f>VLOOKUP(C480,Productos!A:D,3,FALSE)</f>
        <v>14</v>
      </c>
      <c r="J480">
        <f>VLOOKUP(C480,Productos!A:D,4,FALSE)</f>
        <v>28</v>
      </c>
      <c r="K480" t="str">
        <f>VLOOKUP(D480,Vendedores!A:F,6,FALSE)</f>
        <v>Gonzalez, Lionel</v>
      </c>
      <c r="L480">
        <f>VLOOKUP(D480,Vendedores!A:F,5,FALSE)</f>
        <v>4073</v>
      </c>
      <c r="M480">
        <f>VLOOKUP(D480,Vendedores!A:F,2,FALSE)</f>
        <v>5</v>
      </c>
      <c r="N480" t="str">
        <f>VLOOKUP(D480,Vendedores!A:H,7,FALSE)</f>
        <v>Vendedor Sr</v>
      </c>
      <c r="O480">
        <f>VLOOKUP(D480,Vendedores!A:H,8,FALSE)</f>
        <v>2</v>
      </c>
      <c r="P480">
        <f t="shared" si="44"/>
        <v>28</v>
      </c>
      <c r="Q480">
        <f t="shared" si="45"/>
        <v>14.700000000000001</v>
      </c>
      <c r="R480">
        <f t="shared" si="46"/>
        <v>14</v>
      </c>
      <c r="S480">
        <f t="shared" si="47"/>
        <v>14.700000000000001</v>
      </c>
      <c r="T480" s="12">
        <f>VLOOKUP(
    O480,
    Comisiones!A:N,
    HLOOKUP(G480,Comisiones!$1:$2,2,FALSE),
    FALSE
)</f>
        <v>0.17</v>
      </c>
    </row>
    <row r="481" spans="1:20" x14ac:dyDescent="0.3">
      <c r="A481" s="2">
        <v>480</v>
      </c>
      <c r="B481" s="3">
        <v>45087</v>
      </c>
      <c r="C481" s="2">
        <v>7</v>
      </c>
      <c r="D481" s="2">
        <v>5</v>
      </c>
      <c r="E481" s="2">
        <v>18</v>
      </c>
      <c r="F481" t="str">
        <f t="shared" si="42"/>
        <v>sábado</v>
      </c>
      <c r="G481" t="str">
        <f t="shared" si="43"/>
        <v>junio</v>
      </c>
      <c r="H481" t="str">
        <f>VLOOKUP(C481,Productos!A:D,2,FALSE)</f>
        <v>Producto G</v>
      </c>
      <c r="I481">
        <f>VLOOKUP(C481,Productos!A:D,3,FALSE)</f>
        <v>17</v>
      </c>
      <c r="J481">
        <f>VLOOKUP(C481,Productos!A:D,4,FALSE)</f>
        <v>34</v>
      </c>
      <c r="K481" t="str">
        <f>VLOOKUP(D481,Vendedores!A:F,6,FALSE)</f>
        <v>Lopez, Laura</v>
      </c>
      <c r="L481">
        <f>VLOOKUP(D481,Vendedores!A:F,5,FALSE)</f>
        <v>3037</v>
      </c>
      <c r="M481">
        <f>VLOOKUP(D481,Vendedores!A:F,2,FALSE)</f>
        <v>6</v>
      </c>
      <c r="N481" t="str">
        <f>VLOOKUP(D481,Vendedores!A:H,7,FALSE)</f>
        <v>Vendedor Ssr</v>
      </c>
      <c r="O481">
        <f>VLOOKUP(D481,Vendedores!A:H,8,FALSE)</f>
        <v>2</v>
      </c>
      <c r="P481">
        <f t="shared" si="44"/>
        <v>34</v>
      </c>
      <c r="Q481">
        <f t="shared" si="45"/>
        <v>17</v>
      </c>
      <c r="R481">
        <f t="shared" si="46"/>
        <v>17</v>
      </c>
      <c r="S481">
        <f t="shared" si="47"/>
        <v>17</v>
      </c>
      <c r="T481" s="12">
        <f>VLOOKUP(
    O481,
    Comisiones!A:N,
    HLOOKUP(G481,Comisiones!$1:$2,2,FALSE),
    FALSE
)</f>
        <v>0.17</v>
      </c>
    </row>
    <row r="482" spans="1:20" x14ac:dyDescent="0.3">
      <c r="A482" s="2">
        <v>481</v>
      </c>
      <c r="B482" s="3">
        <v>45088</v>
      </c>
      <c r="C482" s="2">
        <v>10</v>
      </c>
      <c r="D482" s="2">
        <v>13</v>
      </c>
      <c r="E482" s="2">
        <v>15</v>
      </c>
      <c r="F482" t="str">
        <f t="shared" si="42"/>
        <v>domingo</v>
      </c>
      <c r="G482" t="str">
        <f t="shared" si="43"/>
        <v>junio</v>
      </c>
      <c r="H482" t="str">
        <f>VLOOKUP(C482,Productos!A:D,2,FALSE)</f>
        <v>Producto J</v>
      </c>
      <c r="I482">
        <f>VLOOKUP(C482,Productos!A:D,3,FALSE)</f>
        <v>29</v>
      </c>
      <c r="J482">
        <f>VLOOKUP(C482,Productos!A:D,4,FALSE)</f>
        <v>58</v>
      </c>
      <c r="K482" t="str">
        <f>VLOOKUP(D482,Vendedores!A:F,6,FALSE)</f>
        <v>Gonzalez, Josefa</v>
      </c>
      <c r="L482">
        <f>VLOOKUP(D482,Vendedores!A:F,5,FALSE)</f>
        <v>1830</v>
      </c>
      <c r="M482">
        <f>VLOOKUP(D482,Vendedores!A:F,2,FALSE)</f>
        <v>8</v>
      </c>
      <c r="N482" t="str">
        <f>VLOOKUP(D482,Vendedores!A:H,7,FALSE)</f>
        <v>Pasante</v>
      </c>
      <c r="O482">
        <f>VLOOKUP(D482,Vendedores!A:H,8,FALSE)</f>
        <v>1</v>
      </c>
      <c r="P482">
        <f t="shared" si="44"/>
        <v>69.599999999999994</v>
      </c>
      <c r="Q482">
        <f t="shared" si="45"/>
        <v>29</v>
      </c>
      <c r="R482">
        <f t="shared" si="46"/>
        <v>29</v>
      </c>
      <c r="S482">
        <f t="shared" si="47"/>
        <v>29</v>
      </c>
      <c r="T482" s="12">
        <f>VLOOKUP(
    O482,
    Comisiones!A:N,
    HLOOKUP(G482,Comisiones!$1:$2,2,FALSE),
    FALSE
)</f>
        <v>0.15</v>
      </c>
    </row>
    <row r="483" spans="1:20" x14ac:dyDescent="0.3">
      <c r="A483" s="2">
        <v>482</v>
      </c>
      <c r="B483" s="3">
        <v>45088</v>
      </c>
      <c r="C483" s="2">
        <v>9</v>
      </c>
      <c r="D483" s="2">
        <v>40</v>
      </c>
      <c r="E483" s="2">
        <v>10</v>
      </c>
      <c r="F483" t="str">
        <f t="shared" si="42"/>
        <v>domingo</v>
      </c>
      <c r="G483" t="str">
        <f t="shared" si="43"/>
        <v>junio</v>
      </c>
      <c r="H483" t="str">
        <f>VLOOKUP(C483,Productos!A:D,2,FALSE)</f>
        <v>Producto I</v>
      </c>
      <c r="I483">
        <f>VLOOKUP(C483,Productos!A:D,3,FALSE)</f>
        <v>26</v>
      </c>
      <c r="J483">
        <f>VLOOKUP(C483,Productos!A:D,4,FALSE)</f>
        <v>52</v>
      </c>
      <c r="K483" t="str">
        <f>VLOOKUP(D483,Vendedores!A:F,6,FALSE)</f>
        <v>Martin, Carmen</v>
      </c>
      <c r="L483">
        <f>VLOOKUP(D483,Vendedores!A:F,5,FALSE)</f>
        <v>1598</v>
      </c>
      <c r="M483">
        <f>VLOOKUP(D483,Vendedores!A:F,2,FALSE)</f>
        <v>8</v>
      </c>
      <c r="N483" t="str">
        <f>VLOOKUP(D483,Vendedores!A:H,7,FALSE)</f>
        <v>Pasante</v>
      </c>
      <c r="O483">
        <f>VLOOKUP(D483,Vendedores!A:H,8,FALSE)</f>
        <v>1</v>
      </c>
      <c r="P483">
        <f t="shared" si="44"/>
        <v>62.4</v>
      </c>
      <c r="Q483">
        <f t="shared" si="45"/>
        <v>26</v>
      </c>
      <c r="R483">
        <f t="shared" si="46"/>
        <v>26</v>
      </c>
      <c r="S483">
        <f t="shared" si="47"/>
        <v>26</v>
      </c>
      <c r="T483" s="12">
        <f>VLOOKUP(
    O483,
    Comisiones!A:N,
    HLOOKUP(G483,Comisiones!$1:$2,2,FALSE),
    FALSE
)</f>
        <v>0.15</v>
      </c>
    </row>
    <row r="484" spans="1:20" x14ac:dyDescent="0.3">
      <c r="A484" s="2">
        <v>483</v>
      </c>
      <c r="B484" s="3">
        <v>45088</v>
      </c>
      <c r="C484" s="2">
        <v>10</v>
      </c>
      <c r="D484" s="2">
        <v>20</v>
      </c>
      <c r="E484" s="2">
        <v>10</v>
      </c>
      <c r="F484" t="str">
        <f t="shared" si="42"/>
        <v>domingo</v>
      </c>
      <c r="G484" t="str">
        <f t="shared" si="43"/>
        <v>junio</v>
      </c>
      <c r="H484" t="str">
        <f>VLOOKUP(C484,Productos!A:D,2,FALSE)</f>
        <v>Producto J</v>
      </c>
      <c r="I484">
        <f>VLOOKUP(C484,Productos!A:D,3,FALSE)</f>
        <v>29</v>
      </c>
      <c r="J484">
        <f>VLOOKUP(C484,Productos!A:D,4,FALSE)</f>
        <v>58</v>
      </c>
      <c r="K484" t="str">
        <f>VLOOKUP(D484,Vendedores!A:F,6,FALSE)</f>
        <v>Gonzalez, Carmen</v>
      </c>
      <c r="L484">
        <f>VLOOKUP(D484,Vendedores!A:F,5,FALSE)</f>
        <v>3522</v>
      </c>
      <c r="M484">
        <f>VLOOKUP(D484,Vendedores!A:F,2,FALSE)</f>
        <v>6</v>
      </c>
      <c r="N484" t="str">
        <f>VLOOKUP(D484,Vendedores!A:H,7,FALSE)</f>
        <v>Vendedor Ssr</v>
      </c>
      <c r="O484">
        <f>VLOOKUP(D484,Vendedores!A:H,8,FALSE)</f>
        <v>2</v>
      </c>
      <c r="P484">
        <f t="shared" si="44"/>
        <v>69.599999999999994</v>
      </c>
      <c r="Q484">
        <f t="shared" si="45"/>
        <v>29</v>
      </c>
      <c r="R484">
        <f t="shared" si="46"/>
        <v>29</v>
      </c>
      <c r="S484">
        <f t="shared" si="47"/>
        <v>29</v>
      </c>
      <c r="T484" s="12">
        <f>VLOOKUP(
    O484,
    Comisiones!A:N,
    HLOOKUP(G484,Comisiones!$1:$2,2,FALSE),
    FALSE
)</f>
        <v>0.17</v>
      </c>
    </row>
    <row r="485" spans="1:20" x14ac:dyDescent="0.3">
      <c r="A485" s="2">
        <v>484</v>
      </c>
      <c r="B485" s="3">
        <v>45089</v>
      </c>
      <c r="C485" s="2">
        <v>1</v>
      </c>
      <c r="D485" s="2">
        <v>12</v>
      </c>
      <c r="E485" s="2">
        <v>8</v>
      </c>
      <c r="F485" t="str">
        <f t="shared" si="42"/>
        <v>lunes</v>
      </c>
      <c r="G485" t="str">
        <f t="shared" si="43"/>
        <v>junio</v>
      </c>
      <c r="H485" t="str">
        <f>VLOOKUP(C485,Productos!A:D,2,FALSE)</f>
        <v>Producto A</v>
      </c>
      <c r="I485">
        <f>VLOOKUP(C485,Productos!A:D,3,FALSE)</f>
        <v>10</v>
      </c>
      <c r="J485">
        <f>VLOOKUP(C485,Productos!A:D,4,FALSE)</f>
        <v>20</v>
      </c>
      <c r="K485" t="str">
        <f>VLOOKUP(D485,Vendedores!A:F,6,FALSE)</f>
        <v>Rodriguez, Javier</v>
      </c>
      <c r="L485">
        <f>VLOOKUP(D485,Vendedores!A:F,5,FALSE)</f>
        <v>2027</v>
      </c>
      <c r="M485">
        <f>VLOOKUP(D485,Vendedores!A:F,2,FALSE)</f>
        <v>7</v>
      </c>
      <c r="N485" t="str">
        <f>VLOOKUP(D485,Vendedores!A:H,7,FALSE)</f>
        <v>Vendedor Jr</v>
      </c>
      <c r="O485">
        <f>VLOOKUP(D485,Vendedores!A:H,8,FALSE)</f>
        <v>2</v>
      </c>
      <c r="P485">
        <f t="shared" si="44"/>
        <v>20</v>
      </c>
      <c r="Q485">
        <f t="shared" si="45"/>
        <v>10.5</v>
      </c>
      <c r="R485">
        <f t="shared" si="46"/>
        <v>10</v>
      </c>
      <c r="S485">
        <f t="shared" si="47"/>
        <v>10.5</v>
      </c>
      <c r="T485" s="12">
        <f>VLOOKUP(
    O485,
    Comisiones!A:N,
    HLOOKUP(G485,Comisiones!$1:$2,2,FALSE),
    FALSE
)</f>
        <v>0.17</v>
      </c>
    </row>
    <row r="486" spans="1:20" x14ac:dyDescent="0.3">
      <c r="A486" s="2">
        <v>485</v>
      </c>
      <c r="B486" s="3">
        <v>45089</v>
      </c>
      <c r="C486" s="2">
        <v>4</v>
      </c>
      <c r="D486" s="2">
        <v>19</v>
      </c>
      <c r="E486" s="2">
        <v>20</v>
      </c>
      <c r="F486" t="str">
        <f t="shared" si="42"/>
        <v>lunes</v>
      </c>
      <c r="G486" t="str">
        <f t="shared" si="43"/>
        <v>junio</v>
      </c>
      <c r="H486" t="str">
        <f>VLOOKUP(C486,Productos!A:D,2,FALSE)</f>
        <v>Producto D</v>
      </c>
      <c r="I486">
        <f>VLOOKUP(C486,Productos!A:D,3,FALSE)</f>
        <v>14</v>
      </c>
      <c r="J486">
        <f>VLOOKUP(C486,Productos!A:D,4,FALSE)</f>
        <v>28</v>
      </c>
      <c r="K486" t="str">
        <f>VLOOKUP(D486,Vendedores!A:F,6,FALSE)</f>
        <v>Rodriguez, Maria</v>
      </c>
      <c r="L486">
        <f>VLOOKUP(D486,Vendedores!A:F,5,FALSE)</f>
        <v>4862</v>
      </c>
      <c r="M486">
        <f>VLOOKUP(D486,Vendedores!A:F,2,FALSE)</f>
        <v>5</v>
      </c>
      <c r="N486" t="str">
        <f>VLOOKUP(D486,Vendedores!A:H,7,FALSE)</f>
        <v>Vendedor Sr</v>
      </c>
      <c r="O486">
        <f>VLOOKUP(D486,Vendedores!A:H,8,FALSE)</f>
        <v>2</v>
      </c>
      <c r="P486">
        <f t="shared" si="44"/>
        <v>28</v>
      </c>
      <c r="Q486">
        <f t="shared" si="45"/>
        <v>14.700000000000001</v>
      </c>
      <c r="R486">
        <f t="shared" si="46"/>
        <v>14</v>
      </c>
      <c r="S486">
        <f t="shared" si="47"/>
        <v>14.700000000000001</v>
      </c>
      <c r="T486" s="12">
        <f>VLOOKUP(
    O486,
    Comisiones!A:N,
    HLOOKUP(G486,Comisiones!$1:$2,2,FALSE),
    FALSE
)</f>
        <v>0.17</v>
      </c>
    </row>
    <row r="487" spans="1:20" x14ac:dyDescent="0.3">
      <c r="A487" s="2">
        <v>486</v>
      </c>
      <c r="B487" s="3">
        <v>45089</v>
      </c>
      <c r="C487" s="2">
        <v>4</v>
      </c>
      <c r="D487" s="2">
        <v>19</v>
      </c>
      <c r="E487" s="2">
        <v>8</v>
      </c>
      <c r="F487" t="str">
        <f t="shared" si="42"/>
        <v>lunes</v>
      </c>
      <c r="G487" t="str">
        <f t="shared" si="43"/>
        <v>junio</v>
      </c>
      <c r="H487" t="str">
        <f>VLOOKUP(C487,Productos!A:D,2,FALSE)</f>
        <v>Producto D</v>
      </c>
      <c r="I487">
        <f>VLOOKUP(C487,Productos!A:D,3,FALSE)</f>
        <v>14</v>
      </c>
      <c r="J487">
        <f>VLOOKUP(C487,Productos!A:D,4,FALSE)</f>
        <v>28</v>
      </c>
      <c r="K487" t="str">
        <f>VLOOKUP(D487,Vendedores!A:F,6,FALSE)</f>
        <v>Rodriguez, Maria</v>
      </c>
      <c r="L487">
        <f>VLOOKUP(D487,Vendedores!A:F,5,FALSE)</f>
        <v>4862</v>
      </c>
      <c r="M487">
        <f>VLOOKUP(D487,Vendedores!A:F,2,FALSE)</f>
        <v>5</v>
      </c>
      <c r="N487" t="str">
        <f>VLOOKUP(D487,Vendedores!A:H,7,FALSE)</f>
        <v>Vendedor Sr</v>
      </c>
      <c r="O487">
        <f>VLOOKUP(D487,Vendedores!A:H,8,FALSE)</f>
        <v>2</v>
      </c>
      <c r="P487">
        <f t="shared" si="44"/>
        <v>28</v>
      </c>
      <c r="Q487">
        <f t="shared" si="45"/>
        <v>14.700000000000001</v>
      </c>
      <c r="R487">
        <f t="shared" si="46"/>
        <v>14</v>
      </c>
      <c r="S487">
        <f t="shared" si="47"/>
        <v>14.700000000000001</v>
      </c>
      <c r="T487" s="12">
        <f>VLOOKUP(
    O487,
    Comisiones!A:N,
    HLOOKUP(G487,Comisiones!$1:$2,2,FALSE),
    FALSE
)</f>
        <v>0.17</v>
      </c>
    </row>
    <row r="488" spans="1:20" x14ac:dyDescent="0.3">
      <c r="A488" s="2">
        <v>487</v>
      </c>
      <c r="B488" s="3">
        <v>45090</v>
      </c>
      <c r="C488" s="2">
        <v>7</v>
      </c>
      <c r="D488" s="2">
        <v>7</v>
      </c>
      <c r="E488" s="2">
        <v>14</v>
      </c>
      <c r="F488" t="str">
        <f t="shared" si="42"/>
        <v>martes</v>
      </c>
      <c r="G488" t="str">
        <f t="shared" si="43"/>
        <v>junio</v>
      </c>
      <c r="H488" t="str">
        <f>VLOOKUP(C488,Productos!A:D,2,FALSE)</f>
        <v>Producto G</v>
      </c>
      <c r="I488">
        <f>VLOOKUP(C488,Productos!A:D,3,FALSE)</f>
        <v>17</v>
      </c>
      <c r="J488">
        <f>VLOOKUP(C488,Productos!A:D,4,FALSE)</f>
        <v>34</v>
      </c>
      <c r="K488" t="str">
        <f>VLOOKUP(D488,Vendedores!A:F,6,FALSE)</f>
        <v>Sanchez, Antonio</v>
      </c>
      <c r="L488">
        <f>VLOOKUP(D488,Vendedores!A:F,5,FALSE)</f>
        <v>1810</v>
      </c>
      <c r="M488">
        <f>VLOOKUP(D488,Vendedores!A:F,2,FALSE)</f>
        <v>8</v>
      </c>
      <c r="N488" t="str">
        <f>VLOOKUP(D488,Vendedores!A:H,7,FALSE)</f>
        <v>Pasante</v>
      </c>
      <c r="O488">
        <f>VLOOKUP(D488,Vendedores!A:H,8,FALSE)</f>
        <v>1</v>
      </c>
      <c r="P488">
        <f t="shared" si="44"/>
        <v>34</v>
      </c>
      <c r="Q488">
        <f t="shared" si="45"/>
        <v>17</v>
      </c>
      <c r="R488">
        <f t="shared" si="46"/>
        <v>17</v>
      </c>
      <c r="S488">
        <f t="shared" si="47"/>
        <v>17</v>
      </c>
      <c r="T488" s="12">
        <f>VLOOKUP(
    O488,
    Comisiones!A:N,
    HLOOKUP(G488,Comisiones!$1:$2,2,FALSE),
    FALSE
)</f>
        <v>0.15</v>
      </c>
    </row>
    <row r="489" spans="1:20" x14ac:dyDescent="0.3">
      <c r="A489" s="2">
        <v>488</v>
      </c>
      <c r="B489" s="3">
        <v>45090</v>
      </c>
      <c r="C489" s="2">
        <v>5</v>
      </c>
      <c r="D489" s="2">
        <v>21</v>
      </c>
      <c r="E489" s="2">
        <v>18</v>
      </c>
      <c r="F489" t="str">
        <f t="shared" si="42"/>
        <v>martes</v>
      </c>
      <c r="G489" t="str">
        <f t="shared" si="43"/>
        <v>junio</v>
      </c>
      <c r="H489" t="str">
        <f>VLOOKUP(C489,Productos!A:D,2,FALSE)</f>
        <v>Producto E</v>
      </c>
      <c r="I489">
        <f>VLOOKUP(C489,Productos!A:D,3,FALSE)</f>
        <v>24</v>
      </c>
      <c r="J489">
        <f>VLOOKUP(C489,Productos!A:D,4,FALSE)</f>
        <v>48</v>
      </c>
      <c r="K489" t="str">
        <f>VLOOKUP(D489,Vendedores!A:F,6,FALSE)</f>
        <v>Fernandez, Juan</v>
      </c>
      <c r="L489">
        <f>VLOOKUP(D489,Vendedores!A:F,5,FALSE)</f>
        <v>2616</v>
      </c>
      <c r="M489">
        <f>VLOOKUP(D489,Vendedores!A:F,2,FALSE)</f>
        <v>7</v>
      </c>
      <c r="N489" t="str">
        <f>VLOOKUP(D489,Vendedores!A:H,7,FALSE)</f>
        <v>Vendedor Jr</v>
      </c>
      <c r="O489">
        <f>VLOOKUP(D489,Vendedores!A:H,8,FALSE)</f>
        <v>2</v>
      </c>
      <c r="P489">
        <f t="shared" si="44"/>
        <v>48</v>
      </c>
      <c r="Q489">
        <f t="shared" si="45"/>
        <v>24</v>
      </c>
      <c r="R489">
        <f t="shared" si="46"/>
        <v>24</v>
      </c>
      <c r="S489">
        <f t="shared" si="47"/>
        <v>24</v>
      </c>
      <c r="T489" s="12">
        <f>VLOOKUP(
    O489,
    Comisiones!A:N,
    HLOOKUP(G489,Comisiones!$1:$2,2,FALSE),
    FALSE
)</f>
        <v>0.17</v>
      </c>
    </row>
    <row r="490" spans="1:20" x14ac:dyDescent="0.3">
      <c r="A490" s="2">
        <v>489</v>
      </c>
      <c r="B490" s="3">
        <v>45090</v>
      </c>
      <c r="C490" s="2">
        <v>4</v>
      </c>
      <c r="D490" s="2">
        <v>40</v>
      </c>
      <c r="E490" s="2">
        <v>10</v>
      </c>
      <c r="F490" t="str">
        <f t="shared" si="42"/>
        <v>martes</v>
      </c>
      <c r="G490" t="str">
        <f t="shared" si="43"/>
        <v>junio</v>
      </c>
      <c r="H490" t="str">
        <f>VLOOKUP(C490,Productos!A:D,2,FALSE)</f>
        <v>Producto D</v>
      </c>
      <c r="I490">
        <f>VLOOKUP(C490,Productos!A:D,3,FALSE)</f>
        <v>14</v>
      </c>
      <c r="J490">
        <f>VLOOKUP(C490,Productos!A:D,4,FALSE)</f>
        <v>28</v>
      </c>
      <c r="K490" t="str">
        <f>VLOOKUP(D490,Vendedores!A:F,6,FALSE)</f>
        <v>Martin, Carmen</v>
      </c>
      <c r="L490">
        <f>VLOOKUP(D490,Vendedores!A:F,5,FALSE)</f>
        <v>1598</v>
      </c>
      <c r="M490">
        <f>VLOOKUP(D490,Vendedores!A:F,2,FALSE)</f>
        <v>8</v>
      </c>
      <c r="N490" t="str">
        <f>VLOOKUP(D490,Vendedores!A:H,7,FALSE)</f>
        <v>Pasante</v>
      </c>
      <c r="O490">
        <f>VLOOKUP(D490,Vendedores!A:H,8,FALSE)</f>
        <v>1</v>
      </c>
      <c r="P490">
        <f t="shared" si="44"/>
        <v>28</v>
      </c>
      <c r="Q490">
        <f t="shared" si="45"/>
        <v>14.700000000000001</v>
      </c>
      <c r="R490">
        <f t="shared" si="46"/>
        <v>14</v>
      </c>
      <c r="S490">
        <f t="shared" si="47"/>
        <v>14.700000000000001</v>
      </c>
      <c r="T490" s="12">
        <f>VLOOKUP(
    O490,
    Comisiones!A:N,
    HLOOKUP(G490,Comisiones!$1:$2,2,FALSE),
    FALSE
)</f>
        <v>0.15</v>
      </c>
    </row>
    <row r="491" spans="1:20" x14ac:dyDescent="0.3">
      <c r="A491" s="2">
        <v>490</v>
      </c>
      <c r="B491" s="3">
        <v>45091</v>
      </c>
      <c r="C491" s="2">
        <v>10</v>
      </c>
      <c r="D491" s="2">
        <v>16</v>
      </c>
      <c r="E491" s="2">
        <v>8</v>
      </c>
      <c r="F491" t="str">
        <f t="shared" si="42"/>
        <v>miércoles</v>
      </c>
      <c r="G491" t="str">
        <f t="shared" si="43"/>
        <v>junio</v>
      </c>
      <c r="H491" t="str">
        <f>VLOOKUP(C491,Productos!A:D,2,FALSE)</f>
        <v>Producto J</v>
      </c>
      <c r="I491">
        <f>VLOOKUP(C491,Productos!A:D,3,FALSE)</f>
        <v>29</v>
      </c>
      <c r="J491">
        <f>VLOOKUP(C491,Productos!A:D,4,FALSE)</f>
        <v>58</v>
      </c>
      <c r="K491" t="str">
        <f>VLOOKUP(D491,Vendedores!A:F,6,FALSE)</f>
        <v>Martin, Francisco</v>
      </c>
      <c r="L491">
        <f>VLOOKUP(D491,Vendedores!A:F,5,FALSE)</f>
        <v>2456</v>
      </c>
      <c r="M491">
        <f>VLOOKUP(D491,Vendedores!A:F,2,FALSE)</f>
        <v>7</v>
      </c>
      <c r="N491" t="str">
        <f>VLOOKUP(D491,Vendedores!A:H,7,FALSE)</f>
        <v>Vendedor Jr</v>
      </c>
      <c r="O491">
        <f>VLOOKUP(D491,Vendedores!A:H,8,FALSE)</f>
        <v>2</v>
      </c>
      <c r="P491">
        <f t="shared" si="44"/>
        <v>58</v>
      </c>
      <c r="Q491">
        <f t="shared" si="45"/>
        <v>29</v>
      </c>
      <c r="R491">
        <f t="shared" si="46"/>
        <v>29</v>
      </c>
      <c r="S491">
        <f t="shared" si="47"/>
        <v>29</v>
      </c>
      <c r="T491" s="12">
        <f>VLOOKUP(
    O491,
    Comisiones!A:N,
    HLOOKUP(G491,Comisiones!$1:$2,2,FALSE),
    FALSE
)</f>
        <v>0.17</v>
      </c>
    </row>
    <row r="492" spans="1:20" x14ac:dyDescent="0.3">
      <c r="A492" s="2">
        <v>491</v>
      </c>
      <c r="B492" s="3">
        <v>45091</v>
      </c>
      <c r="C492" s="2">
        <v>1</v>
      </c>
      <c r="D492" s="2">
        <v>9</v>
      </c>
      <c r="E492" s="2">
        <v>17</v>
      </c>
      <c r="F492" t="str">
        <f t="shared" si="42"/>
        <v>miércoles</v>
      </c>
      <c r="G492" t="str">
        <f t="shared" si="43"/>
        <v>junio</v>
      </c>
      <c r="H492" t="str">
        <f>VLOOKUP(C492,Productos!A:D,2,FALSE)</f>
        <v>Producto A</v>
      </c>
      <c r="I492">
        <f>VLOOKUP(C492,Productos!A:D,3,FALSE)</f>
        <v>10</v>
      </c>
      <c r="J492">
        <f>VLOOKUP(C492,Productos!A:D,4,FALSE)</f>
        <v>20</v>
      </c>
      <c r="K492" t="str">
        <f>VLOOKUP(D492,Vendedores!A:F,6,FALSE)</f>
        <v>Gomez, Jose</v>
      </c>
      <c r="L492">
        <f>VLOOKUP(D492,Vendedores!A:F,5,FALSE)</f>
        <v>5400</v>
      </c>
      <c r="M492">
        <f>VLOOKUP(D492,Vendedores!A:F,2,FALSE)</f>
        <v>4</v>
      </c>
      <c r="N492" t="str">
        <f>VLOOKUP(D492,Vendedores!A:H,7,FALSE)</f>
        <v>Jefe</v>
      </c>
      <c r="O492">
        <f>VLOOKUP(D492,Vendedores!A:H,8,FALSE)</f>
        <v>3</v>
      </c>
      <c r="P492">
        <f t="shared" si="44"/>
        <v>20</v>
      </c>
      <c r="Q492">
        <f t="shared" si="45"/>
        <v>10.5</v>
      </c>
      <c r="R492">
        <f t="shared" si="46"/>
        <v>10</v>
      </c>
      <c r="S492">
        <f t="shared" si="47"/>
        <v>10.5</v>
      </c>
      <c r="T492" s="12">
        <f>VLOOKUP(
    O492,
    Comisiones!A:N,
    HLOOKUP(G492,Comisiones!$1:$2,2,FALSE),
    FALSE
)</f>
        <v>0.19</v>
      </c>
    </row>
    <row r="493" spans="1:20" x14ac:dyDescent="0.3">
      <c r="A493" s="2">
        <v>492</v>
      </c>
      <c r="B493" s="3">
        <v>45091</v>
      </c>
      <c r="C493" s="2">
        <v>2</v>
      </c>
      <c r="D493" s="2">
        <v>38</v>
      </c>
      <c r="E493" s="2">
        <v>14</v>
      </c>
      <c r="F493" t="str">
        <f t="shared" si="42"/>
        <v>miércoles</v>
      </c>
      <c r="G493" t="str">
        <f t="shared" si="43"/>
        <v>junio</v>
      </c>
      <c r="H493" t="str">
        <f>VLOOKUP(C493,Productos!A:D,2,FALSE)</f>
        <v>Producto B</v>
      </c>
      <c r="I493">
        <f>VLOOKUP(C493,Productos!A:D,3,FALSE)</f>
        <v>14</v>
      </c>
      <c r="J493">
        <f>VLOOKUP(C493,Productos!A:D,4,FALSE)</f>
        <v>28</v>
      </c>
      <c r="K493" t="str">
        <f>VLOOKUP(D493,Vendedores!A:F,6,FALSE)</f>
        <v>Fernandez, Jose</v>
      </c>
      <c r="L493">
        <f>VLOOKUP(D493,Vendedores!A:F,5,FALSE)</f>
        <v>3055</v>
      </c>
      <c r="M493">
        <f>VLOOKUP(D493,Vendedores!A:F,2,FALSE)</f>
        <v>6</v>
      </c>
      <c r="N493" t="str">
        <f>VLOOKUP(D493,Vendedores!A:H,7,FALSE)</f>
        <v>Vendedor Ssr</v>
      </c>
      <c r="O493">
        <f>VLOOKUP(D493,Vendedores!A:H,8,FALSE)</f>
        <v>2</v>
      </c>
      <c r="P493">
        <f t="shared" si="44"/>
        <v>28</v>
      </c>
      <c r="Q493">
        <f t="shared" si="45"/>
        <v>14.700000000000001</v>
      </c>
      <c r="R493">
        <f t="shared" si="46"/>
        <v>14</v>
      </c>
      <c r="S493">
        <f t="shared" si="47"/>
        <v>14.700000000000001</v>
      </c>
      <c r="T493" s="12">
        <f>VLOOKUP(
    O493,
    Comisiones!A:N,
    HLOOKUP(G493,Comisiones!$1:$2,2,FALSE),
    FALSE
)</f>
        <v>0.17</v>
      </c>
    </row>
    <row r="494" spans="1:20" x14ac:dyDescent="0.3">
      <c r="A494" s="2">
        <v>493</v>
      </c>
      <c r="B494" s="3">
        <v>45092</v>
      </c>
      <c r="C494" s="2">
        <v>9</v>
      </c>
      <c r="D494" s="2">
        <v>19</v>
      </c>
      <c r="E494" s="2">
        <v>20</v>
      </c>
      <c r="F494" t="str">
        <f t="shared" si="42"/>
        <v>jueves</v>
      </c>
      <c r="G494" t="str">
        <f t="shared" si="43"/>
        <v>junio</v>
      </c>
      <c r="H494" t="str">
        <f>VLOOKUP(C494,Productos!A:D,2,FALSE)</f>
        <v>Producto I</v>
      </c>
      <c r="I494">
        <f>VLOOKUP(C494,Productos!A:D,3,FALSE)</f>
        <v>26</v>
      </c>
      <c r="J494">
        <f>VLOOKUP(C494,Productos!A:D,4,FALSE)</f>
        <v>52</v>
      </c>
      <c r="K494" t="str">
        <f>VLOOKUP(D494,Vendedores!A:F,6,FALSE)</f>
        <v>Rodriguez, Maria</v>
      </c>
      <c r="L494">
        <f>VLOOKUP(D494,Vendedores!A:F,5,FALSE)</f>
        <v>4862</v>
      </c>
      <c r="M494">
        <f>VLOOKUP(D494,Vendedores!A:F,2,FALSE)</f>
        <v>5</v>
      </c>
      <c r="N494" t="str">
        <f>VLOOKUP(D494,Vendedores!A:H,7,FALSE)</f>
        <v>Vendedor Sr</v>
      </c>
      <c r="O494">
        <f>VLOOKUP(D494,Vendedores!A:H,8,FALSE)</f>
        <v>2</v>
      </c>
      <c r="P494">
        <f t="shared" si="44"/>
        <v>52</v>
      </c>
      <c r="Q494">
        <f t="shared" si="45"/>
        <v>26</v>
      </c>
      <c r="R494">
        <f t="shared" si="46"/>
        <v>26</v>
      </c>
      <c r="S494">
        <f t="shared" si="47"/>
        <v>26</v>
      </c>
      <c r="T494" s="12">
        <f>VLOOKUP(
    O494,
    Comisiones!A:N,
    HLOOKUP(G494,Comisiones!$1:$2,2,FALSE),
    FALSE
)</f>
        <v>0.17</v>
      </c>
    </row>
    <row r="495" spans="1:20" x14ac:dyDescent="0.3">
      <c r="A495" s="2">
        <v>494</v>
      </c>
      <c r="B495" s="3">
        <v>45092</v>
      </c>
      <c r="C495" s="2">
        <v>7</v>
      </c>
      <c r="D495" s="2">
        <v>9</v>
      </c>
      <c r="E495" s="2">
        <v>19</v>
      </c>
      <c r="F495" t="str">
        <f t="shared" si="42"/>
        <v>jueves</v>
      </c>
      <c r="G495" t="str">
        <f t="shared" si="43"/>
        <v>junio</v>
      </c>
      <c r="H495" t="str">
        <f>VLOOKUP(C495,Productos!A:D,2,FALSE)</f>
        <v>Producto G</v>
      </c>
      <c r="I495">
        <f>VLOOKUP(C495,Productos!A:D,3,FALSE)</f>
        <v>17</v>
      </c>
      <c r="J495">
        <f>VLOOKUP(C495,Productos!A:D,4,FALSE)</f>
        <v>34</v>
      </c>
      <c r="K495" t="str">
        <f>VLOOKUP(D495,Vendedores!A:F,6,FALSE)</f>
        <v>Gomez, Jose</v>
      </c>
      <c r="L495">
        <f>VLOOKUP(D495,Vendedores!A:F,5,FALSE)</f>
        <v>5400</v>
      </c>
      <c r="M495">
        <f>VLOOKUP(D495,Vendedores!A:F,2,FALSE)</f>
        <v>4</v>
      </c>
      <c r="N495" t="str">
        <f>VLOOKUP(D495,Vendedores!A:H,7,FALSE)</f>
        <v>Jefe</v>
      </c>
      <c r="O495">
        <f>VLOOKUP(D495,Vendedores!A:H,8,FALSE)</f>
        <v>3</v>
      </c>
      <c r="P495">
        <f t="shared" si="44"/>
        <v>34</v>
      </c>
      <c r="Q495">
        <f t="shared" si="45"/>
        <v>17</v>
      </c>
      <c r="R495">
        <f t="shared" si="46"/>
        <v>17</v>
      </c>
      <c r="S495">
        <f t="shared" si="47"/>
        <v>17</v>
      </c>
      <c r="T495" s="12">
        <f>VLOOKUP(
    O495,
    Comisiones!A:N,
    HLOOKUP(G495,Comisiones!$1:$2,2,FALSE),
    FALSE
)</f>
        <v>0.19</v>
      </c>
    </row>
    <row r="496" spans="1:20" x14ac:dyDescent="0.3">
      <c r="A496" s="2">
        <v>495</v>
      </c>
      <c r="B496" s="3">
        <v>45092</v>
      </c>
      <c r="C496" s="2">
        <v>8</v>
      </c>
      <c r="D496" s="2">
        <v>16</v>
      </c>
      <c r="E496" s="2">
        <v>15</v>
      </c>
      <c r="F496" t="str">
        <f t="shared" si="42"/>
        <v>jueves</v>
      </c>
      <c r="G496" t="str">
        <f t="shared" si="43"/>
        <v>junio</v>
      </c>
      <c r="H496" t="str">
        <f>VLOOKUP(C496,Productos!A:D,2,FALSE)</f>
        <v>Producto H</v>
      </c>
      <c r="I496">
        <f>VLOOKUP(C496,Productos!A:D,3,FALSE)</f>
        <v>14</v>
      </c>
      <c r="J496">
        <f>VLOOKUP(C496,Productos!A:D,4,FALSE)</f>
        <v>28</v>
      </c>
      <c r="K496" t="str">
        <f>VLOOKUP(D496,Vendedores!A:F,6,FALSE)</f>
        <v>Martin, Francisco</v>
      </c>
      <c r="L496">
        <f>VLOOKUP(D496,Vendedores!A:F,5,FALSE)</f>
        <v>2456</v>
      </c>
      <c r="M496">
        <f>VLOOKUP(D496,Vendedores!A:F,2,FALSE)</f>
        <v>7</v>
      </c>
      <c r="N496" t="str">
        <f>VLOOKUP(D496,Vendedores!A:H,7,FALSE)</f>
        <v>Vendedor Jr</v>
      </c>
      <c r="O496">
        <f>VLOOKUP(D496,Vendedores!A:H,8,FALSE)</f>
        <v>2</v>
      </c>
      <c r="P496">
        <f t="shared" si="44"/>
        <v>28</v>
      </c>
      <c r="Q496">
        <f t="shared" si="45"/>
        <v>14</v>
      </c>
      <c r="R496">
        <f t="shared" si="46"/>
        <v>14</v>
      </c>
      <c r="S496">
        <f t="shared" si="47"/>
        <v>14</v>
      </c>
      <c r="T496" s="12">
        <f>VLOOKUP(
    O496,
    Comisiones!A:N,
    HLOOKUP(G496,Comisiones!$1:$2,2,FALSE),
    FALSE
)</f>
        <v>0.17</v>
      </c>
    </row>
    <row r="497" spans="1:20" x14ac:dyDescent="0.3">
      <c r="A497" s="2">
        <v>496</v>
      </c>
      <c r="B497" s="3">
        <v>45093</v>
      </c>
      <c r="C497" s="2">
        <v>1</v>
      </c>
      <c r="D497" s="2">
        <v>22</v>
      </c>
      <c r="E497" s="2">
        <v>20</v>
      </c>
      <c r="F497" t="str">
        <f t="shared" si="42"/>
        <v>viernes</v>
      </c>
      <c r="G497" t="str">
        <f t="shared" si="43"/>
        <v>junio</v>
      </c>
      <c r="H497" t="str">
        <f>VLOOKUP(C497,Productos!A:D,2,FALSE)</f>
        <v>Producto A</v>
      </c>
      <c r="I497">
        <f>VLOOKUP(C497,Productos!A:D,3,FALSE)</f>
        <v>10</v>
      </c>
      <c r="J497">
        <f>VLOOKUP(C497,Productos!A:D,4,FALSE)</f>
        <v>20</v>
      </c>
      <c r="K497" t="str">
        <f>VLOOKUP(D497,Vendedores!A:F,6,FALSE)</f>
        <v>Lopez, Ana</v>
      </c>
      <c r="L497">
        <f>VLOOKUP(D497,Vendedores!A:F,5,FALSE)</f>
        <v>1601</v>
      </c>
      <c r="M497">
        <f>VLOOKUP(D497,Vendedores!A:F,2,FALSE)</f>
        <v>8</v>
      </c>
      <c r="N497" t="str">
        <f>VLOOKUP(D497,Vendedores!A:H,7,FALSE)</f>
        <v>Pasante</v>
      </c>
      <c r="O497">
        <f>VLOOKUP(D497,Vendedores!A:H,8,FALSE)</f>
        <v>1</v>
      </c>
      <c r="P497">
        <f t="shared" si="44"/>
        <v>20</v>
      </c>
      <c r="Q497">
        <f t="shared" si="45"/>
        <v>10.5</v>
      </c>
      <c r="R497">
        <f t="shared" si="46"/>
        <v>10</v>
      </c>
      <c r="S497">
        <f t="shared" si="47"/>
        <v>10.5</v>
      </c>
      <c r="T497" s="12">
        <f>VLOOKUP(
    O497,
    Comisiones!A:N,
    HLOOKUP(G497,Comisiones!$1:$2,2,FALSE),
    FALSE
)</f>
        <v>0.15</v>
      </c>
    </row>
    <row r="498" spans="1:20" x14ac:dyDescent="0.3">
      <c r="A498" s="2">
        <v>497</v>
      </c>
      <c r="B498" s="3">
        <v>45093</v>
      </c>
      <c r="C498" s="2">
        <v>6</v>
      </c>
      <c r="D498" s="2">
        <v>7</v>
      </c>
      <c r="E498" s="2">
        <v>17</v>
      </c>
      <c r="F498" t="str">
        <f t="shared" si="42"/>
        <v>viernes</v>
      </c>
      <c r="G498" t="str">
        <f t="shared" si="43"/>
        <v>junio</v>
      </c>
      <c r="H498" t="str">
        <f>VLOOKUP(C498,Productos!A:D,2,FALSE)</f>
        <v>Producto F</v>
      </c>
      <c r="I498">
        <f>VLOOKUP(C498,Productos!A:D,3,FALSE)</f>
        <v>16</v>
      </c>
      <c r="J498">
        <f>VLOOKUP(C498,Productos!A:D,4,FALSE)</f>
        <v>32</v>
      </c>
      <c r="K498" t="str">
        <f>VLOOKUP(D498,Vendedores!A:F,6,FALSE)</f>
        <v>Sanchez, Antonio</v>
      </c>
      <c r="L498">
        <f>VLOOKUP(D498,Vendedores!A:F,5,FALSE)</f>
        <v>1810</v>
      </c>
      <c r="M498">
        <f>VLOOKUP(D498,Vendedores!A:F,2,FALSE)</f>
        <v>8</v>
      </c>
      <c r="N498" t="str">
        <f>VLOOKUP(D498,Vendedores!A:H,7,FALSE)</f>
        <v>Pasante</v>
      </c>
      <c r="O498">
        <f>VLOOKUP(D498,Vendedores!A:H,8,FALSE)</f>
        <v>1</v>
      </c>
      <c r="P498">
        <f t="shared" si="44"/>
        <v>32</v>
      </c>
      <c r="Q498">
        <f t="shared" si="45"/>
        <v>16</v>
      </c>
      <c r="R498">
        <f t="shared" si="46"/>
        <v>16</v>
      </c>
      <c r="S498">
        <f t="shared" si="47"/>
        <v>16</v>
      </c>
      <c r="T498" s="12">
        <f>VLOOKUP(
    O498,
    Comisiones!A:N,
    HLOOKUP(G498,Comisiones!$1:$2,2,FALSE),
    FALSE
)</f>
        <v>0.15</v>
      </c>
    </row>
    <row r="499" spans="1:20" x14ac:dyDescent="0.3">
      <c r="A499" s="2">
        <v>498</v>
      </c>
      <c r="B499" s="3">
        <v>45093</v>
      </c>
      <c r="C499" s="2">
        <v>10</v>
      </c>
      <c r="D499" s="2">
        <v>25</v>
      </c>
      <c r="E499" s="2">
        <v>18</v>
      </c>
      <c r="F499" t="str">
        <f t="shared" si="42"/>
        <v>viernes</v>
      </c>
      <c r="G499" t="str">
        <f t="shared" si="43"/>
        <v>junio</v>
      </c>
      <c r="H499" t="str">
        <f>VLOOKUP(C499,Productos!A:D,2,FALSE)</f>
        <v>Producto J</v>
      </c>
      <c r="I499">
        <f>VLOOKUP(C499,Productos!A:D,3,FALSE)</f>
        <v>29</v>
      </c>
      <c r="J499">
        <f>VLOOKUP(C499,Productos!A:D,4,FALSE)</f>
        <v>58</v>
      </c>
      <c r="K499" t="str">
        <f>VLOOKUP(D499,Vendedores!A:F,6,FALSE)</f>
        <v>Perez, Laura</v>
      </c>
      <c r="L499">
        <f>VLOOKUP(D499,Vendedores!A:F,5,FALSE)</f>
        <v>3586</v>
      </c>
      <c r="M499">
        <f>VLOOKUP(D499,Vendedores!A:F,2,FALSE)</f>
        <v>6</v>
      </c>
      <c r="N499" t="str">
        <f>VLOOKUP(D499,Vendedores!A:H,7,FALSE)</f>
        <v>Vendedor Ssr</v>
      </c>
      <c r="O499">
        <f>VLOOKUP(D499,Vendedores!A:H,8,FALSE)</f>
        <v>2</v>
      </c>
      <c r="P499">
        <f t="shared" si="44"/>
        <v>58</v>
      </c>
      <c r="Q499">
        <f t="shared" si="45"/>
        <v>29</v>
      </c>
      <c r="R499">
        <f t="shared" si="46"/>
        <v>29</v>
      </c>
      <c r="S499">
        <f t="shared" si="47"/>
        <v>29</v>
      </c>
      <c r="T499" s="12">
        <f>VLOOKUP(
    O499,
    Comisiones!A:N,
    HLOOKUP(G499,Comisiones!$1:$2,2,FALSE),
    FALSE
)</f>
        <v>0.17</v>
      </c>
    </row>
    <row r="500" spans="1:20" x14ac:dyDescent="0.3">
      <c r="A500" s="2">
        <v>499</v>
      </c>
      <c r="B500" s="3">
        <v>45094</v>
      </c>
      <c r="C500" s="2">
        <v>9</v>
      </c>
      <c r="D500" s="2">
        <v>40</v>
      </c>
      <c r="E500" s="2">
        <v>19</v>
      </c>
      <c r="F500" t="str">
        <f t="shared" si="42"/>
        <v>sábado</v>
      </c>
      <c r="G500" t="str">
        <f t="shared" si="43"/>
        <v>junio</v>
      </c>
      <c r="H500" t="str">
        <f>VLOOKUP(C500,Productos!A:D,2,FALSE)</f>
        <v>Producto I</v>
      </c>
      <c r="I500">
        <f>VLOOKUP(C500,Productos!A:D,3,FALSE)</f>
        <v>26</v>
      </c>
      <c r="J500">
        <f>VLOOKUP(C500,Productos!A:D,4,FALSE)</f>
        <v>52</v>
      </c>
      <c r="K500" t="str">
        <f>VLOOKUP(D500,Vendedores!A:F,6,FALSE)</f>
        <v>Martin, Carmen</v>
      </c>
      <c r="L500">
        <f>VLOOKUP(D500,Vendedores!A:F,5,FALSE)</f>
        <v>1598</v>
      </c>
      <c r="M500">
        <f>VLOOKUP(D500,Vendedores!A:F,2,FALSE)</f>
        <v>8</v>
      </c>
      <c r="N500" t="str">
        <f>VLOOKUP(D500,Vendedores!A:H,7,FALSE)</f>
        <v>Pasante</v>
      </c>
      <c r="O500">
        <f>VLOOKUP(D500,Vendedores!A:H,8,FALSE)</f>
        <v>1</v>
      </c>
      <c r="P500">
        <f t="shared" si="44"/>
        <v>52</v>
      </c>
      <c r="Q500">
        <f t="shared" si="45"/>
        <v>26</v>
      </c>
      <c r="R500">
        <f t="shared" si="46"/>
        <v>26</v>
      </c>
      <c r="S500">
        <f t="shared" si="47"/>
        <v>26</v>
      </c>
      <c r="T500" s="12">
        <f>VLOOKUP(
    O500,
    Comisiones!A:N,
    HLOOKUP(G500,Comisiones!$1:$2,2,FALSE),
    FALSE
)</f>
        <v>0.15</v>
      </c>
    </row>
    <row r="501" spans="1:20" x14ac:dyDescent="0.3">
      <c r="A501" s="2">
        <v>500</v>
      </c>
      <c r="B501" s="3">
        <v>45094</v>
      </c>
      <c r="C501" s="2">
        <v>4</v>
      </c>
      <c r="D501" s="2">
        <v>28</v>
      </c>
      <c r="E501" s="2">
        <v>13</v>
      </c>
      <c r="F501" t="str">
        <f t="shared" si="42"/>
        <v>sábado</v>
      </c>
      <c r="G501" t="str">
        <f t="shared" si="43"/>
        <v>junio</v>
      </c>
      <c r="H501" t="str">
        <f>VLOOKUP(C501,Productos!A:D,2,FALSE)</f>
        <v>Producto D</v>
      </c>
      <c r="I501">
        <f>VLOOKUP(C501,Productos!A:D,3,FALSE)</f>
        <v>14</v>
      </c>
      <c r="J501">
        <f>VLOOKUP(C501,Productos!A:D,4,FALSE)</f>
        <v>28</v>
      </c>
      <c r="K501" t="str">
        <f>VLOOKUP(D501,Vendedores!A:F,6,FALSE)</f>
        <v>Garcia, Manuel</v>
      </c>
      <c r="L501">
        <f>VLOOKUP(D501,Vendedores!A:F,5,FALSE)</f>
        <v>5249</v>
      </c>
      <c r="M501">
        <f>VLOOKUP(D501,Vendedores!A:F,2,FALSE)</f>
        <v>4</v>
      </c>
      <c r="N501" t="str">
        <f>VLOOKUP(D501,Vendedores!A:H,7,FALSE)</f>
        <v>Jefe</v>
      </c>
      <c r="O501">
        <f>VLOOKUP(D501,Vendedores!A:H,8,FALSE)</f>
        <v>3</v>
      </c>
      <c r="P501">
        <f t="shared" si="44"/>
        <v>28</v>
      </c>
      <c r="Q501">
        <f t="shared" si="45"/>
        <v>14.700000000000001</v>
      </c>
      <c r="R501">
        <f t="shared" si="46"/>
        <v>14</v>
      </c>
      <c r="S501">
        <f t="shared" si="47"/>
        <v>14.700000000000001</v>
      </c>
      <c r="T501" s="12">
        <f>VLOOKUP(
    O501,
    Comisiones!A:N,
    HLOOKUP(G501,Comisiones!$1:$2,2,FALSE),
    FALSE
)</f>
        <v>0.19</v>
      </c>
    </row>
    <row r="502" spans="1:20" x14ac:dyDescent="0.3">
      <c r="A502" s="2">
        <v>501</v>
      </c>
      <c r="B502" s="3">
        <v>45094</v>
      </c>
      <c r="C502" s="2">
        <v>6</v>
      </c>
      <c r="D502" s="2">
        <v>9</v>
      </c>
      <c r="E502" s="2">
        <v>11</v>
      </c>
      <c r="F502" t="str">
        <f t="shared" si="42"/>
        <v>sábado</v>
      </c>
      <c r="G502" t="str">
        <f t="shared" si="43"/>
        <v>junio</v>
      </c>
      <c r="H502" t="str">
        <f>VLOOKUP(C502,Productos!A:D,2,FALSE)</f>
        <v>Producto F</v>
      </c>
      <c r="I502">
        <f>VLOOKUP(C502,Productos!A:D,3,FALSE)</f>
        <v>16</v>
      </c>
      <c r="J502">
        <f>VLOOKUP(C502,Productos!A:D,4,FALSE)</f>
        <v>32</v>
      </c>
      <c r="K502" t="str">
        <f>VLOOKUP(D502,Vendedores!A:F,6,FALSE)</f>
        <v>Gomez, Jose</v>
      </c>
      <c r="L502">
        <f>VLOOKUP(D502,Vendedores!A:F,5,FALSE)</f>
        <v>5400</v>
      </c>
      <c r="M502">
        <f>VLOOKUP(D502,Vendedores!A:F,2,FALSE)</f>
        <v>4</v>
      </c>
      <c r="N502" t="str">
        <f>VLOOKUP(D502,Vendedores!A:H,7,FALSE)</f>
        <v>Jefe</v>
      </c>
      <c r="O502">
        <f>VLOOKUP(D502,Vendedores!A:H,8,FALSE)</f>
        <v>3</v>
      </c>
      <c r="P502">
        <f t="shared" si="44"/>
        <v>32</v>
      </c>
      <c r="Q502">
        <f t="shared" si="45"/>
        <v>16</v>
      </c>
      <c r="R502">
        <f t="shared" si="46"/>
        <v>16</v>
      </c>
      <c r="S502">
        <f t="shared" si="47"/>
        <v>16</v>
      </c>
      <c r="T502" s="12">
        <f>VLOOKUP(
    O502,
    Comisiones!A:N,
    HLOOKUP(G502,Comisiones!$1:$2,2,FALSE),
    FALSE
)</f>
        <v>0.19</v>
      </c>
    </row>
    <row r="503" spans="1:20" x14ac:dyDescent="0.3">
      <c r="A503" s="2">
        <v>502</v>
      </c>
      <c r="B503" s="3">
        <v>45095</v>
      </c>
      <c r="C503" s="2">
        <v>5</v>
      </c>
      <c r="D503" s="2">
        <v>17</v>
      </c>
      <c r="E503" s="2">
        <v>8</v>
      </c>
      <c r="F503" t="str">
        <f t="shared" si="42"/>
        <v>domingo</v>
      </c>
      <c r="G503" t="str">
        <f t="shared" si="43"/>
        <v>junio</v>
      </c>
      <c r="H503" t="str">
        <f>VLOOKUP(C503,Productos!A:D,2,FALSE)</f>
        <v>Producto E</v>
      </c>
      <c r="I503">
        <f>VLOOKUP(C503,Productos!A:D,3,FALSE)</f>
        <v>24</v>
      </c>
      <c r="J503">
        <f>VLOOKUP(C503,Productos!A:D,4,FALSE)</f>
        <v>48</v>
      </c>
      <c r="K503" t="str">
        <f>VLOOKUP(D503,Vendedores!A:F,6,FALSE)</f>
        <v>Messi, Lionel</v>
      </c>
      <c r="L503">
        <f>VLOOKUP(D503,Vendedores!A:F,5,FALSE)</f>
        <v>8512</v>
      </c>
      <c r="M503">
        <f>VLOOKUP(D503,Vendedores!A:F,2,FALSE)</f>
        <v>1</v>
      </c>
      <c r="N503" t="str">
        <f>VLOOKUP(D503,Vendedores!A:H,7,FALSE)</f>
        <v>CEO</v>
      </c>
      <c r="O503">
        <f>VLOOKUP(D503,Vendedores!A:H,8,FALSE)</f>
        <v>5</v>
      </c>
      <c r="P503">
        <f t="shared" si="44"/>
        <v>43.2</v>
      </c>
      <c r="Q503">
        <f t="shared" si="45"/>
        <v>24</v>
      </c>
      <c r="R503">
        <f t="shared" si="46"/>
        <v>24</v>
      </c>
      <c r="S503">
        <f t="shared" si="47"/>
        <v>24</v>
      </c>
      <c r="T503" s="12">
        <f>VLOOKUP(
    O503,
    Comisiones!A:N,
    HLOOKUP(G503,Comisiones!$1:$2,2,FALSE),
    FALSE
)</f>
        <v>0.23</v>
      </c>
    </row>
    <row r="504" spans="1:20" x14ac:dyDescent="0.3">
      <c r="A504" s="2">
        <v>503</v>
      </c>
      <c r="B504" s="3">
        <v>45095</v>
      </c>
      <c r="C504" s="2">
        <v>2</v>
      </c>
      <c r="D504" s="2">
        <v>29</v>
      </c>
      <c r="E504" s="2">
        <v>17</v>
      </c>
      <c r="F504" t="str">
        <f t="shared" si="42"/>
        <v>domingo</v>
      </c>
      <c r="G504" t="str">
        <f t="shared" si="43"/>
        <v>junio</v>
      </c>
      <c r="H504" t="str">
        <f>VLOOKUP(C504,Productos!A:D,2,FALSE)</f>
        <v>Producto B</v>
      </c>
      <c r="I504">
        <f>VLOOKUP(C504,Productos!A:D,3,FALSE)</f>
        <v>14</v>
      </c>
      <c r="J504">
        <f>VLOOKUP(C504,Productos!A:D,4,FALSE)</f>
        <v>28</v>
      </c>
      <c r="K504" t="str">
        <f>VLOOKUP(D504,Vendedores!A:F,6,FALSE)</f>
        <v>Rodriguez, Jose</v>
      </c>
      <c r="L504">
        <f>VLOOKUP(D504,Vendedores!A:F,5,FALSE)</f>
        <v>4645</v>
      </c>
      <c r="M504">
        <f>VLOOKUP(D504,Vendedores!A:F,2,FALSE)</f>
        <v>5</v>
      </c>
      <c r="N504" t="str">
        <f>VLOOKUP(D504,Vendedores!A:H,7,FALSE)</f>
        <v>Vendedor Sr</v>
      </c>
      <c r="O504">
        <f>VLOOKUP(D504,Vendedores!A:H,8,FALSE)</f>
        <v>2</v>
      </c>
      <c r="P504">
        <f t="shared" si="44"/>
        <v>33.6</v>
      </c>
      <c r="Q504">
        <f t="shared" si="45"/>
        <v>14.700000000000001</v>
      </c>
      <c r="R504">
        <f t="shared" si="46"/>
        <v>14</v>
      </c>
      <c r="S504">
        <f t="shared" si="47"/>
        <v>14.700000000000001</v>
      </c>
      <c r="T504" s="12">
        <f>VLOOKUP(
    O504,
    Comisiones!A:N,
    HLOOKUP(G504,Comisiones!$1:$2,2,FALSE),
    FALSE
)</f>
        <v>0.17</v>
      </c>
    </row>
    <row r="505" spans="1:20" x14ac:dyDescent="0.3">
      <c r="A505" s="2">
        <v>504</v>
      </c>
      <c r="B505" s="3">
        <v>45095</v>
      </c>
      <c r="C505" s="2">
        <v>10</v>
      </c>
      <c r="D505" s="2">
        <v>8</v>
      </c>
      <c r="E505" s="2">
        <v>14</v>
      </c>
      <c r="F505" t="str">
        <f t="shared" si="42"/>
        <v>domingo</v>
      </c>
      <c r="G505" t="str">
        <f t="shared" si="43"/>
        <v>junio</v>
      </c>
      <c r="H505" t="str">
        <f>VLOOKUP(C505,Productos!A:D,2,FALSE)</f>
        <v>Producto J</v>
      </c>
      <c r="I505">
        <f>VLOOKUP(C505,Productos!A:D,3,FALSE)</f>
        <v>29</v>
      </c>
      <c r="J505">
        <f>VLOOKUP(C505,Productos!A:D,4,FALSE)</f>
        <v>58</v>
      </c>
      <c r="K505" t="str">
        <f>VLOOKUP(D505,Vendedores!A:F,6,FALSE)</f>
        <v>Perez, Manuel</v>
      </c>
      <c r="L505">
        <f>VLOOKUP(D505,Vendedores!A:F,5,FALSE)</f>
        <v>6768</v>
      </c>
      <c r="M505">
        <f>VLOOKUP(D505,Vendedores!A:F,2,FALSE)</f>
        <v>3</v>
      </c>
      <c r="N505" t="str">
        <f>VLOOKUP(D505,Vendedores!A:H,7,FALSE)</f>
        <v>Gerente</v>
      </c>
      <c r="O505">
        <f>VLOOKUP(D505,Vendedores!A:H,8,FALSE)</f>
        <v>3</v>
      </c>
      <c r="P505">
        <f t="shared" si="44"/>
        <v>52.2</v>
      </c>
      <c r="Q505">
        <f t="shared" si="45"/>
        <v>29</v>
      </c>
      <c r="R505">
        <f t="shared" si="46"/>
        <v>29</v>
      </c>
      <c r="S505">
        <f t="shared" si="47"/>
        <v>29</v>
      </c>
      <c r="T505" s="12">
        <f>VLOOKUP(
    O505,
    Comisiones!A:N,
    HLOOKUP(G505,Comisiones!$1:$2,2,FALSE),
    FALSE
)</f>
        <v>0.19</v>
      </c>
    </row>
    <row r="506" spans="1:20" x14ac:dyDescent="0.3">
      <c r="A506" s="2">
        <v>505</v>
      </c>
      <c r="B506" s="3">
        <v>45096</v>
      </c>
      <c r="C506" s="2">
        <v>3</v>
      </c>
      <c r="D506" s="2">
        <v>40</v>
      </c>
      <c r="E506" s="2">
        <v>20</v>
      </c>
      <c r="F506" t="str">
        <f t="shared" si="42"/>
        <v>lunes</v>
      </c>
      <c r="G506" t="str">
        <f t="shared" si="43"/>
        <v>junio</v>
      </c>
      <c r="H506" t="str">
        <f>VLOOKUP(C506,Productos!A:D,2,FALSE)</f>
        <v>Producto C</v>
      </c>
      <c r="I506">
        <f>VLOOKUP(C506,Productos!A:D,3,FALSE)</f>
        <v>23</v>
      </c>
      <c r="J506">
        <f>VLOOKUP(C506,Productos!A:D,4,FALSE)</f>
        <v>46</v>
      </c>
      <c r="K506" t="str">
        <f>VLOOKUP(D506,Vendedores!A:F,6,FALSE)</f>
        <v>Martin, Carmen</v>
      </c>
      <c r="L506">
        <f>VLOOKUP(D506,Vendedores!A:F,5,FALSE)</f>
        <v>1598</v>
      </c>
      <c r="M506">
        <f>VLOOKUP(D506,Vendedores!A:F,2,FALSE)</f>
        <v>8</v>
      </c>
      <c r="N506" t="str">
        <f>VLOOKUP(D506,Vendedores!A:H,7,FALSE)</f>
        <v>Pasante</v>
      </c>
      <c r="O506">
        <f>VLOOKUP(D506,Vendedores!A:H,8,FALSE)</f>
        <v>1</v>
      </c>
      <c r="P506">
        <f t="shared" si="44"/>
        <v>46</v>
      </c>
      <c r="Q506">
        <f t="shared" si="45"/>
        <v>24.150000000000002</v>
      </c>
      <c r="R506">
        <f t="shared" si="46"/>
        <v>23</v>
      </c>
      <c r="S506">
        <f t="shared" si="47"/>
        <v>24.150000000000002</v>
      </c>
      <c r="T506" s="12">
        <f>VLOOKUP(
    O506,
    Comisiones!A:N,
    HLOOKUP(G506,Comisiones!$1:$2,2,FALSE),
    FALSE
)</f>
        <v>0.15</v>
      </c>
    </row>
    <row r="507" spans="1:20" x14ac:dyDescent="0.3">
      <c r="A507" s="2">
        <v>506</v>
      </c>
      <c r="B507" s="3">
        <v>45096</v>
      </c>
      <c r="C507" s="2">
        <v>4</v>
      </c>
      <c r="D507" s="2">
        <v>1</v>
      </c>
      <c r="E507" s="2">
        <v>17</v>
      </c>
      <c r="F507" t="str">
        <f t="shared" si="42"/>
        <v>lunes</v>
      </c>
      <c r="G507" t="str">
        <f t="shared" si="43"/>
        <v>junio</v>
      </c>
      <c r="H507" t="str">
        <f>VLOOKUP(C507,Productos!A:D,2,FALSE)</f>
        <v>Producto D</v>
      </c>
      <c r="I507">
        <f>VLOOKUP(C507,Productos!A:D,3,FALSE)</f>
        <v>14</v>
      </c>
      <c r="J507">
        <f>VLOOKUP(C507,Productos!A:D,4,FALSE)</f>
        <v>28</v>
      </c>
      <c r="K507" t="str">
        <f>VLOOKUP(D507,Vendedores!A:F,6,FALSE)</f>
        <v>Garcia, Juan</v>
      </c>
      <c r="L507">
        <f>VLOOKUP(D507,Vendedores!A:F,5,FALSE)</f>
        <v>7402</v>
      </c>
      <c r="M507">
        <f>VLOOKUP(D507,Vendedores!A:F,2,FALSE)</f>
        <v>7</v>
      </c>
      <c r="N507" t="str">
        <f>VLOOKUP(D507,Vendedores!A:H,7,FALSE)</f>
        <v>Vendedor Jr</v>
      </c>
      <c r="O507">
        <f>VLOOKUP(D507,Vendedores!A:H,8,FALSE)</f>
        <v>2</v>
      </c>
      <c r="P507">
        <f t="shared" si="44"/>
        <v>28</v>
      </c>
      <c r="Q507">
        <f t="shared" si="45"/>
        <v>14.700000000000001</v>
      </c>
      <c r="R507">
        <f t="shared" si="46"/>
        <v>14</v>
      </c>
      <c r="S507">
        <f t="shared" si="47"/>
        <v>14.700000000000001</v>
      </c>
      <c r="T507" s="12">
        <f>VLOOKUP(
    O507,
    Comisiones!A:N,
    HLOOKUP(G507,Comisiones!$1:$2,2,FALSE),
    FALSE
)</f>
        <v>0.17</v>
      </c>
    </row>
    <row r="508" spans="1:20" x14ac:dyDescent="0.3">
      <c r="A508" s="2">
        <v>507</v>
      </c>
      <c r="B508" s="3">
        <v>45096</v>
      </c>
      <c r="C508" s="2">
        <v>6</v>
      </c>
      <c r="D508" s="2">
        <v>23</v>
      </c>
      <c r="E508" s="2">
        <v>8</v>
      </c>
      <c r="F508" t="str">
        <f t="shared" si="42"/>
        <v>lunes</v>
      </c>
      <c r="G508" t="str">
        <f t="shared" si="43"/>
        <v>junio</v>
      </c>
      <c r="H508" t="str">
        <f>VLOOKUP(C508,Productos!A:D,2,FALSE)</f>
        <v>Producto F</v>
      </c>
      <c r="I508">
        <f>VLOOKUP(C508,Productos!A:D,3,FALSE)</f>
        <v>16</v>
      </c>
      <c r="J508">
        <f>VLOOKUP(C508,Productos!A:D,4,FALSE)</f>
        <v>32</v>
      </c>
      <c r="K508" t="str">
        <f>VLOOKUP(D508,Vendedores!A:F,6,FALSE)</f>
        <v>Martinez, Pedro</v>
      </c>
      <c r="L508">
        <f>VLOOKUP(D508,Vendedores!A:F,5,FALSE)</f>
        <v>5555</v>
      </c>
      <c r="M508">
        <f>VLOOKUP(D508,Vendedores!A:F,2,FALSE)</f>
        <v>4</v>
      </c>
      <c r="N508" t="str">
        <f>VLOOKUP(D508,Vendedores!A:H,7,FALSE)</f>
        <v>Jefe</v>
      </c>
      <c r="O508">
        <f>VLOOKUP(D508,Vendedores!A:H,8,FALSE)</f>
        <v>3</v>
      </c>
      <c r="P508">
        <f t="shared" si="44"/>
        <v>32</v>
      </c>
      <c r="Q508">
        <f t="shared" si="45"/>
        <v>16</v>
      </c>
      <c r="R508">
        <f t="shared" si="46"/>
        <v>16</v>
      </c>
      <c r="S508">
        <f t="shared" si="47"/>
        <v>16</v>
      </c>
      <c r="T508" s="12">
        <f>VLOOKUP(
    O508,
    Comisiones!A:N,
    HLOOKUP(G508,Comisiones!$1:$2,2,FALSE),
    FALSE
)</f>
        <v>0.19</v>
      </c>
    </row>
    <row r="509" spans="1:20" x14ac:dyDescent="0.3">
      <c r="A509" s="2">
        <v>508</v>
      </c>
      <c r="B509" s="3">
        <v>45097</v>
      </c>
      <c r="C509" s="2">
        <v>5</v>
      </c>
      <c r="D509" s="2">
        <v>36</v>
      </c>
      <c r="E509" s="2">
        <v>21</v>
      </c>
      <c r="F509" t="str">
        <f t="shared" si="42"/>
        <v>martes</v>
      </c>
      <c r="G509" t="str">
        <f t="shared" si="43"/>
        <v>junio</v>
      </c>
      <c r="H509" t="str">
        <f>VLOOKUP(C509,Productos!A:D,2,FALSE)</f>
        <v>Producto E</v>
      </c>
      <c r="I509">
        <f>VLOOKUP(C509,Productos!A:D,3,FALSE)</f>
        <v>24</v>
      </c>
      <c r="J509">
        <f>VLOOKUP(C509,Productos!A:D,4,FALSE)</f>
        <v>48</v>
      </c>
      <c r="K509" t="str">
        <f>VLOOKUP(D509,Vendedores!A:F,6,FALSE)</f>
        <v>Rodriguez, Francisco</v>
      </c>
      <c r="L509">
        <f>VLOOKUP(D509,Vendedores!A:F,5,FALSE)</f>
        <v>1898</v>
      </c>
      <c r="M509">
        <f>VLOOKUP(D509,Vendedores!A:F,2,FALSE)</f>
        <v>8</v>
      </c>
      <c r="N509" t="str">
        <f>VLOOKUP(D509,Vendedores!A:H,7,FALSE)</f>
        <v>Pasante</v>
      </c>
      <c r="O509">
        <f>VLOOKUP(D509,Vendedores!A:H,8,FALSE)</f>
        <v>1</v>
      </c>
      <c r="P509">
        <f t="shared" si="44"/>
        <v>48</v>
      </c>
      <c r="Q509">
        <f t="shared" si="45"/>
        <v>24</v>
      </c>
      <c r="R509">
        <f t="shared" si="46"/>
        <v>24</v>
      </c>
      <c r="S509">
        <f t="shared" si="47"/>
        <v>24</v>
      </c>
      <c r="T509" s="12">
        <f>VLOOKUP(
    O509,
    Comisiones!A:N,
    HLOOKUP(G509,Comisiones!$1:$2,2,FALSE),
    FALSE
)</f>
        <v>0.15</v>
      </c>
    </row>
    <row r="510" spans="1:20" x14ac:dyDescent="0.3">
      <c r="A510" s="2">
        <v>509</v>
      </c>
      <c r="B510" s="3">
        <v>45097</v>
      </c>
      <c r="C510" s="2">
        <v>2</v>
      </c>
      <c r="D510" s="2">
        <v>16</v>
      </c>
      <c r="E510" s="2">
        <v>14</v>
      </c>
      <c r="F510" t="str">
        <f t="shared" si="42"/>
        <v>martes</v>
      </c>
      <c r="G510" t="str">
        <f t="shared" si="43"/>
        <v>junio</v>
      </c>
      <c r="H510" t="str">
        <f>VLOOKUP(C510,Productos!A:D,2,FALSE)</f>
        <v>Producto B</v>
      </c>
      <c r="I510">
        <f>VLOOKUP(C510,Productos!A:D,3,FALSE)</f>
        <v>14</v>
      </c>
      <c r="J510">
        <f>VLOOKUP(C510,Productos!A:D,4,FALSE)</f>
        <v>28</v>
      </c>
      <c r="K510" t="str">
        <f>VLOOKUP(D510,Vendedores!A:F,6,FALSE)</f>
        <v>Martin, Francisco</v>
      </c>
      <c r="L510">
        <f>VLOOKUP(D510,Vendedores!A:F,5,FALSE)</f>
        <v>2456</v>
      </c>
      <c r="M510">
        <f>VLOOKUP(D510,Vendedores!A:F,2,FALSE)</f>
        <v>7</v>
      </c>
      <c r="N510" t="str">
        <f>VLOOKUP(D510,Vendedores!A:H,7,FALSE)</f>
        <v>Vendedor Jr</v>
      </c>
      <c r="O510">
        <f>VLOOKUP(D510,Vendedores!A:H,8,FALSE)</f>
        <v>2</v>
      </c>
      <c r="P510">
        <f t="shared" si="44"/>
        <v>28</v>
      </c>
      <c r="Q510">
        <f t="shared" si="45"/>
        <v>14.700000000000001</v>
      </c>
      <c r="R510">
        <f t="shared" si="46"/>
        <v>14</v>
      </c>
      <c r="S510">
        <f t="shared" si="47"/>
        <v>14.700000000000001</v>
      </c>
      <c r="T510" s="12">
        <f>VLOOKUP(
    O510,
    Comisiones!A:N,
    HLOOKUP(G510,Comisiones!$1:$2,2,FALSE),
    FALSE
)</f>
        <v>0.17</v>
      </c>
    </row>
    <row r="511" spans="1:20" x14ac:dyDescent="0.3">
      <c r="A511" s="2">
        <v>510</v>
      </c>
      <c r="B511" s="3">
        <v>45097</v>
      </c>
      <c r="C511" s="2">
        <v>3</v>
      </c>
      <c r="D511" s="2">
        <v>18</v>
      </c>
      <c r="E511" s="2">
        <v>11</v>
      </c>
      <c r="F511" t="str">
        <f t="shared" si="42"/>
        <v>martes</v>
      </c>
      <c r="G511" t="str">
        <f t="shared" si="43"/>
        <v>junio</v>
      </c>
      <c r="H511" t="str">
        <f>VLOOKUP(C511,Productos!A:D,2,FALSE)</f>
        <v>Producto C</v>
      </c>
      <c r="I511">
        <f>VLOOKUP(C511,Productos!A:D,3,FALSE)</f>
        <v>23</v>
      </c>
      <c r="J511">
        <f>VLOOKUP(C511,Productos!A:D,4,FALSE)</f>
        <v>46</v>
      </c>
      <c r="K511" t="str">
        <f>VLOOKUP(D511,Vendedores!A:F,6,FALSE)</f>
        <v>Garcia, Jose</v>
      </c>
      <c r="L511">
        <f>VLOOKUP(D511,Vendedores!A:F,5,FALSE)</f>
        <v>5194</v>
      </c>
      <c r="M511">
        <f>VLOOKUP(D511,Vendedores!A:F,2,FALSE)</f>
        <v>4</v>
      </c>
      <c r="N511" t="str">
        <f>VLOOKUP(D511,Vendedores!A:H,7,FALSE)</f>
        <v>Jefe</v>
      </c>
      <c r="O511">
        <f>VLOOKUP(D511,Vendedores!A:H,8,FALSE)</f>
        <v>3</v>
      </c>
      <c r="P511">
        <f t="shared" si="44"/>
        <v>46</v>
      </c>
      <c r="Q511">
        <f t="shared" si="45"/>
        <v>24.150000000000002</v>
      </c>
      <c r="R511">
        <f t="shared" si="46"/>
        <v>23</v>
      </c>
      <c r="S511">
        <f t="shared" si="47"/>
        <v>24.150000000000002</v>
      </c>
      <c r="T511" s="12">
        <f>VLOOKUP(
    O511,
    Comisiones!A:N,
    HLOOKUP(G511,Comisiones!$1:$2,2,FALSE),
    FALSE
)</f>
        <v>0.19</v>
      </c>
    </row>
    <row r="512" spans="1:20" x14ac:dyDescent="0.3">
      <c r="A512" s="2">
        <v>511</v>
      </c>
      <c r="B512" s="3">
        <v>45098</v>
      </c>
      <c r="C512" s="2">
        <v>3</v>
      </c>
      <c r="D512" s="2">
        <v>39</v>
      </c>
      <c r="E512" s="2">
        <v>13</v>
      </c>
      <c r="F512" t="str">
        <f t="shared" si="42"/>
        <v>miércoles</v>
      </c>
      <c r="G512" t="str">
        <f t="shared" si="43"/>
        <v>junio</v>
      </c>
      <c r="H512" t="str">
        <f>VLOOKUP(C512,Productos!A:D,2,FALSE)</f>
        <v>Producto C</v>
      </c>
      <c r="I512">
        <f>VLOOKUP(C512,Productos!A:D,3,FALSE)</f>
        <v>23</v>
      </c>
      <c r="J512">
        <f>VLOOKUP(C512,Productos!A:D,4,FALSE)</f>
        <v>46</v>
      </c>
      <c r="K512" t="str">
        <f>VLOOKUP(D512,Vendedores!A:F,6,FALSE)</f>
        <v>Gomez, Maria</v>
      </c>
      <c r="L512">
        <f>VLOOKUP(D512,Vendedores!A:F,5,FALSE)</f>
        <v>2483</v>
      </c>
      <c r="M512">
        <f>VLOOKUP(D512,Vendedores!A:F,2,FALSE)</f>
        <v>7</v>
      </c>
      <c r="N512" t="str">
        <f>VLOOKUP(D512,Vendedores!A:H,7,FALSE)</f>
        <v>Vendedor Jr</v>
      </c>
      <c r="O512">
        <f>VLOOKUP(D512,Vendedores!A:H,8,FALSE)</f>
        <v>2</v>
      </c>
      <c r="P512">
        <f t="shared" si="44"/>
        <v>46</v>
      </c>
      <c r="Q512">
        <f t="shared" si="45"/>
        <v>24.150000000000002</v>
      </c>
      <c r="R512">
        <f t="shared" si="46"/>
        <v>23</v>
      </c>
      <c r="S512">
        <f t="shared" si="47"/>
        <v>24.150000000000002</v>
      </c>
      <c r="T512" s="12">
        <f>VLOOKUP(
    O512,
    Comisiones!A:N,
    HLOOKUP(G512,Comisiones!$1:$2,2,FALSE),
    FALSE
)</f>
        <v>0.17</v>
      </c>
    </row>
    <row r="513" spans="1:20" x14ac:dyDescent="0.3">
      <c r="A513" s="2">
        <v>512</v>
      </c>
      <c r="B513" s="3">
        <v>45098</v>
      </c>
      <c r="C513" s="2">
        <v>4</v>
      </c>
      <c r="D513" s="2">
        <v>19</v>
      </c>
      <c r="E513" s="2">
        <v>18</v>
      </c>
      <c r="F513" t="str">
        <f t="shared" si="42"/>
        <v>miércoles</v>
      </c>
      <c r="G513" t="str">
        <f t="shared" si="43"/>
        <v>junio</v>
      </c>
      <c r="H513" t="str">
        <f>VLOOKUP(C513,Productos!A:D,2,FALSE)</f>
        <v>Producto D</v>
      </c>
      <c r="I513">
        <f>VLOOKUP(C513,Productos!A:D,3,FALSE)</f>
        <v>14</v>
      </c>
      <c r="J513">
        <f>VLOOKUP(C513,Productos!A:D,4,FALSE)</f>
        <v>28</v>
      </c>
      <c r="K513" t="str">
        <f>VLOOKUP(D513,Vendedores!A:F,6,FALSE)</f>
        <v>Rodriguez, Maria</v>
      </c>
      <c r="L513">
        <f>VLOOKUP(D513,Vendedores!A:F,5,FALSE)</f>
        <v>4862</v>
      </c>
      <c r="M513">
        <f>VLOOKUP(D513,Vendedores!A:F,2,FALSE)</f>
        <v>5</v>
      </c>
      <c r="N513" t="str">
        <f>VLOOKUP(D513,Vendedores!A:H,7,FALSE)</f>
        <v>Vendedor Sr</v>
      </c>
      <c r="O513">
        <f>VLOOKUP(D513,Vendedores!A:H,8,FALSE)</f>
        <v>2</v>
      </c>
      <c r="P513">
        <f t="shared" si="44"/>
        <v>28</v>
      </c>
      <c r="Q513">
        <f t="shared" si="45"/>
        <v>14.700000000000001</v>
      </c>
      <c r="R513">
        <f t="shared" si="46"/>
        <v>14</v>
      </c>
      <c r="S513">
        <f t="shared" si="47"/>
        <v>14.700000000000001</v>
      </c>
      <c r="T513" s="12">
        <f>VLOOKUP(
    O513,
    Comisiones!A:N,
    HLOOKUP(G513,Comisiones!$1:$2,2,FALSE),
    FALSE
)</f>
        <v>0.17</v>
      </c>
    </row>
    <row r="514" spans="1:20" x14ac:dyDescent="0.3">
      <c r="A514" s="2">
        <v>513</v>
      </c>
      <c r="B514" s="3">
        <v>45098</v>
      </c>
      <c r="C514" s="2">
        <v>5</v>
      </c>
      <c r="D514" s="2">
        <v>13</v>
      </c>
      <c r="E514" s="2">
        <v>13</v>
      </c>
      <c r="F514" t="str">
        <f t="shared" si="42"/>
        <v>miércoles</v>
      </c>
      <c r="G514" t="str">
        <f t="shared" si="43"/>
        <v>junio</v>
      </c>
      <c r="H514" t="str">
        <f>VLOOKUP(C514,Productos!A:D,2,FALSE)</f>
        <v>Producto E</v>
      </c>
      <c r="I514">
        <f>VLOOKUP(C514,Productos!A:D,3,FALSE)</f>
        <v>24</v>
      </c>
      <c r="J514">
        <f>VLOOKUP(C514,Productos!A:D,4,FALSE)</f>
        <v>48</v>
      </c>
      <c r="K514" t="str">
        <f>VLOOKUP(D514,Vendedores!A:F,6,FALSE)</f>
        <v>Gonzalez, Josefa</v>
      </c>
      <c r="L514">
        <f>VLOOKUP(D514,Vendedores!A:F,5,FALSE)</f>
        <v>1830</v>
      </c>
      <c r="M514">
        <f>VLOOKUP(D514,Vendedores!A:F,2,FALSE)</f>
        <v>8</v>
      </c>
      <c r="N514" t="str">
        <f>VLOOKUP(D514,Vendedores!A:H,7,FALSE)</f>
        <v>Pasante</v>
      </c>
      <c r="O514">
        <f>VLOOKUP(D514,Vendedores!A:H,8,FALSE)</f>
        <v>1</v>
      </c>
      <c r="P514">
        <f t="shared" si="44"/>
        <v>48</v>
      </c>
      <c r="Q514">
        <f t="shared" si="45"/>
        <v>24</v>
      </c>
      <c r="R514">
        <f t="shared" si="46"/>
        <v>24</v>
      </c>
      <c r="S514">
        <f t="shared" si="47"/>
        <v>24</v>
      </c>
      <c r="T514" s="12">
        <f>VLOOKUP(
    O514,
    Comisiones!A:N,
    HLOOKUP(G514,Comisiones!$1:$2,2,FALSE),
    FALSE
)</f>
        <v>0.15</v>
      </c>
    </row>
    <row r="515" spans="1:20" x14ac:dyDescent="0.3">
      <c r="A515" s="2">
        <v>514</v>
      </c>
      <c r="B515" s="3">
        <v>45099</v>
      </c>
      <c r="C515" s="2">
        <v>10</v>
      </c>
      <c r="D515" s="2">
        <v>32</v>
      </c>
      <c r="E515" s="2">
        <v>18</v>
      </c>
      <c r="F515" t="str">
        <f t="shared" ref="F515:F578" si="48">TEXT(B515,"dddd")</f>
        <v>jueves</v>
      </c>
      <c r="G515" t="str">
        <f t="shared" ref="G515:G578" si="49">TEXT(B515,"mmmm")</f>
        <v>junio</v>
      </c>
      <c r="H515" t="str">
        <f>VLOOKUP(C515,Productos!A:D,2,FALSE)</f>
        <v>Producto J</v>
      </c>
      <c r="I515">
        <f>VLOOKUP(C515,Productos!A:D,3,FALSE)</f>
        <v>29</v>
      </c>
      <c r="J515">
        <f>VLOOKUP(C515,Productos!A:D,4,FALSE)</f>
        <v>58</v>
      </c>
      <c r="K515" t="str">
        <f>VLOOKUP(D515,Vendedores!A:F,6,FALSE)</f>
        <v>Gomez, Javier</v>
      </c>
      <c r="L515">
        <f>VLOOKUP(D515,Vendedores!A:F,5,FALSE)</f>
        <v>1612</v>
      </c>
      <c r="M515">
        <f>VLOOKUP(D515,Vendedores!A:F,2,FALSE)</f>
        <v>8</v>
      </c>
      <c r="N515" t="str">
        <f>VLOOKUP(D515,Vendedores!A:H,7,FALSE)</f>
        <v>Pasante</v>
      </c>
      <c r="O515">
        <f>VLOOKUP(D515,Vendedores!A:H,8,FALSE)</f>
        <v>1</v>
      </c>
      <c r="P515">
        <f t="shared" ref="P515:P578" si="50">IF(
    OR(N515="Director",N515="Gerente",N515="CEO"),
    J515*0.9,
    IF(F515="domingo",J515*1.2,J515)
)</f>
        <v>58</v>
      </c>
      <c r="Q515">
        <f t="shared" ref="Q515:Q578" si="51">IF(
    AND(
        OR(C515=1,C515=2,C515=3,C515=4),
        OR(G515="junio",G515="julio",G515="agosto")
    ),
    I515*1.05,
    I515
)</f>
        <v>29</v>
      </c>
      <c r="R515">
        <f t="shared" ref="R515:R578" si="52">IF(
    OR(G515="diciembre",G515="enero",G515="febrero"),
    IF(
        OR(C515=5,C515=6,C515=7,C515=8),
        I515*1.07,
        IF(
            OR(C515=10,C515=9),
            I515*1.1,
            I515
        )
    ),
    I515
)</f>
        <v>29</v>
      </c>
      <c r="S515">
        <f t="shared" ref="S515:S578" si="53">IF(
    OR(G515="enero",G515="febrero",G515="diciembre"),
    R515,
    IF(OR(G515="junio",G515="julio",G515="agosto"),Q515,I515))</f>
        <v>29</v>
      </c>
      <c r="T515" s="12">
        <f>VLOOKUP(
    O515,
    Comisiones!A:N,
    HLOOKUP(G515,Comisiones!$1:$2,2,FALSE),
    FALSE
)</f>
        <v>0.15</v>
      </c>
    </row>
    <row r="516" spans="1:20" x14ac:dyDescent="0.3">
      <c r="A516" s="2">
        <v>515</v>
      </c>
      <c r="B516" s="3">
        <v>45099</v>
      </c>
      <c r="C516" s="2">
        <v>1</v>
      </c>
      <c r="D516" s="2">
        <v>33</v>
      </c>
      <c r="E516" s="2">
        <v>14</v>
      </c>
      <c r="F516" t="str">
        <f t="shared" si="48"/>
        <v>jueves</v>
      </c>
      <c r="G516" t="str">
        <f t="shared" si="49"/>
        <v>junio</v>
      </c>
      <c r="H516" t="str">
        <f>VLOOKUP(C516,Productos!A:D,2,FALSE)</f>
        <v>Producto A</v>
      </c>
      <c r="I516">
        <f>VLOOKUP(C516,Productos!A:D,3,FALSE)</f>
        <v>10</v>
      </c>
      <c r="J516">
        <f>VLOOKUP(C516,Productos!A:D,4,FALSE)</f>
        <v>20</v>
      </c>
      <c r="K516" t="str">
        <f>VLOOKUP(D516,Vendedores!A:F,6,FALSE)</f>
        <v>Martin, Josefa</v>
      </c>
      <c r="L516">
        <f>VLOOKUP(D516,Vendedores!A:F,5,FALSE)</f>
        <v>4217</v>
      </c>
      <c r="M516">
        <f>VLOOKUP(D516,Vendedores!A:F,2,FALSE)</f>
        <v>5</v>
      </c>
      <c r="N516" t="str">
        <f>VLOOKUP(D516,Vendedores!A:H,7,FALSE)</f>
        <v>Vendedor Sr</v>
      </c>
      <c r="O516">
        <f>VLOOKUP(D516,Vendedores!A:H,8,FALSE)</f>
        <v>2</v>
      </c>
      <c r="P516">
        <f t="shared" si="50"/>
        <v>20</v>
      </c>
      <c r="Q516">
        <f t="shared" si="51"/>
        <v>10.5</v>
      </c>
      <c r="R516">
        <f t="shared" si="52"/>
        <v>10</v>
      </c>
      <c r="S516">
        <f t="shared" si="53"/>
        <v>10.5</v>
      </c>
      <c r="T516" s="12">
        <f>VLOOKUP(
    O516,
    Comisiones!A:N,
    HLOOKUP(G516,Comisiones!$1:$2,2,FALSE),
    FALSE
)</f>
        <v>0.17</v>
      </c>
    </row>
    <row r="517" spans="1:20" x14ac:dyDescent="0.3">
      <c r="A517" s="2">
        <v>516</v>
      </c>
      <c r="B517" s="3">
        <v>45099</v>
      </c>
      <c r="C517" s="2">
        <v>9</v>
      </c>
      <c r="D517" s="2">
        <v>26</v>
      </c>
      <c r="E517" s="2">
        <v>16</v>
      </c>
      <c r="F517" t="str">
        <f t="shared" si="48"/>
        <v>jueves</v>
      </c>
      <c r="G517" t="str">
        <f t="shared" si="49"/>
        <v>junio</v>
      </c>
      <c r="H517" t="str">
        <f>VLOOKUP(C517,Productos!A:D,2,FALSE)</f>
        <v>Producto I</v>
      </c>
      <c r="I517">
        <f>VLOOKUP(C517,Productos!A:D,3,FALSE)</f>
        <v>26</v>
      </c>
      <c r="J517">
        <f>VLOOKUP(C517,Productos!A:D,4,FALSE)</f>
        <v>52</v>
      </c>
      <c r="K517" t="str">
        <f>VLOOKUP(D517,Vendedores!A:F,6,FALSE)</f>
        <v>Gomez, Pilar</v>
      </c>
      <c r="L517">
        <f>VLOOKUP(D517,Vendedores!A:F,5,FALSE)</f>
        <v>2557</v>
      </c>
      <c r="M517">
        <f>VLOOKUP(D517,Vendedores!A:F,2,FALSE)</f>
        <v>7</v>
      </c>
      <c r="N517" t="str">
        <f>VLOOKUP(D517,Vendedores!A:H,7,FALSE)</f>
        <v>Vendedor Jr</v>
      </c>
      <c r="O517">
        <f>VLOOKUP(D517,Vendedores!A:H,8,FALSE)</f>
        <v>2</v>
      </c>
      <c r="P517">
        <f t="shared" si="50"/>
        <v>52</v>
      </c>
      <c r="Q517">
        <f t="shared" si="51"/>
        <v>26</v>
      </c>
      <c r="R517">
        <f t="shared" si="52"/>
        <v>26</v>
      </c>
      <c r="S517">
        <f t="shared" si="53"/>
        <v>26</v>
      </c>
      <c r="T517" s="12">
        <f>VLOOKUP(
    O517,
    Comisiones!A:N,
    HLOOKUP(G517,Comisiones!$1:$2,2,FALSE),
    FALSE
)</f>
        <v>0.17</v>
      </c>
    </row>
    <row r="518" spans="1:20" x14ac:dyDescent="0.3">
      <c r="A518" s="2">
        <v>517</v>
      </c>
      <c r="B518" s="3">
        <v>45100</v>
      </c>
      <c r="C518" s="2">
        <v>6</v>
      </c>
      <c r="D518" s="2">
        <v>37</v>
      </c>
      <c r="E518" s="2">
        <v>17</v>
      </c>
      <c r="F518" t="str">
        <f t="shared" si="48"/>
        <v>viernes</v>
      </c>
      <c r="G518" t="str">
        <f t="shared" si="49"/>
        <v>junio</v>
      </c>
      <c r="H518" t="str">
        <f>VLOOKUP(C518,Productos!A:D,2,FALSE)</f>
        <v>Producto F</v>
      </c>
      <c r="I518">
        <f>VLOOKUP(C518,Productos!A:D,3,FALSE)</f>
        <v>16</v>
      </c>
      <c r="J518">
        <f>VLOOKUP(C518,Productos!A:D,4,FALSE)</f>
        <v>32</v>
      </c>
      <c r="K518" t="str">
        <f>VLOOKUP(D518,Vendedores!A:F,6,FALSE)</f>
        <v>Gonzalez, Lionel</v>
      </c>
      <c r="L518">
        <f>VLOOKUP(D518,Vendedores!A:F,5,FALSE)</f>
        <v>4073</v>
      </c>
      <c r="M518">
        <f>VLOOKUP(D518,Vendedores!A:F,2,FALSE)</f>
        <v>5</v>
      </c>
      <c r="N518" t="str">
        <f>VLOOKUP(D518,Vendedores!A:H,7,FALSE)</f>
        <v>Vendedor Sr</v>
      </c>
      <c r="O518">
        <f>VLOOKUP(D518,Vendedores!A:H,8,FALSE)</f>
        <v>2</v>
      </c>
      <c r="P518">
        <f t="shared" si="50"/>
        <v>32</v>
      </c>
      <c r="Q518">
        <f t="shared" si="51"/>
        <v>16</v>
      </c>
      <c r="R518">
        <f t="shared" si="52"/>
        <v>16</v>
      </c>
      <c r="S518">
        <f t="shared" si="53"/>
        <v>16</v>
      </c>
      <c r="T518" s="12">
        <f>VLOOKUP(
    O518,
    Comisiones!A:N,
    HLOOKUP(G518,Comisiones!$1:$2,2,FALSE),
    FALSE
)</f>
        <v>0.17</v>
      </c>
    </row>
    <row r="519" spans="1:20" x14ac:dyDescent="0.3">
      <c r="A519" s="2">
        <v>518</v>
      </c>
      <c r="B519" s="3">
        <v>45100</v>
      </c>
      <c r="C519" s="2">
        <v>1</v>
      </c>
      <c r="D519" s="2">
        <v>23</v>
      </c>
      <c r="E519" s="2">
        <v>16</v>
      </c>
      <c r="F519" t="str">
        <f t="shared" si="48"/>
        <v>viernes</v>
      </c>
      <c r="G519" t="str">
        <f t="shared" si="49"/>
        <v>junio</v>
      </c>
      <c r="H519" t="str">
        <f>VLOOKUP(C519,Productos!A:D,2,FALSE)</f>
        <v>Producto A</v>
      </c>
      <c r="I519">
        <f>VLOOKUP(C519,Productos!A:D,3,FALSE)</f>
        <v>10</v>
      </c>
      <c r="J519">
        <f>VLOOKUP(C519,Productos!A:D,4,FALSE)</f>
        <v>20</v>
      </c>
      <c r="K519" t="str">
        <f>VLOOKUP(D519,Vendedores!A:F,6,FALSE)</f>
        <v>Martinez, Pedro</v>
      </c>
      <c r="L519">
        <f>VLOOKUP(D519,Vendedores!A:F,5,FALSE)</f>
        <v>5555</v>
      </c>
      <c r="M519">
        <f>VLOOKUP(D519,Vendedores!A:F,2,FALSE)</f>
        <v>4</v>
      </c>
      <c r="N519" t="str">
        <f>VLOOKUP(D519,Vendedores!A:H,7,FALSE)</f>
        <v>Jefe</v>
      </c>
      <c r="O519">
        <f>VLOOKUP(D519,Vendedores!A:H,8,FALSE)</f>
        <v>3</v>
      </c>
      <c r="P519">
        <f t="shared" si="50"/>
        <v>20</v>
      </c>
      <c r="Q519">
        <f t="shared" si="51"/>
        <v>10.5</v>
      </c>
      <c r="R519">
        <f t="shared" si="52"/>
        <v>10</v>
      </c>
      <c r="S519">
        <f t="shared" si="53"/>
        <v>10.5</v>
      </c>
      <c r="T519" s="12">
        <f>VLOOKUP(
    O519,
    Comisiones!A:N,
    HLOOKUP(G519,Comisiones!$1:$2,2,FALSE),
    FALSE
)</f>
        <v>0.19</v>
      </c>
    </row>
    <row r="520" spans="1:20" x14ac:dyDescent="0.3">
      <c r="A520" s="2">
        <v>519</v>
      </c>
      <c r="B520" s="3">
        <v>45100</v>
      </c>
      <c r="C520" s="2">
        <v>6</v>
      </c>
      <c r="D520" s="2">
        <v>40</v>
      </c>
      <c r="E520" s="2">
        <v>13</v>
      </c>
      <c r="F520" t="str">
        <f t="shared" si="48"/>
        <v>viernes</v>
      </c>
      <c r="G520" t="str">
        <f t="shared" si="49"/>
        <v>junio</v>
      </c>
      <c r="H520" t="str">
        <f>VLOOKUP(C520,Productos!A:D,2,FALSE)</f>
        <v>Producto F</v>
      </c>
      <c r="I520">
        <f>VLOOKUP(C520,Productos!A:D,3,FALSE)</f>
        <v>16</v>
      </c>
      <c r="J520">
        <f>VLOOKUP(C520,Productos!A:D,4,FALSE)</f>
        <v>32</v>
      </c>
      <c r="K520" t="str">
        <f>VLOOKUP(D520,Vendedores!A:F,6,FALSE)</f>
        <v>Martin, Carmen</v>
      </c>
      <c r="L520">
        <f>VLOOKUP(D520,Vendedores!A:F,5,FALSE)</f>
        <v>1598</v>
      </c>
      <c r="M520">
        <f>VLOOKUP(D520,Vendedores!A:F,2,FALSE)</f>
        <v>8</v>
      </c>
      <c r="N520" t="str">
        <f>VLOOKUP(D520,Vendedores!A:H,7,FALSE)</f>
        <v>Pasante</v>
      </c>
      <c r="O520">
        <f>VLOOKUP(D520,Vendedores!A:H,8,FALSE)</f>
        <v>1</v>
      </c>
      <c r="P520">
        <f t="shared" si="50"/>
        <v>32</v>
      </c>
      <c r="Q520">
        <f t="shared" si="51"/>
        <v>16</v>
      </c>
      <c r="R520">
        <f t="shared" si="52"/>
        <v>16</v>
      </c>
      <c r="S520">
        <f t="shared" si="53"/>
        <v>16</v>
      </c>
      <c r="T520" s="12">
        <f>VLOOKUP(
    O520,
    Comisiones!A:N,
    HLOOKUP(G520,Comisiones!$1:$2,2,FALSE),
    FALSE
)</f>
        <v>0.15</v>
      </c>
    </row>
    <row r="521" spans="1:20" x14ac:dyDescent="0.3">
      <c r="A521" s="2">
        <v>520</v>
      </c>
      <c r="B521" s="3">
        <v>45101</v>
      </c>
      <c r="C521" s="2">
        <v>3</v>
      </c>
      <c r="D521" s="2">
        <v>16</v>
      </c>
      <c r="E521" s="2">
        <v>10</v>
      </c>
      <c r="F521" t="str">
        <f t="shared" si="48"/>
        <v>sábado</v>
      </c>
      <c r="G521" t="str">
        <f t="shared" si="49"/>
        <v>junio</v>
      </c>
      <c r="H521" t="str">
        <f>VLOOKUP(C521,Productos!A:D,2,FALSE)</f>
        <v>Producto C</v>
      </c>
      <c r="I521">
        <f>VLOOKUP(C521,Productos!A:D,3,FALSE)</f>
        <v>23</v>
      </c>
      <c r="J521">
        <f>VLOOKUP(C521,Productos!A:D,4,FALSE)</f>
        <v>46</v>
      </c>
      <c r="K521" t="str">
        <f>VLOOKUP(D521,Vendedores!A:F,6,FALSE)</f>
        <v>Martin, Francisco</v>
      </c>
      <c r="L521">
        <f>VLOOKUP(D521,Vendedores!A:F,5,FALSE)</f>
        <v>2456</v>
      </c>
      <c r="M521">
        <f>VLOOKUP(D521,Vendedores!A:F,2,FALSE)</f>
        <v>7</v>
      </c>
      <c r="N521" t="str">
        <f>VLOOKUP(D521,Vendedores!A:H,7,FALSE)</f>
        <v>Vendedor Jr</v>
      </c>
      <c r="O521">
        <f>VLOOKUP(D521,Vendedores!A:H,8,FALSE)</f>
        <v>2</v>
      </c>
      <c r="P521">
        <f t="shared" si="50"/>
        <v>46</v>
      </c>
      <c r="Q521">
        <f t="shared" si="51"/>
        <v>24.150000000000002</v>
      </c>
      <c r="R521">
        <f t="shared" si="52"/>
        <v>23</v>
      </c>
      <c r="S521">
        <f t="shared" si="53"/>
        <v>24.150000000000002</v>
      </c>
      <c r="T521" s="12">
        <f>VLOOKUP(
    O521,
    Comisiones!A:N,
    HLOOKUP(G521,Comisiones!$1:$2,2,FALSE),
    FALSE
)</f>
        <v>0.17</v>
      </c>
    </row>
    <row r="522" spans="1:20" x14ac:dyDescent="0.3">
      <c r="A522" s="2">
        <v>521</v>
      </c>
      <c r="B522" s="3">
        <v>45101</v>
      </c>
      <c r="C522" s="2">
        <v>10</v>
      </c>
      <c r="D522" s="2">
        <v>29</v>
      </c>
      <c r="E522" s="2">
        <v>19</v>
      </c>
      <c r="F522" t="str">
        <f t="shared" si="48"/>
        <v>sábado</v>
      </c>
      <c r="G522" t="str">
        <f t="shared" si="49"/>
        <v>junio</v>
      </c>
      <c r="H522" t="str">
        <f>VLOOKUP(C522,Productos!A:D,2,FALSE)</f>
        <v>Producto J</v>
      </c>
      <c r="I522">
        <f>VLOOKUP(C522,Productos!A:D,3,FALSE)</f>
        <v>29</v>
      </c>
      <c r="J522">
        <f>VLOOKUP(C522,Productos!A:D,4,FALSE)</f>
        <v>58</v>
      </c>
      <c r="K522" t="str">
        <f>VLOOKUP(D522,Vendedores!A:F,6,FALSE)</f>
        <v>Rodriguez, Jose</v>
      </c>
      <c r="L522">
        <f>VLOOKUP(D522,Vendedores!A:F,5,FALSE)</f>
        <v>4645</v>
      </c>
      <c r="M522">
        <f>VLOOKUP(D522,Vendedores!A:F,2,FALSE)</f>
        <v>5</v>
      </c>
      <c r="N522" t="str">
        <f>VLOOKUP(D522,Vendedores!A:H,7,FALSE)</f>
        <v>Vendedor Sr</v>
      </c>
      <c r="O522">
        <f>VLOOKUP(D522,Vendedores!A:H,8,FALSE)</f>
        <v>2</v>
      </c>
      <c r="P522">
        <f t="shared" si="50"/>
        <v>58</v>
      </c>
      <c r="Q522">
        <f t="shared" si="51"/>
        <v>29</v>
      </c>
      <c r="R522">
        <f t="shared" si="52"/>
        <v>29</v>
      </c>
      <c r="S522">
        <f t="shared" si="53"/>
        <v>29</v>
      </c>
      <c r="T522" s="12">
        <f>VLOOKUP(
    O522,
    Comisiones!A:N,
    HLOOKUP(G522,Comisiones!$1:$2,2,FALSE),
    FALSE
)</f>
        <v>0.17</v>
      </c>
    </row>
    <row r="523" spans="1:20" x14ac:dyDescent="0.3">
      <c r="A523" s="2">
        <v>522</v>
      </c>
      <c r="B523" s="3">
        <v>45101</v>
      </c>
      <c r="C523" s="2">
        <v>9</v>
      </c>
      <c r="D523" s="2">
        <v>34</v>
      </c>
      <c r="E523" s="2">
        <v>14</v>
      </c>
      <c r="F523" t="str">
        <f t="shared" si="48"/>
        <v>sábado</v>
      </c>
      <c r="G523" t="str">
        <f t="shared" si="49"/>
        <v>junio</v>
      </c>
      <c r="H523" t="str">
        <f>VLOOKUP(C523,Productos!A:D,2,FALSE)</f>
        <v>Producto I</v>
      </c>
      <c r="I523">
        <f>VLOOKUP(C523,Productos!A:D,3,FALSE)</f>
        <v>26</v>
      </c>
      <c r="J523">
        <f>VLOOKUP(C523,Productos!A:D,4,FALSE)</f>
        <v>52</v>
      </c>
      <c r="K523" t="str">
        <f>VLOOKUP(D523,Vendedores!A:F,6,FALSE)</f>
        <v>Lopez, Teresa</v>
      </c>
      <c r="L523">
        <f>VLOOKUP(D523,Vendedores!A:F,5,FALSE)</f>
        <v>3680</v>
      </c>
      <c r="M523">
        <f>VLOOKUP(D523,Vendedores!A:F,2,FALSE)</f>
        <v>6</v>
      </c>
      <c r="N523" t="str">
        <f>VLOOKUP(D523,Vendedores!A:H,7,FALSE)</f>
        <v>Vendedor Ssr</v>
      </c>
      <c r="O523">
        <f>VLOOKUP(D523,Vendedores!A:H,8,FALSE)</f>
        <v>2</v>
      </c>
      <c r="P523">
        <f t="shared" si="50"/>
        <v>52</v>
      </c>
      <c r="Q523">
        <f t="shared" si="51"/>
        <v>26</v>
      </c>
      <c r="R523">
        <f t="shared" si="52"/>
        <v>26</v>
      </c>
      <c r="S523">
        <f t="shared" si="53"/>
        <v>26</v>
      </c>
      <c r="T523" s="12">
        <f>VLOOKUP(
    O523,
    Comisiones!A:N,
    HLOOKUP(G523,Comisiones!$1:$2,2,FALSE),
    FALSE
)</f>
        <v>0.17</v>
      </c>
    </row>
    <row r="524" spans="1:20" x14ac:dyDescent="0.3">
      <c r="A524" s="2">
        <v>523</v>
      </c>
      <c r="B524" s="3">
        <v>45102</v>
      </c>
      <c r="C524" s="2">
        <v>9</v>
      </c>
      <c r="D524" s="2">
        <v>15</v>
      </c>
      <c r="E524" s="2">
        <v>15</v>
      </c>
      <c r="F524" t="str">
        <f t="shared" si="48"/>
        <v>domingo</v>
      </c>
      <c r="G524" t="str">
        <f t="shared" si="49"/>
        <v>junio</v>
      </c>
      <c r="H524" t="str">
        <f>VLOOKUP(C524,Productos!A:D,2,FALSE)</f>
        <v>Producto I</v>
      </c>
      <c r="I524">
        <f>VLOOKUP(C524,Productos!A:D,3,FALSE)</f>
        <v>26</v>
      </c>
      <c r="J524">
        <f>VLOOKUP(C524,Productos!A:D,4,FALSE)</f>
        <v>52</v>
      </c>
      <c r="K524" t="str">
        <f>VLOOKUP(D524,Vendedores!A:F,6,FALSE)</f>
        <v>Gomez, David</v>
      </c>
      <c r="L524">
        <f>VLOOKUP(D524,Vendedores!A:F,5,FALSE)</f>
        <v>1821</v>
      </c>
      <c r="M524">
        <f>VLOOKUP(D524,Vendedores!A:F,2,FALSE)</f>
        <v>8</v>
      </c>
      <c r="N524" t="str">
        <f>VLOOKUP(D524,Vendedores!A:H,7,FALSE)</f>
        <v>Pasante</v>
      </c>
      <c r="O524">
        <f>VLOOKUP(D524,Vendedores!A:H,8,FALSE)</f>
        <v>1</v>
      </c>
      <c r="P524">
        <f t="shared" si="50"/>
        <v>62.4</v>
      </c>
      <c r="Q524">
        <f t="shared" si="51"/>
        <v>26</v>
      </c>
      <c r="R524">
        <f t="shared" si="52"/>
        <v>26</v>
      </c>
      <c r="S524">
        <f t="shared" si="53"/>
        <v>26</v>
      </c>
      <c r="T524" s="12">
        <f>VLOOKUP(
    O524,
    Comisiones!A:N,
    HLOOKUP(G524,Comisiones!$1:$2,2,FALSE),
    FALSE
)</f>
        <v>0.15</v>
      </c>
    </row>
    <row r="525" spans="1:20" x14ac:dyDescent="0.3">
      <c r="A525" s="2">
        <v>524</v>
      </c>
      <c r="B525" s="3">
        <v>45102</v>
      </c>
      <c r="C525" s="2">
        <v>7</v>
      </c>
      <c r="D525" s="2">
        <v>11</v>
      </c>
      <c r="E525" s="2">
        <v>15</v>
      </c>
      <c r="F525" t="str">
        <f t="shared" si="48"/>
        <v>domingo</v>
      </c>
      <c r="G525" t="str">
        <f t="shared" si="49"/>
        <v>junio</v>
      </c>
      <c r="H525" t="str">
        <f>VLOOKUP(C525,Productos!A:D,2,FALSE)</f>
        <v>Producto G</v>
      </c>
      <c r="I525">
        <f>VLOOKUP(C525,Productos!A:D,3,FALSE)</f>
        <v>17</v>
      </c>
      <c r="J525">
        <f>VLOOKUP(C525,Productos!A:D,4,FALSE)</f>
        <v>34</v>
      </c>
      <c r="K525" t="str">
        <f>VLOOKUP(D525,Vendedores!A:F,6,FALSE)</f>
        <v>Garcia, Isabel</v>
      </c>
      <c r="L525">
        <f>VLOOKUP(D525,Vendedores!A:F,5,FALSE)</f>
        <v>3985</v>
      </c>
      <c r="M525">
        <f>VLOOKUP(D525,Vendedores!A:F,2,FALSE)</f>
        <v>6</v>
      </c>
      <c r="N525" t="str">
        <f>VLOOKUP(D525,Vendedores!A:H,7,FALSE)</f>
        <v>Vendedor Ssr</v>
      </c>
      <c r="O525">
        <f>VLOOKUP(D525,Vendedores!A:H,8,FALSE)</f>
        <v>2</v>
      </c>
      <c r="P525">
        <f t="shared" si="50"/>
        <v>40.799999999999997</v>
      </c>
      <c r="Q525">
        <f t="shared" si="51"/>
        <v>17</v>
      </c>
      <c r="R525">
        <f t="shared" si="52"/>
        <v>17</v>
      </c>
      <c r="S525">
        <f t="shared" si="53"/>
        <v>17</v>
      </c>
      <c r="T525" s="12">
        <f>VLOOKUP(
    O525,
    Comisiones!A:N,
    HLOOKUP(G525,Comisiones!$1:$2,2,FALSE),
    FALSE
)</f>
        <v>0.17</v>
      </c>
    </row>
    <row r="526" spans="1:20" x14ac:dyDescent="0.3">
      <c r="A526" s="2">
        <v>525</v>
      </c>
      <c r="B526" s="3">
        <v>45102</v>
      </c>
      <c r="C526" s="2">
        <v>6</v>
      </c>
      <c r="D526" s="2">
        <v>11</v>
      </c>
      <c r="E526" s="2">
        <v>19</v>
      </c>
      <c r="F526" t="str">
        <f t="shared" si="48"/>
        <v>domingo</v>
      </c>
      <c r="G526" t="str">
        <f t="shared" si="49"/>
        <v>junio</v>
      </c>
      <c r="H526" t="str">
        <f>VLOOKUP(C526,Productos!A:D,2,FALSE)</f>
        <v>Producto F</v>
      </c>
      <c r="I526">
        <f>VLOOKUP(C526,Productos!A:D,3,FALSE)</f>
        <v>16</v>
      </c>
      <c r="J526">
        <f>VLOOKUP(C526,Productos!A:D,4,FALSE)</f>
        <v>32</v>
      </c>
      <c r="K526" t="str">
        <f>VLOOKUP(D526,Vendedores!A:F,6,FALSE)</f>
        <v>Garcia, Isabel</v>
      </c>
      <c r="L526">
        <f>VLOOKUP(D526,Vendedores!A:F,5,FALSE)</f>
        <v>3985</v>
      </c>
      <c r="M526">
        <f>VLOOKUP(D526,Vendedores!A:F,2,FALSE)</f>
        <v>6</v>
      </c>
      <c r="N526" t="str">
        <f>VLOOKUP(D526,Vendedores!A:H,7,FALSE)</f>
        <v>Vendedor Ssr</v>
      </c>
      <c r="O526">
        <f>VLOOKUP(D526,Vendedores!A:H,8,FALSE)</f>
        <v>2</v>
      </c>
      <c r="P526">
        <f t="shared" si="50"/>
        <v>38.4</v>
      </c>
      <c r="Q526">
        <f t="shared" si="51"/>
        <v>16</v>
      </c>
      <c r="R526">
        <f t="shared" si="52"/>
        <v>16</v>
      </c>
      <c r="S526">
        <f t="shared" si="53"/>
        <v>16</v>
      </c>
      <c r="T526" s="12">
        <f>VLOOKUP(
    O526,
    Comisiones!A:N,
    HLOOKUP(G526,Comisiones!$1:$2,2,FALSE),
    FALSE
)</f>
        <v>0.17</v>
      </c>
    </row>
    <row r="527" spans="1:20" x14ac:dyDescent="0.3">
      <c r="A527" s="2">
        <v>526</v>
      </c>
      <c r="B527" s="3">
        <v>45103</v>
      </c>
      <c r="C527" s="2">
        <v>2</v>
      </c>
      <c r="D527" s="2">
        <v>26</v>
      </c>
      <c r="E527" s="2">
        <v>16</v>
      </c>
      <c r="F527" t="str">
        <f t="shared" si="48"/>
        <v>lunes</v>
      </c>
      <c r="G527" t="str">
        <f t="shared" si="49"/>
        <v>junio</v>
      </c>
      <c r="H527" t="str">
        <f>VLOOKUP(C527,Productos!A:D,2,FALSE)</f>
        <v>Producto B</v>
      </c>
      <c r="I527">
        <f>VLOOKUP(C527,Productos!A:D,3,FALSE)</f>
        <v>14</v>
      </c>
      <c r="J527">
        <f>VLOOKUP(C527,Productos!A:D,4,FALSE)</f>
        <v>28</v>
      </c>
      <c r="K527" t="str">
        <f>VLOOKUP(D527,Vendedores!A:F,6,FALSE)</f>
        <v>Gomez, Pilar</v>
      </c>
      <c r="L527">
        <f>VLOOKUP(D527,Vendedores!A:F,5,FALSE)</f>
        <v>2557</v>
      </c>
      <c r="M527">
        <f>VLOOKUP(D527,Vendedores!A:F,2,FALSE)</f>
        <v>7</v>
      </c>
      <c r="N527" t="str">
        <f>VLOOKUP(D527,Vendedores!A:H,7,FALSE)</f>
        <v>Vendedor Jr</v>
      </c>
      <c r="O527">
        <f>VLOOKUP(D527,Vendedores!A:H,8,FALSE)</f>
        <v>2</v>
      </c>
      <c r="P527">
        <f t="shared" si="50"/>
        <v>28</v>
      </c>
      <c r="Q527">
        <f t="shared" si="51"/>
        <v>14.700000000000001</v>
      </c>
      <c r="R527">
        <f t="shared" si="52"/>
        <v>14</v>
      </c>
      <c r="S527">
        <f t="shared" si="53"/>
        <v>14.700000000000001</v>
      </c>
      <c r="T527" s="12">
        <f>VLOOKUP(
    O527,
    Comisiones!A:N,
    HLOOKUP(G527,Comisiones!$1:$2,2,FALSE),
    FALSE
)</f>
        <v>0.17</v>
      </c>
    </row>
    <row r="528" spans="1:20" x14ac:dyDescent="0.3">
      <c r="A528" s="2">
        <v>527</v>
      </c>
      <c r="B528" s="3">
        <v>45103</v>
      </c>
      <c r="C528" s="2">
        <v>5</v>
      </c>
      <c r="D528" s="2">
        <v>2</v>
      </c>
      <c r="E528" s="2">
        <v>16</v>
      </c>
      <c r="F528" t="str">
        <f t="shared" si="48"/>
        <v>lunes</v>
      </c>
      <c r="G528" t="str">
        <f t="shared" si="49"/>
        <v>junio</v>
      </c>
      <c r="H528" t="str">
        <f>VLOOKUP(C528,Productos!A:D,2,FALSE)</f>
        <v>Producto E</v>
      </c>
      <c r="I528">
        <f>VLOOKUP(C528,Productos!A:D,3,FALSE)</f>
        <v>24</v>
      </c>
      <c r="J528">
        <f>VLOOKUP(C528,Productos!A:D,4,FALSE)</f>
        <v>48</v>
      </c>
      <c r="K528" t="str">
        <f>VLOOKUP(D528,Vendedores!A:F,6,FALSE)</f>
        <v>Rodriguez, Ana</v>
      </c>
      <c r="L528">
        <f>VLOOKUP(D528,Vendedores!A:F,5,FALSE)</f>
        <v>6979</v>
      </c>
      <c r="M528">
        <f>VLOOKUP(D528,Vendedores!A:F,2,FALSE)</f>
        <v>3</v>
      </c>
      <c r="N528" t="str">
        <f>VLOOKUP(D528,Vendedores!A:H,7,FALSE)</f>
        <v>Gerente</v>
      </c>
      <c r="O528">
        <f>VLOOKUP(D528,Vendedores!A:H,8,FALSE)</f>
        <v>3</v>
      </c>
      <c r="P528">
        <f t="shared" si="50"/>
        <v>43.2</v>
      </c>
      <c r="Q528">
        <f t="shared" si="51"/>
        <v>24</v>
      </c>
      <c r="R528">
        <f t="shared" si="52"/>
        <v>24</v>
      </c>
      <c r="S528">
        <f t="shared" si="53"/>
        <v>24</v>
      </c>
      <c r="T528" s="12">
        <f>VLOOKUP(
    O528,
    Comisiones!A:N,
    HLOOKUP(G528,Comisiones!$1:$2,2,FALSE),
    FALSE
)</f>
        <v>0.19</v>
      </c>
    </row>
    <row r="529" spans="1:20" x14ac:dyDescent="0.3">
      <c r="A529" s="2">
        <v>528</v>
      </c>
      <c r="B529" s="3">
        <v>45103</v>
      </c>
      <c r="C529" s="2">
        <v>4</v>
      </c>
      <c r="D529" s="2">
        <v>16</v>
      </c>
      <c r="E529" s="2">
        <v>12</v>
      </c>
      <c r="F529" t="str">
        <f t="shared" si="48"/>
        <v>lunes</v>
      </c>
      <c r="G529" t="str">
        <f t="shared" si="49"/>
        <v>junio</v>
      </c>
      <c r="H529" t="str">
        <f>VLOOKUP(C529,Productos!A:D,2,FALSE)</f>
        <v>Producto D</v>
      </c>
      <c r="I529">
        <f>VLOOKUP(C529,Productos!A:D,3,FALSE)</f>
        <v>14</v>
      </c>
      <c r="J529">
        <f>VLOOKUP(C529,Productos!A:D,4,FALSE)</f>
        <v>28</v>
      </c>
      <c r="K529" t="str">
        <f>VLOOKUP(D529,Vendedores!A:F,6,FALSE)</f>
        <v>Martin, Francisco</v>
      </c>
      <c r="L529">
        <f>VLOOKUP(D529,Vendedores!A:F,5,FALSE)</f>
        <v>2456</v>
      </c>
      <c r="M529">
        <f>VLOOKUP(D529,Vendedores!A:F,2,FALSE)</f>
        <v>7</v>
      </c>
      <c r="N529" t="str">
        <f>VLOOKUP(D529,Vendedores!A:H,7,FALSE)</f>
        <v>Vendedor Jr</v>
      </c>
      <c r="O529">
        <f>VLOOKUP(D529,Vendedores!A:H,8,FALSE)</f>
        <v>2</v>
      </c>
      <c r="P529">
        <f t="shared" si="50"/>
        <v>28</v>
      </c>
      <c r="Q529">
        <f t="shared" si="51"/>
        <v>14.700000000000001</v>
      </c>
      <c r="R529">
        <f t="shared" si="52"/>
        <v>14</v>
      </c>
      <c r="S529">
        <f t="shared" si="53"/>
        <v>14.700000000000001</v>
      </c>
      <c r="T529" s="12">
        <f>VLOOKUP(
    O529,
    Comisiones!A:N,
    HLOOKUP(G529,Comisiones!$1:$2,2,FALSE),
    FALSE
)</f>
        <v>0.17</v>
      </c>
    </row>
    <row r="530" spans="1:20" x14ac:dyDescent="0.3">
      <c r="A530" s="2">
        <v>529</v>
      </c>
      <c r="B530" s="3">
        <v>45104</v>
      </c>
      <c r="C530" s="2">
        <v>7</v>
      </c>
      <c r="D530" s="2">
        <v>37</v>
      </c>
      <c r="E530" s="2">
        <v>14</v>
      </c>
      <c r="F530" t="str">
        <f t="shared" si="48"/>
        <v>martes</v>
      </c>
      <c r="G530" t="str">
        <f t="shared" si="49"/>
        <v>junio</v>
      </c>
      <c r="H530" t="str">
        <f>VLOOKUP(C530,Productos!A:D,2,FALSE)</f>
        <v>Producto G</v>
      </c>
      <c r="I530">
        <f>VLOOKUP(C530,Productos!A:D,3,FALSE)</f>
        <v>17</v>
      </c>
      <c r="J530">
        <f>VLOOKUP(C530,Productos!A:D,4,FALSE)</f>
        <v>34</v>
      </c>
      <c r="K530" t="str">
        <f>VLOOKUP(D530,Vendedores!A:F,6,FALSE)</f>
        <v>Gonzalez, Lionel</v>
      </c>
      <c r="L530">
        <f>VLOOKUP(D530,Vendedores!A:F,5,FALSE)</f>
        <v>4073</v>
      </c>
      <c r="M530">
        <f>VLOOKUP(D530,Vendedores!A:F,2,FALSE)</f>
        <v>5</v>
      </c>
      <c r="N530" t="str">
        <f>VLOOKUP(D530,Vendedores!A:H,7,FALSE)</f>
        <v>Vendedor Sr</v>
      </c>
      <c r="O530">
        <f>VLOOKUP(D530,Vendedores!A:H,8,FALSE)</f>
        <v>2</v>
      </c>
      <c r="P530">
        <f t="shared" si="50"/>
        <v>34</v>
      </c>
      <c r="Q530">
        <f t="shared" si="51"/>
        <v>17</v>
      </c>
      <c r="R530">
        <f t="shared" si="52"/>
        <v>17</v>
      </c>
      <c r="S530">
        <f t="shared" si="53"/>
        <v>17</v>
      </c>
      <c r="T530" s="12">
        <f>VLOOKUP(
    O530,
    Comisiones!A:N,
    HLOOKUP(G530,Comisiones!$1:$2,2,FALSE),
    FALSE
)</f>
        <v>0.17</v>
      </c>
    </row>
    <row r="531" spans="1:20" x14ac:dyDescent="0.3">
      <c r="A531" s="2">
        <v>530</v>
      </c>
      <c r="B531" s="3">
        <v>45104</v>
      </c>
      <c r="C531" s="2">
        <v>8</v>
      </c>
      <c r="D531" s="2">
        <v>27</v>
      </c>
      <c r="E531" s="2">
        <v>15</v>
      </c>
      <c r="F531" t="str">
        <f t="shared" si="48"/>
        <v>martes</v>
      </c>
      <c r="G531" t="str">
        <f t="shared" si="49"/>
        <v>junio</v>
      </c>
      <c r="H531" t="str">
        <f>VLOOKUP(C531,Productos!A:D,2,FALSE)</f>
        <v>Producto H</v>
      </c>
      <c r="I531">
        <f>VLOOKUP(C531,Productos!A:D,3,FALSE)</f>
        <v>14</v>
      </c>
      <c r="J531">
        <f>VLOOKUP(C531,Productos!A:D,4,FALSE)</f>
        <v>28</v>
      </c>
      <c r="K531" t="str">
        <f>VLOOKUP(D531,Vendedores!A:F,6,FALSE)</f>
        <v>Martin, Antonio</v>
      </c>
      <c r="L531">
        <f>VLOOKUP(D531,Vendedores!A:F,5,FALSE)</f>
        <v>1057</v>
      </c>
      <c r="M531">
        <f>VLOOKUP(D531,Vendedores!A:F,2,FALSE)</f>
        <v>8</v>
      </c>
      <c r="N531" t="str">
        <f>VLOOKUP(D531,Vendedores!A:H,7,FALSE)</f>
        <v>Pasante</v>
      </c>
      <c r="O531">
        <f>VLOOKUP(D531,Vendedores!A:H,8,FALSE)</f>
        <v>1</v>
      </c>
      <c r="P531">
        <f t="shared" si="50"/>
        <v>28</v>
      </c>
      <c r="Q531">
        <f t="shared" si="51"/>
        <v>14</v>
      </c>
      <c r="R531">
        <f t="shared" si="52"/>
        <v>14</v>
      </c>
      <c r="S531">
        <f t="shared" si="53"/>
        <v>14</v>
      </c>
      <c r="T531" s="12">
        <f>VLOOKUP(
    O531,
    Comisiones!A:N,
    HLOOKUP(G531,Comisiones!$1:$2,2,FALSE),
    FALSE
)</f>
        <v>0.15</v>
      </c>
    </row>
    <row r="532" spans="1:20" x14ac:dyDescent="0.3">
      <c r="A532" s="2">
        <v>531</v>
      </c>
      <c r="B532" s="3">
        <v>45104</v>
      </c>
      <c r="C532" s="2">
        <v>7</v>
      </c>
      <c r="D532" s="2">
        <v>20</v>
      </c>
      <c r="E532" s="2">
        <v>16</v>
      </c>
      <c r="F532" t="str">
        <f t="shared" si="48"/>
        <v>martes</v>
      </c>
      <c r="G532" t="str">
        <f t="shared" si="49"/>
        <v>junio</v>
      </c>
      <c r="H532" t="str">
        <f>VLOOKUP(C532,Productos!A:D,2,FALSE)</f>
        <v>Producto G</v>
      </c>
      <c r="I532">
        <f>VLOOKUP(C532,Productos!A:D,3,FALSE)</f>
        <v>17</v>
      </c>
      <c r="J532">
        <f>VLOOKUP(C532,Productos!A:D,4,FALSE)</f>
        <v>34</v>
      </c>
      <c r="K532" t="str">
        <f>VLOOKUP(D532,Vendedores!A:F,6,FALSE)</f>
        <v>Gonzalez, Carmen</v>
      </c>
      <c r="L532">
        <f>VLOOKUP(D532,Vendedores!A:F,5,FALSE)</f>
        <v>3522</v>
      </c>
      <c r="M532">
        <f>VLOOKUP(D532,Vendedores!A:F,2,FALSE)</f>
        <v>6</v>
      </c>
      <c r="N532" t="str">
        <f>VLOOKUP(D532,Vendedores!A:H,7,FALSE)</f>
        <v>Vendedor Ssr</v>
      </c>
      <c r="O532">
        <f>VLOOKUP(D532,Vendedores!A:H,8,FALSE)</f>
        <v>2</v>
      </c>
      <c r="P532">
        <f t="shared" si="50"/>
        <v>34</v>
      </c>
      <c r="Q532">
        <f t="shared" si="51"/>
        <v>17</v>
      </c>
      <c r="R532">
        <f t="shared" si="52"/>
        <v>17</v>
      </c>
      <c r="S532">
        <f t="shared" si="53"/>
        <v>17</v>
      </c>
      <c r="T532" s="12">
        <f>VLOOKUP(
    O532,
    Comisiones!A:N,
    HLOOKUP(G532,Comisiones!$1:$2,2,FALSE),
    FALSE
)</f>
        <v>0.17</v>
      </c>
    </row>
    <row r="533" spans="1:20" x14ac:dyDescent="0.3">
      <c r="A533" s="2">
        <v>532</v>
      </c>
      <c r="B533" s="3">
        <v>45105</v>
      </c>
      <c r="C533" s="2">
        <v>7</v>
      </c>
      <c r="D533" s="2">
        <v>7</v>
      </c>
      <c r="E533" s="2">
        <v>18</v>
      </c>
      <c r="F533" t="str">
        <f t="shared" si="48"/>
        <v>miércoles</v>
      </c>
      <c r="G533" t="str">
        <f t="shared" si="49"/>
        <v>junio</v>
      </c>
      <c r="H533" t="str">
        <f>VLOOKUP(C533,Productos!A:D,2,FALSE)</f>
        <v>Producto G</v>
      </c>
      <c r="I533">
        <f>VLOOKUP(C533,Productos!A:D,3,FALSE)</f>
        <v>17</v>
      </c>
      <c r="J533">
        <f>VLOOKUP(C533,Productos!A:D,4,FALSE)</f>
        <v>34</v>
      </c>
      <c r="K533" t="str">
        <f>VLOOKUP(D533,Vendedores!A:F,6,FALSE)</f>
        <v>Sanchez, Antonio</v>
      </c>
      <c r="L533">
        <f>VLOOKUP(D533,Vendedores!A:F,5,FALSE)</f>
        <v>1810</v>
      </c>
      <c r="M533">
        <f>VLOOKUP(D533,Vendedores!A:F,2,FALSE)</f>
        <v>8</v>
      </c>
      <c r="N533" t="str">
        <f>VLOOKUP(D533,Vendedores!A:H,7,FALSE)</f>
        <v>Pasante</v>
      </c>
      <c r="O533">
        <f>VLOOKUP(D533,Vendedores!A:H,8,FALSE)</f>
        <v>1</v>
      </c>
      <c r="P533">
        <f t="shared" si="50"/>
        <v>34</v>
      </c>
      <c r="Q533">
        <f t="shared" si="51"/>
        <v>17</v>
      </c>
      <c r="R533">
        <f t="shared" si="52"/>
        <v>17</v>
      </c>
      <c r="S533">
        <f t="shared" si="53"/>
        <v>17</v>
      </c>
      <c r="T533" s="12">
        <f>VLOOKUP(
    O533,
    Comisiones!A:N,
    HLOOKUP(G533,Comisiones!$1:$2,2,FALSE),
    FALSE
)</f>
        <v>0.15</v>
      </c>
    </row>
    <row r="534" spans="1:20" x14ac:dyDescent="0.3">
      <c r="A534" s="2">
        <v>533</v>
      </c>
      <c r="B534" s="3">
        <v>45105</v>
      </c>
      <c r="C534" s="2">
        <v>3</v>
      </c>
      <c r="D534" s="2">
        <v>10</v>
      </c>
      <c r="E534" s="2">
        <v>12</v>
      </c>
      <c r="F534" t="str">
        <f t="shared" si="48"/>
        <v>miércoles</v>
      </c>
      <c r="G534" t="str">
        <f t="shared" si="49"/>
        <v>junio</v>
      </c>
      <c r="H534" t="str">
        <f>VLOOKUP(C534,Productos!A:D,2,FALSE)</f>
        <v>Producto C</v>
      </c>
      <c r="I534">
        <f>VLOOKUP(C534,Productos!A:D,3,FALSE)</f>
        <v>23</v>
      </c>
      <c r="J534">
        <f>VLOOKUP(C534,Productos!A:D,4,FALSE)</f>
        <v>46</v>
      </c>
      <c r="K534" t="str">
        <f>VLOOKUP(D534,Vendedores!A:F,6,FALSE)</f>
        <v>Martin, Francisco</v>
      </c>
      <c r="L534">
        <f>VLOOKUP(D534,Vendedores!A:F,5,FALSE)</f>
        <v>4384</v>
      </c>
      <c r="M534">
        <f>VLOOKUP(D534,Vendedores!A:F,2,FALSE)</f>
        <v>5</v>
      </c>
      <c r="N534" t="str">
        <f>VLOOKUP(D534,Vendedores!A:H,7,FALSE)</f>
        <v>Vendedor Sr</v>
      </c>
      <c r="O534">
        <f>VLOOKUP(D534,Vendedores!A:H,8,FALSE)</f>
        <v>2</v>
      </c>
      <c r="P534">
        <f t="shared" si="50"/>
        <v>46</v>
      </c>
      <c r="Q534">
        <f t="shared" si="51"/>
        <v>24.150000000000002</v>
      </c>
      <c r="R534">
        <f t="shared" si="52"/>
        <v>23</v>
      </c>
      <c r="S534">
        <f t="shared" si="53"/>
        <v>24.150000000000002</v>
      </c>
      <c r="T534" s="12">
        <f>VLOOKUP(
    O534,
    Comisiones!A:N,
    HLOOKUP(G534,Comisiones!$1:$2,2,FALSE),
    FALSE
)</f>
        <v>0.17</v>
      </c>
    </row>
    <row r="535" spans="1:20" x14ac:dyDescent="0.3">
      <c r="A535" s="2">
        <v>534</v>
      </c>
      <c r="B535" s="3">
        <v>45105</v>
      </c>
      <c r="C535" s="2">
        <v>3</v>
      </c>
      <c r="D535" s="2">
        <v>39</v>
      </c>
      <c r="E535" s="2">
        <v>19</v>
      </c>
      <c r="F535" t="str">
        <f t="shared" si="48"/>
        <v>miércoles</v>
      </c>
      <c r="G535" t="str">
        <f t="shared" si="49"/>
        <v>junio</v>
      </c>
      <c r="H535" t="str">
        <f>VLOOKUP(C535,Productos!A:D,2,FALSE)</f>
        <v>Producto C</v>
      </c>
      <c r="I535">
        <f>VLOOKUP(C535,Productos!A:D,3,FALSE)</f>
        <v>23</v>
      </c>
      <c r="J535">
        <f>VLOOKUP(C535,Productos!A:D,4,FALSE)</f>
        <v>46</v>
      </c>
      <c r="K535" t="str">
        <f>VLOOKUP(D535,Vendedores!A:F,6,FALSE)</f>
        <v>Gomez, Maria</v>
      </c>
      <c r="L535">
        <f>VLOOKUP(D535,Vendedores!A:F,5,FALSE)</f>
        <v>2483</v>
      </c>
      <c r="M535">
        <f>VLOOKUP(D535,Vendedores!A:F,2,FALSE)</f>
        <v>7</v>
      </c>
      <c r="N535" t="str">
        <f>VLOOKUP(D535,Vendedores!A:H,7,FALSE)</f>
        <v>Vendedor Jr</v>
      </c>
      <c r="O535">
        <f>VLOOKUP(D535,Vendedores!A:H,8,FALSE)</f>
        <v>2</v>
      </c>
      <c r="P535">
        <f t="shared" si="50"/>
        <v>46</v>
      </c>
      <c r="Q535">
        <f t="shared" si="51"/>
        <v>24.150000000000002</v>
      </c>
      <c r="R535">
        <f t="shared" si="52"/>
        <v>23</v>
      </c>
      <c r="S535">
        <f t="shared" si="53"/>
        <v>24.150000000000002</v>
      </c>
      <c r="T535" s="12">
        <f>VLOOKUP(
    O535,
    Comisiones!A:N,
    HLOOKUP(G535,Comisiones!$1:$2,2,FALSE),
    FALSE
)</f>
        <v>0.17</v>
      </c>
    </row>
    <row r="536" spans="1:20" x14ac:dyDescent="0.3">
      <c r="A536" s="2">
        <v>535</v>
      </c>
      <c r="B536" s="3">
        <v>45106</v>
      </c>
      <c r="C536" s="2">
        <v>5</v>
      </c>
      <c r="D536" s="2">
        <v>26</v>
      </c>
      <c r="E536" s="2">
        <v>4</v>
      </c>
      <c r="F536" t="str">
        <f t="shared" si="48"/>
        <v>jueves</v>
      </c>
      <c r="G536" t="str">
        <f t="shared" si="49"/>
        <v>junio</v>
      </c>
      <c r="H536" t="str">
        <f>VLOOKUP(C536,Productos!A:D,2,FALSE)</f>
        <v>Producto E</v>
      </c>
      <c r="I536">
        <f>VLOOKUP(C536,Productos!A:D,3,FALSE)</f>
        <v>24</v>
      </c>
      <c r="J536">
        <f>VLOOKUP(C536,Productos!A:D,4,FALSE)</f>
        <v>48</v>
      </c>
      <c r="K536" t="str">
        <f>VLOOKUP(D536,Vendedores!A:F,6,FALSE)</f>
        <v>Gomez, Pilar</v>
      </c>
      <c r="L536">
        <f>VLOOKUP(D536,Vendedores!A:F,5,FALSE)</f>
        <v>2557</v>
      </c>
      <c r="M536">
        <f>VLOOKUP(D536,Vendedores!A:F,2,FALSE)</f>
        <v>7</v>
      </c>
      <c r="N536" t="str">
        <f>VLOOKUP(D536,Vendedores!A:H,7,FALSE)</f>
        <v>Vendedor Jr</v>
      </c>
      <c r="O536">
        <f>VLOOKUP(D536,Vendedores!A:H,8,FALSE)</f>
        <v>2</v>
      </c>
      <c r="P536">
        <f t="shared" si="50"/>
        <v>48</v>
      </c>
      <c r="Q536">
        <f t="shared" si="51"/>
        <v>24</v>
      </c>
      <c r="R536">
        <f t="shared" si="52"/>
        <v>24</v>
      </c>
      <c r="S536">
        <f t="shared" si="53"/>
        <v>24</v>
      </c>
      <c r="T536" s="12">
        <f>VLOOKUP(
    O536,
    Comisiones!A:N,
    HLOOKUP(G536,Comisiones!$1:$2,2,FALSE),
    FALSE
)</f>
        <v>0.17</v>
      </c>
    </row>
    <row r="537" spans="1:20" x14ac:dyDescent="0.3">
      <c r="A537" s="2">
        <v>536</v>
      </c>
      <c r="B537" s="3">
        <v>45106</v>
      </c>
      <c r="C537" s="2">
        <v>7</v>
      </c>
      <c r="D537" s="2">
        <v>32</v>
      </c>
      <c r="E537" s="2">
        <v>15</v>
      </c>
      <c r="F537" t="str">
        <f t="shared" si="48"/>
        <v>jueves</v>
      </c>
      <c r="G537" t="str">
        <f t="shared" si="49"/>
        <v>junio</v>
      </c>
      <c r="H537" t="str">
        <f>VLOOKUP(C537,Productos!A:D,2,FALSE)</f>
        <v>Producto G</v>
      </c>
      <c r="I537">
        <f>VLOOKUP(C537,Productos!A:D,3,FALSE)</f>
        <v>17</v>
      </c>
      <c r="J537">
        <f>VLOOKUP(C537,Productos!A:D,4,FALSE)</f>
        <v>34</v>
      </c>
      <c r="K537" t="str">
        <f>VLOOKUP(D537,Vendedores!A:F,6,FALSE)</f>
        <v>Gomez, Javier</v>
      </c>
      <c r="L537">
        <f>VLOOKUP(D537,Vendedores!A:F,5,FALSE)</f>
        <v>1612</v>
      </c>
      <c r="M537">
        <f>VLOOKUP(D537,Vendedores!A:F,2,FALSE)</f>
        <v>8</v>
      </c>
      <c r="N537" t="str">
        <f>VLOOKUP(D537,Vendedores!A:H,7,FALSE)</f>
        <v>Pasante</v>
      </c>
      <c r="O537">
        <f>VLOOKUP(D537,Vendedores!A:H,8,FALSE)</f>
        <v>1</v>
      </c>
      <c r="P537">
        <f t="shared" si="50"/>
        <v>34</v>
      </c>
      <c r="Q537">
        <f t="shared" si="51"/>
        <v>17</v>
      </c>
      <c r="R537">
        <f t="shared" si="52"/>
        <v>17</v>
      </c>
      <c r="S537">
        <f t="shared" si="53"/>
        <v>17</v>
      </c>
      <c r="T537" s="12">
        <f>VLOOKUP(
    O537,
    Comisiones!A:N,
    HLOOKUP(G537,Comisiones!$1:$2,2,FALSE),
    FALSE
)</f>
        <v>0.15</v>
      </c>
    </row>
    <row r="538" spans="1:20" x14ac:dyDescent="0.3">
      <c r="A538" s="2">
        <v>537</v>
      </c>
      <c r="B538" s="3">
        <v>45106</v>
      </c>
      <c r="C538" s="2">
        <v>7</v>
      </c>
      <c r="D538" s="2">
        <v>7</v>
      </c>
      <c r="E538" s="2">
        <v>14</v>
      </c>
      <c r="F538" t="str">
        <f t="shared" si="48"/>
        <v>jueves</v>
      </c>
      <c r="G538" t="str">
        <f t="shared" si="49"/>
        <v>junio</v>
      </c>
      <c r="H538" t="str">
        <f>VLOOKUP(C538,Productos!A:D,2,FALSE)</f>
        <v>Producto G</v>
      </c>
      <c r="I538">
        <f>VLOOKUP(C538,Productos!A:D,3,FALSE)</f>
        <v>17</v>
      </c>
      <c r="J538">
        <f>VLOOKUP(C538,Productos!A:D,4,FALSE)</f>
        <v>34</v>
      </c>
      <c r="K538" t="str">
        <f>VLOOKUP(D538,Vendedores!A:F,6,FALSE)</f>
        <v>Sanchez, Antonio</v>
      </c>
      <c r="L538">
        <f>VLOOKUP(D538,Vendedores!A:F,5,FALSE)</f>
        <v>1810</v>
      </c>
      <c r="M538">
        <f>VLOOKUP(D538,Vendedores!A:F,2,FALSE)</f>
        <v>8</v>
      </c>
      <c r="N538" t="str">
        <f>VLOOKUP(D538,Vendedores!A:H,7,FALSE)</f>
        <v>Pasante</v>
      </c>
      <c r="O538">
        <f>VLOOKUP(D538,Vendedores!A:H,8,FALSE)</f>
        <v>1</v>
      </c>
      <c r="P538">
        <f t="shared" si="50"/>
        <v>34</v>
      </c>
      <c r="Q538">
        <f t="shared" si="51"/>
        <v>17</v>
      </c>
      <c r="R538">
        <f t="shared" si="52"/>
        <v>17</v>
      </c>
      <c r="S538">
        <f t="shared" si="53"/>
        <v>17</v>
      </c>
      <c r="T538" s="12">
        <f>VLOOKUP(
    O538,
    Comisiones!A:N,
    HLOOKUP(G538,Comisiones!$1:$2,2,FALSE),
    FALSE
)</f>
        <v>0.15</v>
      </c>
    </row>
    <row r="539" spans="1:20" x14ac:dyDescent="0.3">
      <c r="A539" s="2">
        <v>538</v>
      </c>
      <c r="B539" s="3">
        <v>45107</v>
      </c>
      <c r="C539" s="2">
        <v>4</v>
      </c>
      <c r="D539" s="2">
        <v>19</v>
      </c>
      <c r="E539" s="2">
        <v>11</v>
      </c>
      <c r="F539" t="str">
        <f t="shared" si="48"/>
        <v>viernes</v>
      </c>
      <c r="G539" t="str">
        <f t="shared" si="49"/>
        <v>junio</v>
      </c>
      <c r="H539" t="str">
        <f>VLOOKUP(C539,Productos!A:D,2,FALSE)</f>
        <v>Producto D</v>
      </c>
      <c r="I539">
        <f>VLOOKUP(C539,Productos!A:D,3,FALSE)</f>
        <v>14</v>
      </c>
      <c r="J539">
        <f>VLOOKUP(C539,Productos!A:D,4,FALSE)</f>
        <v>28</v>
      </c>
      <c r="K539" t="str">
        <f>VLOOKUP(D539,Vendedores!A:F,6,FALSE)</f>
        <v>Rodriguez, Maria</v>
      </c>
      <c r="L539">
        <f>VLOOKUP(D539,Vendedores!A:F,5,FALSE)</f>
        <v>4862</v>
      </c>
      <c r="M539">
        <f>VLOOKUP(D539,Vendedores!A:F,2,FALSE)</f>
        <v>5</v>
      </c>
      <c r="N539" t="str">
        <f>VLOOKUP(D539,Vendedores!A:H,7,FALSE)</f>
        <v>Vendedor Sr</v>
      </c>
      <c r="O539">
        <f>VLOOKUP(D539,Vendedores!A:H,8,FALSE)</f>
        <v>2</v>
      </c>
      <c r="P539">
        <f t="shared" si="50"/>
        <v>28</v>
      </c>
      <c r="Q539">
        <f t="shared" si="51"/>
        <v>14.700000000000001</v>
      </c>
      <c r="R539">
        <f t="shared" si="52"/>
        <v>14</v>
      </c>
      <c r="S539">
        <f t="shared" si="53"/>
        <v>14.700000000000001</v>
      </c>
      <c r="T539" s="12">
        <f>VLOOKUP(
    O539,
    Comisiones!A:N,
    HLOOKUP(G539,Comisiones!$1:$2,2,FALSE),
    FALSE
)</f>
        <v>0.17</v>
      </c>
    </row>
    <row r="540" spans="1:20" x14ac:dyDescent="0.3">
      <c r="A540" s="2">
        <v>539</v>
      </c>
      <c r="B540" s="3">
        <v>45107</v>
      </c>
      <c r="C540" s="2">
        <v>2</v>
      </c>
      <c r="D540" s="2">
        <v>7</v>
      </c>
      <c r="E540" s="2">
        <v>15</v>
      </c>
      <c r="F540" t="str">
        <f t="shared" si="48"/>
        <v>viernes</v>
      </c>
      <c r="G540" t="str">
        <f t="shared" si="49"/>
        <v>junio</v>
      </c>
      <c r="H540" t="str">
        <f>VLOOKUP(C540,Productos!A:D,2,FALSE)</f>
        <v>Producto B</v>
      </c>
      <c r="I540">
        <f>VLOOKUP(C540,Productos!A:D,3,FALSE)</f>
        <v>14</v>
      </c>
      <c r="J540">
        <f>VLOOKUP(C540,Productos!A:D,4,FALSE)</f>
        <v>28</v>
      </c>
      <c r="K540" t="str">
        <f>VLOOKUP(D540,Vendedores!A:F,6,FALSE)</f>
        <v>Sanchez, Antonio</v>
      </c>
      <c r="L540">
        <f>VLOOKUP(D540,Vendedores!A:F,5,FALSE)</f>
        <v>1810</v>
      </c>
      <c r="M540">
        <f>VLOOKUP(D540,Vendedores!A:F,2,FALSE)</f>
        <v>8</v>
      </c>
      <c r="N540" t="str">
        <f>VLOOKUP(D540,Vendedores!A:H,7,FALSE)</f>
        <v>Pasante</v>
      </c>
      <c r="O540">
        <f>VLOOKUP(D540,Vendedores!A:H,8,FALSE)</f>
        <v>1</v>
      </c>
      <c r="P540">
        <f t="shared" si="50"/>
        <v>28</v>
      </c>
      <c r="Q540">
        <f t="shared" si="51"/>
        <v>14.700000000000001</v>
      </c>
      <c r="R540">
        <f t="shared" si="52"/>
        <v>14</v>
      </c>
      <c r="S540">
        <f t="shared" si="53"/>
        <v>14.700000000000001</v>
      </c>
      <c r="T540" s="12">
        <f>VLOOKUP(
    O540,
    Comisiones!A:N,
    HLOOKUP(G540,Comisiones!$1:$2,2,FALSE),
    FALSE
)</f>
        <v>0.15</v>
      </c>
    </row>
    <row r="541" spans="1:20" x14ac:dyDescent="0.3">
      <c r="A541" s="2">
        <v>540</v>
      </c>
      <c r="B541" s="3">
        <v>45107</v>
      </c>
      <c r="C541" s="2">
        <v>9</v>
      </c>
      <c r="D541" s="2">
        <v>24</v>
      </c>
      <c r="E541" s="2">
        <v>16</v>
      </c>
      <c r="F541" t="str">
        <f t="shared" si="48"/>
        <v>viernes</v>
      </c>
      <c r="G541" t="str">
        <f t="shared" si="49"/>
        <v>junio</v>
      </c>
      <c r="H541" t="str">
        <f>VLOOKUP(C541,Productos!A:D,2,FALSE)</f>
        <v>Producto I</v>
      </c>
      <c r="I541">
        <f>VLOOKUP(C541,Productos!A:D,3,FALSE)</f>
        <v>26</v>
      </c>
      <c r="J541">
        <f>VLOOKUP(C541,Productos!A:D,4,FALSE)</f>
        <v>52</v>
      </c>
      <c r="K541" t="str">
        <f>VLOOKUP(D541,Vendedores!A:F,6,FALSE)</f>
        <v>Sanchez, Isabel</v>
      </c>
      <c r="L541">
        <f>VLOOKUP(D541,Vendedores!A:F,5,FALSE)</f>
        <v>4875</v>
      </c>
      <c r="M541">
        <f>VLOOKUP(D541,Vendedores!A:F,2,FALSE)</f>
        <v>5</v>
      </c>
      <c r="N541" t="str">
        <f>VLOOKUP(D541,Vendedores!A:H,7,FALSE)</f>
        <v>Vendedor Sr</v>
      </c>
      <c r="O541">
        <f>VLOOKUP(D541,Vendedores!A:H,8,FALSE)</f>
        <v>2</v>
      </c>
      <c r="P541">
        <f t="shared" si="50"/>
        <v>52</v>
      </c>
      <c r="Q541">
        <f t="shared" si="51"/>
        <v>26</v>
      </c>
      <c r="R541">
        <f t="shared" si="52"/>
        <v>26</v>
      </c>
      <c r="S541">
        <f t="shared" si="53"/>
        <v>26</v>
      </c>
      <c r="T541" s="12">
        <f>VLOOKUP(
    O541,
    Comisiones!A:N,
    HLOOKUP(G541,Comisiones!$1:$2,2,FALSE),
    FALSE
)</f>
        <v>0.17</v>
      </c>
    </row>
    <row r="542" spans="1:20" x14ac:dyDescent="0.3">
      <c r="A542" s="2">
        <v>541</v>
      </c>
      <c r="B542" s="3">
        <v>45108</v>
      </c>
      <c r="C542" s="2">
        <v>4</v>
      </c>
      <c r="D542" s="2">
        <v>11</v>
      </c>
      <c r="E542" s="2">
        <v>23</v>
      </c>
      <c r="F542" t="str">
        <f t="shared" si="48"/>
        <v>sábado</v>
      </c>
      <c r="G542" t="str">
        <f t="shared" si="49"/>
        <v>julio</v>
      </c>
      <c r="H542" t="str">
        <f>VLOOKUP(C542,Productos!A:D,2,FALSE)</f>
        <v>Producto D</v>
      </c>
      <c r="I542">
        <f>VLOOKUP(C542,Productos!A:D,3,FALSE)</f>
        <v>14</v>
      </c>
      <c r="J542">
        <f>VLOOKUP(C542,Productos!A:D,4,FALSE)</f>
        <v>28</v>
      </c>
      <c r="K542" t="str">
        <f>VLOOKUP(D542,Vendedores!A:F,6,FALSE)</f>
        <v>Garcia, Isabel</v>
      </c>
      <c r="L542">
        <f>VLOOKUP(D542,Vendedores!A:F,5,FALSE)</f>
        <v>3985</v>
      </c>
      <c r="M542">
        <f>VLOOKUP(D542,Vendedores!A:F,2,FALSE)</f>
        <v>6</v>
      </c>
      <c r="N542" t="str">
        <f>VLOOKUP(D542,Vendedores!A:H,7,FALSE)</f>
        <v>Vendedor Ssr</v>
      </c>
      <c r="O542">
        <f>VLOOKUP(D542,Vendedores!A:H,8,FALSE)</f>
        <v>2</v>
      </c>
      <c r="P542">
        <f t="shared" si="50"/>
        <v>28</v>
      </c>
      <c r="Q542">
        <f t="shared" si="51"/>
        <v>14.700000000000001</v>
      </c>
      <c r="R542">
        <f t="shared" si="52"/>
        <v>14</v>
      </c>
      <c r="S542">
        <f t="shared" si="53"/>
        <v>14.700000000000001</v>
      </c>
      <c r="T542" s="12">
        <f>VLOOKUP(
    O542,
    Comisiones!A:N,
    HLOOKUP(G542,Comisiones!$1:$2,2,FALSE),
    FALSE
)</f>
        <v>0.18</v>
      </c>
    </row>
    <row r="543" spans="1:20" x14ac:dyDescent="0.3">
      <c r="A543" s="2">
        <v>542</v>
      </c>
      <c r="B543" s="3">
        <v>45108</v>
      </c>
      <c r="C543" s="2">
        <v>5</v>
      </c>
      <c r="D543" s="2">
        <v>1</v>
      </c>
      <c r="E543" s="2">
        <v>12</v>
      </c>
      <c r="F543" t="str">
        <f t="shared" si="48"/>
        <v>sábado</v>
      </c>
      <c r="G543" t="str">
        <f t="shared" si="49"/>
        <v>julio</v>
      </c>
      <c r="H543" t="str">
        <f>VLOOKUP(C543,Productos!A:D,2,FALSE)</f>
        <v>Producto E</v>
      </c>
      <c r="I543">
        <f>VLOOKUP(C543,Productos!A:D,3,FALSE)</f>
        <v>24</v>
      </c>
      <c r="J543">
        <f>VLOOKUP(C543,Productos!A:D,4,FALSE)</f>
        <v>48</v>
      </c>
      <c r="K543" t="str">
        <f>VLOOKUP(D543,Vendedores!A:F,6,FALSE)</f>
        <v>Garcia, Juan</v>
      </c>
      <c r="L543">
        <f>VLOOKUP(D543,Vendedores!A:F,5,FALSE)</f>
        <v>7402</v>
      </c>
      <c r="M543">
        <f>VLOOKUP(D543,Vendedores!A:F,2,FALSE)</f>
        <v>7</v>
      </c>
      <c r="N543" t="str">
        <f>VLOOKUP(D543,Vendedores!A:H,7,FALSE)</f>
        <v>Vendedor Jr</v>
      </c>
      <c r="O543">
        <f>VLOOKUP(D543,Vendedores!A:H,8,FALSE)</f>
        <v>2</v>
      </c>
      <c r="P543">
        <f t="shared" si="50"/>
        <v>48</v>
      </c>
      <c r="Q543">
        <f t="shared" si="51"/>
        <v>24</v>
      </c>
      <c r="R543">
        <f t="shared" si="52"/>
        <v>24</v>
      </c>
      <c r="S543">
        <f t="shared" si="53"/>
        <v>24</v>
      </c>
      <c r="T543" s="12">
        <f>VLOOKUP(
    O543,
    Comisiones!A:N,
    HLOOKUP(G543,Comisiones!$1:$2,2,FALSE),
    FALSE
)</f>
        <v>0.18</v>
      </c>
    </row>
    <row r="544" spans="1:20" x14ac:dyDescent="0.3">
      <c r="A544" s="2">
        <v>543</v>
      </c>
      <c r="B544" s="3">
        <v>45108</v>
      </c>
      <c r="C544" s="2">
        <v>5</v>
      </c>
      <c r="D544" s="2">
        <v>27</v>
      </c>
      <c r="E544" s="2">
        <v>13</v>
      </c>
      <c r="F544" t="str">
        <f t="shared" si="48"/>
        <v>sábado</v>
      </c>
      <c r="G544" t="str">
        <f t="shared" si="49"/>
        <v>julio</v>
      </c>
      <c r="H544" t="str">
        <f>VLOOKUP(C544,Productos!A:D,2,FALSE)</f>
        <v>Producto E</v>
      </c>
      <c r="I544">
        <f>VLOOKUP(C544,Productos!A:D,3,FALSE)</f>
        <v>24</v>
      </c>
      <c r="J544">
        <f>VLOOKUP(C544,Productos!A:D,4,FALSE)</f>
        <v>48</v>
      </c>
      <c r="K544" t="str">
        <f>VLOOKUP(D544,Vendedores!A:F,6,FALSE)</f>
        <v>Martin, Antonio</v>
      </c>
      <c r="L544">
        <f>VLOOKUP(D544,Vendedores!A:F,5,FALSE)</f>
        <v>1057</v>
      </c>
      <c r="M544">
        <f>VLOOKUP(D544,Vendedores!A:F,2,FALSE)</f>
        <v>8</v>
      </c>
      <c r="N544" t="str">
        <f>VLOOKUP(D544,Vendedores!A:H,7,FALSE)</f>
        <v>Pasante</v>
      </c>
      <c r="O544">
        <f>VLOOKUP(D544,Vendedores!A:H,8,FALSE)</f>
        <v>1</v>
      </c>
      <c r="P544">
        <f t="shared" si="50"/>
        <v>48</v>
      </c>
      <c r="Q544">
        <f t="shared" si="51"/>
        <v>24</v>
      </c>
      <c r="R544">
        <f t="shared" si="52"/>
        <v>24</v>
      </c>
      <c r="S544">
        <f t="shared" si="53"/>
        <v>24</v>
      </c>
      <c r="T544" s="12">
        <f>VLOOKUP(
    O544,
    Comisiones!A:N,
    HLOOKUP(G544,Comisiones!$1:$2,2,FALSE),
    FALSE
)</f>
        <v>0.16</v>
      </c>
    </row>
    <row r="545" spans="1:20" x14ac:dyDescent="0.3">
      <c r="A545" s="2">
        <v>544</v>
      </c>
      <c r="B545" s="3">
        <v>45109</v>
      </c>
      <c r="C545" s="2">
        <v>2</v>
      </c>
      <c r="D545" s="2">
        <v>16</v>
      </c>
      <c r="E545" s="2">
        <v>11</v>
      </c>
      <c r="F545" t="str">
        <f t="shared" si="48"/>
        <v>domingo</v>
      </c>
      <c r="G545" t="str">
        <f t="shared" si="49"/>
        <v>julio</v>
      </c>
      <c r="H545" t="str">
        <f>VLOOKUP(C545,Productos!A:D,2,FALSE)</f>
        <v>Producto B</v>
      </c>
      <c r="I545">
        <f>VLOOKUP(C545,Productos!A:D,3,FALSE)</f>
        <v>14</v>
      </c>
      <c r="J545">
        <f>VLOOKUP(C545,Productos!A:D,4,FALSE)</f>
        <v>28</v>
      </c>
      <c r="K545" t="str">
        <f>VLOOKUP(D545,Vendedores!A:F,6,FALSE)</f>
        <v>Martin, Francisco</v>
      </c>
      <c r="L545">
        <f>VLOOKUP(D545,Vendedores!A:F,5,FALSE)</f>
        <v>2456</v>
      </c>
      <c r="M545">
        <f>VLOOKUP(D545,Vendedores!A:F,2,FALSE)</f>
        <v>7</v>
      </c>
      <c r="N545" t="str">
        <f>VLOOKUP(D545,Vendedores!A:H,7,FALSE)</f>
        <v>Vendedor Jr</v>
      </c>
      <c r="O545">
        <f>VLOOKUP(D545,Vendedores!A:H,8,FALSE)</f>
        <v>2</v>
      </c>
      <c r="P545">
        <f t="shared" si="50"/>
        <v>33.6</v>
      </c>
      <c r="Q545">
        <f t="shared" si="51"/>
        <v>14.700000000000001</v>
      </c>
      <c r="R545">
        <f t="shared" si="52"/>
        <v>14</v>
      </c>
      <c r="S545">
        <f t="shared" si="53"/>
        <v>14.700000000000001</v>
      </c>
      <c r="T545" s="12">
        <f>VLOOKUP(
    O545,
    Comisiones!A:N,
    HLOOKUP(G545,Comisiones!$1:$2,2,FALSE),
    FALSE
)</f>
        <v>0.18</v>
      </c>
    </row>
    <row r="546" spans="1:20" x14ac:dyDescent="0.3">
      <c r="A546" s="2">
        <v>545</v>
      </c>
      <c r="B546" s="3">
        <v>45109</v>
      </c>
      <c r="C546" s="2">
        <v>6</v>
      </c>
      <c r="D546" s="2">
        <v>15</v>
      </c>
      <c r="E546" s="2">
        <v>14</v>
      </c>
      <c r="F546" t="str">
        <f t="shared" si="48"/>
        <v>domingo</v>
      </c>
      <c r="G546" t="str">
        <f t="shared" si="49"/>
        <v>julio</v>
      </c>
      <c r="H546" t="str">
        <f>VLOOKUP(C546,Productos!A:D,2,FALSE)</f>
        <v>Producto F</v>
      </c>
      <c r="I546">
        <f>VLOOKUP(C546,Productos!A:D,3,FALSE)</f>
        <v>16</v>
      </c>
      <c r="J546">
        <f>VLOOKUP(C546,Productos!A:D,4,FALSE)</f>
        <v>32</v>
      </c>
      <c r="K546" t="str">
        <f>VLOOKUP(D546,Vendedores!A:F,6,FALSE)</f>
        <v>Gomez, David</v>
      </c>
      <c r="L546">
        <f>VLOOKUP(D546,Vendedores!A:F,5,FALSE)</f>
        <v>1821</v>
      </c>
      <c r="M546">
        <f>VLOOKUP(D546,Vendedores!A:F,2,FALSE)</f>
        <v>8</v>
      </c>
      <c r="N546" t="str">
        <f>VLOOKUP(D546,Vendedores!A:H,7,FALSE)</f>
        <v>Pasante</v>
      </c>
      <c r="O546">
        <f>VLOOKUP(D546,Vendedores!A:H,8,FALSE)</f>
        <v>1</v>
      </c>
      <c r="P546">
        <f t="shared" si="50"/>
        <v>38.4</v>
      </c>
      <c r="Q546">
        <f t="shared" si="51"/>
        <v>16</v>
      </c>
      <c r="R546">
        <f t="shared" si="52"/>
        <v>16</v>
      </c>
      <c r="S546">
        <f t="shared" si="53"/>
        <v>16</v>
      </c>
      <c r="T546" s="12">
        <f>VLOOKUP(
    O546,
    Comisiones!A:N,
    HLOOKUP(G546,Comisiones!$1:$2,2,FALSE),
    FALSE
)</f>
        <v>0.16</v>
      </c>
    </row>
    <row r="547" spans="1:20" x14ac:dyDescent="0.3">
      <c r="A547" s="2">
        <v>546</v>
      </c>
      <c r="B547" s="3">
        <v>45109</v>
      </c>
      <c r="C547" s="2">
        <v>9</v>
      </c>
      <c r="D547" s="2">
        <v>17</v>
      </c>
      <c r="E547" s="2">
        <v>14</v>
      </c>
      <c r="F547" t="str">
        <f t="shared" si="48"/>
        <v>domingo</v>
      </c>
      <c r="G547" t="str">
        <f t="shared" si="49"/>
        <v>julio</v>
      </c>
      <c r="H547" t="str">
        <f>VLOOKUP(C547,Productos!A:D,2,FALSE)</f>
        <v>Producto I</v>
      </c>
      <c r="I547">
        <f>VLOOKUP(C547,Productos!A:D,3,FALSE)</f>
        <v>26</v>
      </c>
      <c r="J547">
        <f>VLOOKUP(C547,Productos!A:D,4,FALSE)</f>
        <v>52</v>
      </c>
      <c r="K547" t="str">
        <f>VLOOKUP(D547,Vendedores!A:F,6,FALSE)</f>
        <v>Messi, Lionel</v>
      </c>
      <c r="L547">
        <f>VLOOKUP(D547,Vendedores!A:F,5,FALSE)</f>
        <v>8512</v>
      </c>
      <c r="M547">
        <f>VLOOKUP(D547,Vendedores!A:F,2,FALSE)</f>
        <v>1</v>
      </c>
      <c r="N547" t="str">
        <f>VLOOKUP(D547,Vendedores!A:H,7,FALSE)</f>
        <v>CEO</v>
      </c>
      <c r="O547">
        <f>VLOOKUP(D547,Vendedores!A:H,8,FALSE)</f>
        <v>5</v>
      </c>
      <c r="P547">
        <f t="shared" si="50"/>
        <v>46.800000000000004</v>
      </c>
      <c r="Q547">
        <f t="shared" si="51"/>
        <v>26</v>
      </c>
      <c r="R547">
        <f t="shared" si="52"/>
        <v>26</v>
      </c>
      <c r="S547">
        <f t="shared" si="53"/>
        <v>26</v>
      </c>
      <c r="T547" s="12">
        <f>VLOOKUP(
    O547,
    Comisiones!A:N,
    HLOOKUP(G547,Comisiones!$1:$2,2,FALSE),
    FALSE
)</f>
        <v>0.24</v>
      </c>
    </row>
    <row r="548" spans="1:20" x14ac:dyDescent="0.3">
      <c r="A548" s="2">
        <v>547</v>
      </c>
      <c r="B548" s="3">
        <v>45110</v>
      </c>
      <c r="C548" s="2">
        <v>8</v>
      </c>
      <c r="D548" s="2">
        <v>36</v>
      </c>
      <c r="E548" s="2">
        <v>16</v>
      </c>
      <c r="F548" t="str">
        <f t="shared" si="48"/>
        <v>lunes</v>
      </c>
      <c r="G548" t="str">
        <f t="shared" si="49"/>
        <v>julio</v>
      </c>
      <c r="H548" t="str">
        <f>VLOOKUP(C548,Productos!A:D,2,FALSE)</f>
        <v>Producto H</v>
      </c>
      <c r="I548">
        <f>VLOOKUP(C548,Productos!A:D,3,FALSE)</f>
        <v>14</v>
      </c>
      <c r="J548">
        <f>VLOOKUP(C548,Productos!A:D,4,FALSE)</f>
        <v>28</v>
      </c>
      <c r="K548" t="str">
        <f>VLOOKUP(D548,Vendedores!A:F,6,FALSE)</f>
        <v>Rodriguez, Francisco</v>
      </c>
      <c r="L548">
        <f>VLOOKUP(D548,Vendedores!A:F,5,FALSE)</f>
        <v>1898</v>
      </c>
      <c r="M548">
        <f>VLOOKUP(D548,Vendedores!A:F,2,FALSE)</f>
        <v>8</v>
      </c>
      <c r="N548" t="str">
        <f>VLOOKUP(D548,Vendedores!A:H,7,FALSE)</f>
        <v>Pasante</v>
      </c>
      <c r="O548">
        <f>VLOOKUP(D548,Vendedores!A:H,8,FALSE)</f>
        <v>1</v>
      </c>
      <c r="P548">
        <f t="shared" si="50"/>
        <v>28</v>
      </c>
      <c r="Q548">
        <f t="shared" si="51"/>
        <v>14</v>
      </c>
      <c r="R548">
        <f t="shared" si="52"/>
        <v>14</v>
      </c>
      <c r="S548">
        <f t="shared" si="53"/>
        <v>14</v>
      </c>
      <c r="T548" s="12">
        <f>VLOOKUP(
    O548,
    Comisiones!A:N,
    HLOOKUP(G548,Comisiones!$1:$2,2,FALSE),
    FALSE
)</f>
        <v>0.16</v>
      </c>
    </row>
    <row r="549" spans="1:20" x14ac:dyDescent="0.3">
      <c r="A549" s="2">
        <v>548</v>
      </c>
      <c r="B549" s="3">
        <v>45110</v>
      </c>
      <c r="C549" s="2">
        <v>2</v>
      </c>
      <c r="D549" s="2">
        <v>12</v>
      </c>
      <c r="E549" s="2">
        <v>8</v>
      </c>
      <c r="F549" t="str">
        <f t="shared" si="48"/>
        <v>lunes</v>
      </c>
      <c r="G549" t="str">
        <f t="shared" si="49"/>
        <v>julio</v>
      </c>
      <c r="H549" t="str">
        <f>VLOOKUP(C549,Productos!A:D,2,FALSE)</f>
        <v>Producto B</v>
      </c>
      <c r="I549">
        <f>VLOOKUP(C549,Productos!A:D,3,FALSE)</f>
        <v>14</v>
      </c>
      <c r="J549">
        <f>VLOOKUP(C549,Productos!A:D,4,FALSE)</f>
        <v>28</v>
      </c>
      <c r="K549" t="str">
        <f>VLOOKUP(D549,Vendedores!A:F,6,FALSE)</f>
        <v>Rodriguez, Javier</v>
      </c>
      <c r="L549">
        <f>VLOOKUP(D549,Vendedores!A:F,5,FALSE)</f>
        <v>2027</v>
      </c>
      <c r="M549">
        <f>VLOOKUP(D549,Vendedores!A:F,2,FALSE)</f>
        <v>7</v>
      </c>
      <c r="N549" t="str">
        <f>VLOOKUP(D549,Vendedores!A:H,7,FALSE)</f>
        <v>Vendedor Jr</v>
      </c>
      <c r="O549">
        <f>VLOOKUP(D549,Vendedores!A:H,8,FALSE)</f>
        <v>2</v>
      </c>
      <c r="P549">
        <f t="shared" si="50"/>
        <v>28</v>
      </c>
      <c r="Q549">
        <f t="shared" si="51"/>
        <v>14.700000000000001</v>
      </c>
      <c r="R549">
        <f t="shared" si="52"/>
        <v>14</v>
      </c>
      <c r="S549">
        <f t="shared" si="53"/>
        <v>14.700000000000001</v>
      </c>
      <c r="T549" s="12">
        <f>VLOOKUP(
    O549,
    Comisiones!A:N,
    HLOOKUP(G549,Comisiones!$1:$2,2,FALSE),
    FALSE
)</f>
        <v>0.18</v>
      </c>
    </row>
    <row r="550" spans="1:20" x14ac:dyDescent="0.3">
      <c r="A550" s="2">
        <v>549</v>
      </c>
      <c r="B550" s="3">
        <v>45110</v>
      </c>
      <c r="C550" s="2">
        <v>7</v>
      </c>
      <c r="D550" s="2">
        <v>10</v>
      </c>
      <c r="E550" s="2">
        <v>15</v>
      </c>
      <c r="F550" t="str">
        <f t="shared" si="48"/>
        <v>lunes</v>
      </c>
      <c r="G550" t="str">
        <f t="shared" si="49"/>
        <v>julio</v>
      </c>
      <c r="H550" t="str">
        <f>VLOOKUP(C550,Productos!A:D,2,FALSE)</f>
        <v>Producto G</v>
      </c>
      <c r="I550">
        <f>VLOOKUP(C550,Productos!A:D,3,FALSE)</f>
        <v>17</v>
      </c>
      <c r="J550">
        <f>VLOOKUP(C550,Productos!A:D,4,FALSE)</f>
        <v>34</v>
      </c>
      <c r="K550" t="str">
        <f>VLOOKUP(D550,Vendedores!A:F,6,FALSE)</f>
        <v>Martin, Francisco</v>
      </c>
      <c r="L550">
        <f>VLOOKUP(D550,Vendedores!A:F,5,FALSE)</f>
        <v>4384</v>
      </c>
      <c r="M550">
        <f>VLOOKUP(D550,Vendedores!A:F,2,FALSE)</f>
        <v>5</v>
      </c>
      <c r="N550" t="str">
        <f>VLOOKUP(D550,Vendedores!A:H,7,FALSE)</f>
        <v>Vendedor Sr</v>
      </c>
      <c r="O550">
        <f>VLOOKUP(D550,Vendedores!A:H,8,FALSE)</f>
        <v>2</v>
      </c>
      <c r="P550">
        <f t="shared" si="50"/>
        <v>34</v>
      </c>
      <c r="Q550">
        <f t="shared" si="51"/>
        <v>17</v>
      </c>
      <c r="R550">
        <f t="shared" si="52"/>
        <v>17</v>
      </c>
      <c r="S550">
        <f t="shared" si="53"/>
        <v>17</v>
      </c>
      <c r="T550" s="12">
        <f>VLOOKUP(
    O550,
    Comisiones!A:N,
    HLOOKUP(G550,Comisiones!$1:$2,2,FALSE),
    FALSE
)</f>
        <v>0.18</v>
      </c>
    </row>
    <row r="551" spans="1:20" x14ac:dyDescent="0.3">
      <c r="A551" s="2">
        <v>550</v>
      </c>
      <c r="B551" s="3">
        <v>45111</v>
      </c>
      <c r="C551" s="2">
        <v>6</v>
      </c>
      <c r="D551" s="2">
        <v>27</v>
      </c>
      <c r="E551" s="2">
        <v>16</v>
      </c>
      <c r="F551" t="str">
        <f t="shared" si="48"/>
        <v>martes</v>
      </c>
      <c r="G551" t="str">
        <f t="shared" si="49"/>
        <v>julio</v>
      </c>
      <c r="H551" t="str">
        <f>VLOOKUP(C551,Productos!A:D,2,FALSE)</f>
        <v>Producto F</v>
      </c>
      <c r="I551">
        <f>VLOOKUP(C551,Productos!A:D,3,FALSE)</f>
        <v>16</v>
      </c>
      <c r="J551">
        <f>VLOOKUP(C551,Productos!A:D,4,FALSE)</f>
        <v>32</v>
      </c>
      <c r="K551" t="str">
        <f>VLOOKUP(D551,Vendedores!A:F,6,FALSE)</f>
        <v>Martin, Antonio</v>
      </c>
      <c r="L551">
        <f>VLOOKUP(D551,Vendedores!A:F,5,FALSE)</f>
        <v>1057</v>
      </c>
      <c r="M551">
        <f>VLOOKUP(D551,Vendedores!A:F,2,FALSE)</f>
        <v>8</v>
      </c>
      <c r="N551" t="str">
        <f>VLOOKUP(D551,Vendedores!A:H,7,FALSE)</f>
        <v>Pasante</v>
      </c>
      <c r="O551">
        <f>VLOOKUP(D551,Vendedores!A:H,8,FALSE)</f>
        <v>1</v>
      </c>
      <c r="P551">
        <f t="shared" si="50"/>
        <v>32</v>
      </c>
      <c r="Q551">
        <f t="shared" si="51"/>
        <v>16</v>
      </c>
      <c r="R551">
        <f t="shared" si="52"/>
        <v>16</v>
      </c>
      <c r="S551">
        <f t="shared" si="53"/>
        <v>16</v>
      </c>
      <c r="T551" s="12">
        <f>VLOOKUP(
    O551,
    Comisiones!A:N,
    HLOOKUP(G551,Comisiones!$1:$2,2,FALSE),
    FALSE
)</f>
        <v>0.16</v>
      </c>
    </row>
    <row r="552" spans="1:20" x14ac:dyDescent="0.3">
      <c r="A552" s="2">
        <v>551</v>
      </c>
      <c r="B552" s="3">
        <v>45111</v>
      </c>
      <c r="C552" s="2">
        <v>10</v>
      </c>
      <c r="D552" s="2">
        <v>32</v>
      </c>
      <c r="E552" s="2">
        <v>17</v>
      </c>
      <c r="F552" t="str">
        <f t="shared" si="48"/>
        <v>martes</v>
      </c>
      <c r="G552" t="str">
        <f t="shared" si="49"/>
        <v>julio</v>
      </c>
      <c r="H552" t="str">
        <f>VLOOKUP(C552,Productos!A:D,2,FALSE)</f>
        <v>Producto J</v>
      </c>
      <c r="I552">
        <f>VLOOKUP(C552,Productos!A:D,3,FALSE)</f>
        <v>29</v>
      </c>
      <c r="J552">
        <f>VLOOKUP(C552,Productos!A:D,4,FALSE)</f>
        <v>58</v>
      </c>
      <c r="K552" t="str">
        <f>VLOOKUP(D552,Vendedores!A:F,6,FALSE)</f>
        <v>Gomez, Javier</v>
      </c>
      <c r="L552">
        <f>VLOOKUP(D552,Vendedores!A:F,5,FALSE)</f>
        <v>1612</v>
      </c>
      <c r="M552">
        <f>VLOOKUP(D552,Vendedores!A:F,2,FALSE)</f>
        <v>8</v>
      </c>
      <c r="N552" t="str">
        <f>VLOOKUP(D552,Vendedores!A:H,7,FALSE)</f>
        <v>Pasante</v>
      </c>
      <c r="O552">
        <f>VLOOKUP(D552,Vendedores!A:H,8,FALSE)</f>
        <v>1</v>
      </c>
      <c r="P552">
        <f t="shared" si="50"/>
        <v>58</v>
      </c>
      <c r="Q552">
        <f t="shared" si="51"/>
        <v>29</v>
      </c>
      <c r="R552">
        <f t="shared" si="52"/>
        <v>29</v>
      </c>
      <c r="S552">
        <f t="shared" si="53"/>
        <v>29</v>
      </c>
      <c r="T552" s="12">
        <f>VLOOKUP(
    O552,
    Comisiones!A:N,
    HLOOKUP(G552,Comisiones!$1:$2,2,FALSE),
    FALSE
)</f>
        <v>0.16</v>
      </c>
    </row>
    <row r="553" spans="1:20" x14ac:dyDescent="0.3">
      <c r="A553" s="2">
        <v>552</v>
      </c>
      <c r="B553" s="3">
        <v>45111</v>
      </c>
      <c r="C553" s="2">
        <v>1</v>
      </c>
      <c r="D553" s="2">
        <v>17</v>
      </c>
      <c r="E553" s="2">
        <v>16</v>
      </c>
      <c r="F553" t="str">
        <f t="shared" si="48"/>
        <v>martes</v>
      </c>
      <c r="G553" t="str">
        <f t="shared" si="49"/>
        <v>julio</v>
      </c>
      <c r="H553" t="str">
        <f>VLOOKUP(C553,Productos!A:D,2,FALSE)</f>
        <v>Producto A</v>
      </c>
      <c r="I553">
        <f>VLOOKUP(C553,Productos!A:D,3,FALSE)</f>
        <v>10</v>
      </c>
      <c r="J553">
        <f>VLOOKUP(C553,Productos!A:D,4,FALSE)</f>
        <v>20</v>
      </c>
      <c r="K553" t="str">
        <f>VLOOKUP(D553,Vendedores!A:F,6,FALSE)</f>
        <v>Messi, Lionel</v>
      </c>
      <c r="L553">
        <f>VLOOKUP(D553,Vendedores!A:F,5,FALSE)</f>
        <v>8512</v>
      </c>
      <c r="M553">
        <f>VLOOKUP(D553,Vendedores!A:F,2,FALSE)</f>
        <v>1</v>
      </c>
      <c r="N553" t="str">
        <f>VLOOKUP(D553,Vendedores!A:H,7,FALSE)</f>
        <v>CEO</v>
      </c>
      <c r="O553">
        <f>VLOOKUP(D553,Vendedores!A:H,8,FALSE)</f>
        <v>5</v>
      </c>
      <c r="P553">
        <f t="shared" si="50"/>
        <v>18</v>
      </c>
      <c r="Q553">
        <f t="shared" si="51"/>
        <v>10.5</v>
      </c>
      <c r="R553">
        <f t="shared" si="52"/>
        <v>10</v>
      </c>
      <c r="S553">
        <f t="shared" si="53"/>
        <v>10.5</v>
      </c>
      <c r="T553" s="12">
        <f>VLOOKUP(
    O553,
    Comisiones!A:N,
    HLOOKUP(G553,Comisiones!$1:$2,2,FALSE),
    FALSE
)</f>
        <v>0.24</v>
      </c>
    </row>
    <row r="554" spans="1:20" x14ac:dyDescent="0.3">
      <c r="A554" s="2">
        <v>553</v>
      </c>
      <c r="B554" s="3">
        <v>45112</v>
      </c>
      <c r="C554" s="2">
        <v>6</v>
      </c>
      <c r="D554" s="2">
        <v>34</v>
      </c>
      <c r="E554" s="2">
        <v>12</v>
      </c>
      <c r="F554" t="str">
        <f t="shared" si="48"/>
        <v>miércoles</v>
      </c>
      <c r="G554" t="str">
        <f t="shared" si="49"/>
        <v>julio</v>
      </c>
      <c r="H554" t="str">
        <f>VLOOKUP(C554,Productos!A:D,2,FALSE)</f>
        <v>Producto F</v>
      </c>
      <c r="I554">
        <f>VLOOKUP(C554,Productos!A:D,3,FALSE)</f>
        <v>16</v>
      </c>
      <c r="J554">
        <f>VLOOKUP(C554,Productos!A:D,4,FALSE)</f>
        <v>32</v>
      </c>
      <c r="K554" t="str">
        <f>VLOOKUP(D554,Vendedores!A:F,6,FALSE)</f>
        <v>Lopez, Teresa</v>
      </c>
      <c r="L554">
        <f>VLOOKUP(D554,Vendedores!A:F,5,FALSE)</f>
        <v>3680</v>
      </c>
      <c r="M554">
        <f>VLOOKUP(D554,Vendedores!A:F,2,FALSE)</f>
        <v>6</v>
      </c>
      <c r="N554" t="str">
        <f>VLOOKUP(D554,Vendedores!A:H,7,FALSE)</f>
        <v>Vendedor Ssr</v>
      </c>
      <c r="O554">
        <f>VLOOKUP(D554,Vendedores!A:H,8,FALSE)</f>
        <v>2</v>
      </c>
      <c r="P554">
        <f t="shared" si="50"/>
        <v>32</v>
      </c>
      <c r="Q554">
        <f t="shared" si="51"/>
        <v>16</v>
      </c>
      <c r="R554">
        <f t="shared" si="52"/>
        <v>16</v>
      </c>
      <c r="S554">
        <f t="shared" si="53"/>
        <v>16</v>
      </c>
      <c r="T554" s="12">
        <f>VLOOKUP(
    O554,
    Comisiones!A:N,
    HLOOKUP(G554,Comisiones!$1:$2,2,FALSE),
    FALSE
)</f>
        <v>0.18</v>
      </c>
    </row>
    <row r="555" spans="1:20" x14ac:dyDescent="0.3">
      <c r="A555" s="2">
        <v>554</v>
      </c>
      <c r="B555" s="3">
        <v>45112</v>
      </c>
      <c r="C555" s="2">
        <v>8</v>
      </c>
      <c r="D555" s="2">
        <v>29</v>
      </c>
      <c r="E555" s="2">
        <v>19</v>
      </c>
      <c r="F555" t="str">
        <f t="shared" si="48"/>
        <v>miércoles</v>
      </c>
      <c r="G555" t="str">
        <f t="shared" si="49"/>
        <v>julio</v>
      </c>
      <c r="H555" t="str">
        <f>VLOOKUP(C555,Productos!A:D,2,FALSE)</f>
        <v>Producto H</v>
      </c>
      <c r="I555">
        <f>VLOOKUP(C555,Productos!A:D,3,FALSE)</f>
        <v>14</v>
      </c>
      <c r="J555">
        <f>VLOOKUP(C555,Productos!A:D,4,FALSE)</f>
        <v>28</v>
      </c>
      <c r="K555" t="str">
        <f>VLOOKUP(D555,Vendedores!A:F,6,FALSE)</f>
        <v>Rodriguez, Jose</v>
      </c>
      <c r="L555">
        <f>VLOOKUP(D555,Vendedores!A:F,5,FALSE)</f>
        <v>4645</v>
      </c>
      <c r="M555">
        <f>VLOOKUP(D555,Vendedores!A:F,2,FALSE)</f>
        <v>5</v>
      </c>
      <c r="N555" t="str">
        <f>VLOOKUP(D555,Vendedores!A:H,7,FALSE)</f>
        <v>Vendedor Sr</v>
      </c>
      <c r="O555">
        <f>VLOOKUP(D555,Vendedores!A:H,8,FALSE)</f>
        <v>2</v>
      </c>
      <c r="P555">
        <f t="shared" si="50"/>
        <v>28</v>
      </c>
      <c r="Q555">
        <f t="shared" si="51"/>
        <v>14</v>
      </c>
      <c r="R555">
        <f t="shared" si="52"/>
        <v>14</v>
      </c>
      <c r="S555">
        <f t="shared" si="53"/>
        <v>14</v>
      </c>
      <c r="T555" s="12">
        <f>VLOOKUP(
    O555,
    Comisiones!A:N,
    HLOOKUP(G555,Comisiones!$1:$2,2,FALSE),
    FALSE
)</f>
        <v>0.18</v>
      </c>
    </row>
    <row r="556" spans="1:20" x14ac:dyDescent="0.3">
      <c r="A556" s="2">
        <v>555</v>
      </c>
      <c r="B556" s="3">
        <v>45112</v>
      </c>
      <c r="C556" s="2">
        <v>6</v>
      </c>
      <c r="D556" s="2">
        <v>27</v>
      </c>
      <c r="E556" s="2">
        <v>13</v>
      </c>
      <c r="F556" t="str">
        <f t="shared" si="48"/>
        <v>miércoles</v>
      </c>
      <c r="G556" t="str">
        <f t="shared" si="49"/>
        <v>julio</v>
      </c>
      <c r="H556" t="str">
        <f>VLOOKUP(C556,Productos!A:D,2,FALSE)</f>
        <v>Producto F</v>
      </c>
      <c r="I556">
        <f>VLOOKUP(C556,Productos!A:D,3,FALSE)</f>
        <v>16</v>
      </c>
      <c r="J556">
        <f>VLOOKUP(C556,Productos!A:D,4,FALSE)</f>
        <v>32</v>
      </c>
      <c r="K556" t="str">
        <f>VLOOKUP(D556,Vendedores!A:F,6,FALSE)</f>
        <v>Martin, Antonio</v>
      </c>
      <c r="L556">
        <f>VLOOKUP(D556,Vendedores!A:F,5,FALSE)</f>
        <v>1057</v>
      </c>
      <c r="M556">
        <f>VLOOKUP(D556,Vendedores!A:F,2,FALSE)</f>
        <v>8</v>
      </c>
      <c r="N556" t="str">
        <f>VLOOKUP(D556,Vendedores!A:H,7,FALSE)</f>
        <v>Pasante</v>
      </c>
      <c r="O556">
        <f>VLOOKUP(D556,Vendedores!A:H,8,FALSE)</f>
        <v>1</v>
      </c>
      <c r="P556">
        <f t="shared" si="50"/>
        <v>32</v>
      </c>
      <c r="Q556">
        <f t="shared" si="51"/>
        <v>16</v>
      </c>
      <c r="R556">
        <f t="shared" si="52"/>
        <v>16</v>
      </c>
      <c r="S556">
        <f t="shared" si="53"/>
        <v>16</v>
      </c>
      <c r="T556" s="12">
        <f>VLOOKUP(
    O556,
    Comisiones!A:N,
    HLOOKUP(G556,Comisiones!$1:$2,2,FALSE),
    FALSE
)</f>
        <v>0.16</v>
      </c>
    </row>
    <row r="557" spans="1:20" x14ac:dyDescent="0.3">
      <c r="A557" s="2">
        <v>556</v>
      </c>
      <c r="B557" s="3">
        <v>45113</v>
      </c>
      <c r="C557" s="2">
        <v>4</v>
      </c>
      <c r="D557" s="2">
        <v>30</v>
      </c>
      <c r="E557" s="2">
        <v>16</v>
      </c>
      <c r="F557" t="str">
        <f t="shared" si="48"/>
        <v>jueves</v>
      </c>
      <c r="G557" t="str">
        <f t="shared" si="49"/>
        <v>julio</v>
      </c>
      <c r="H557" t="str">
        <f>VLOOKUP(C557,Productos!A:D,2,FALSE)</f>
        <v>Producto D</v>
      </c>
      <c r="I557">
        <f>VLOOKUP(C557,Productos!A:D,3,FALSE)</f>
        <v>14</v>
      </c>
      <c r="J557">
        <f>VLOOKUP(C557,Productos!A:D,4,FALSE)</f>
        <v>28</v>
      </c>
      <c r="K557" t="str">
        <f>VLOOKUP(D557,Vendedores!A:F,6,FALSE)</f>
        <v>Gonzalez, Francisco</v>
      </c>
      <c r="L557">
        <f>VLOOKUP(D557,Vendedores!A:F,5,FALSE)</f>
        <v>3909</v>
      </c>
      <c r="M557">
        <f>VLOOKUP(D557,Vendedores!A:F,2,FALSE)</f>
        <v>6</v>
      </c>
      <c r="N557" t="str">
        <f>VLOOKUP(D557,Vendedores!A:H,7,FALSE)</f>
        <v>Vendedor Ssr</v>
      </c>
      <c r="O557">
        <f>VLOOKUP(D557,Vendedores!A:H,8,FALSE)</f>
        <v>2</v>
      </c>
      <c r="P557">
        <f t="shared" si="50"/>
        <v>28</v>
      </c>
      <c r="Q557">
        <f t="shared" si="51"/>
        <v>14.700000000000001</v>
      </c>
      <c r="R557">
        <f t="shared" si="52"/>
        <v>14</v>
      </c>
      <c r="S557">
        <f t="shared" si="53"/>
        <v>14.700000000000001</v>
      </c>
      <c r="T557" s="12">
        <f>VLOOKUP(
    O557,
    Comisiones!A:N,
    HLOOKUP(G557,Comisiones!$1:$2,2,FALSE),
    FALSE
)</f>
        <v>0.18</v>
      </c>
    </row>
    <row r="558" spans="1:20" x14ac:dyDescent="0.3">
      <c r="A558" s="2">
        <v>557</v>
      </c>
      <c r="B558" s="3">
        <v>45113</v>
      </c>
      <c r="C558" s="2">
        <v>6</v>
      </c>
      <c r="D558" s="2">
        <v>39</v>
      </c>
      <c r="E558" s="2">
        <v>18</v>
      </c>
      <c r="F558" t="str">
        <f t="shared" si="48"/>
        <v>jueves</v>
      </c>
      <c r="G558" t="str">
        <f t="shared" si="49"/>
        <v>julio</v>
      </c>
      <c r="H558" t="str">
        <f>VLOOKUP(C558,Productos!A:D,2,FALSE)</f>
        <v>Producto F</v>
      </c>
      <c r="I558">
        <f>VLOOKUP(C558,Productos!A:D,3,FALSE)</f>
        <v>16</v>
      </c>
      <c r="J558">
        <f>VLOOKUP(C558,Productos!A:D,4,FALSE)</f>
        <v>32</v>
      </c>
      <c r="K558" t="str">
        <f>VLOOKUP(D558,Vendedores!A:F,6,FALSE)</f>
        <v>Gomez, Maria</v>
      </c>
      <c r="L558">
        <f>VLOOKUP(D558,Vendedores!A:F,5,FALSE)</f>
        <v>2483</v>
      </c>
      <c r="M558">
        <f>VLOOKUP(D558,Vendedores!A:F,2,FALSE)</f>
        <v>7</v>
      </c>
      <c r="N558" t="str">
        <f>VLOOKUP(D558,Vendedores!A:H,7,FALSE)</f>
        <v>Vendedor Jr</v>
      </c>
      <c r="O558">
        <f>VLOOKUP(D558,Vendedores!A:H,8,FALSE)</f>
        <v>2</v>
      </c>
      <c r="P558">
        <f t="shared" si="50"/>
        <v>32</v>
      </c>
      <c r="Q558">
        <f t="shared" si="51"/>
        <v>16</v>
      </c>
      <c r="R558">
        <f t="shared" si="52"/>
        <v>16</v>
      </c>
      <c r="S558">
        <f t="shared" si="53"/>
        <v>16</v>
      </c>
      <c r="T558" s="12">
        <f>VLOOKUP(
    O558,
    Comisiones!A:N,
    HLOOKUP(G558,Comisiones!$1:$2,2,FALSE),
    FALSE
)</f>
        <v>0.18</v>
      </c>
    </row>
    <row r="559" spans="1:20" x14ac:dyDescent="0.3">
      <c r="A559" s="2">
        <v>558</v>
      </c>
      <c r="B559" s="3">
        <v>45113</v>
      </c>
      <c r="C559" s="2">
        <v>8</v>
      </c>
      <c r="D559" s="2">
        <v>3</v>
      </c>
      <c r="E559" s="2">
        <v>7</v>
      </c>
      <c r="F559" t="str">
        <f t="shared" si="48"/>
        <v>jueves</v>
      </c>
      <c r="G559" t="str">
        <f t="shared" si="49"/>
        <v>julio</v>
      </c>
      <c r="H559" t="str">
        <f>VLOOKUP(C559,Productos!A:D,2,FALSE)</f>
        <v>Producto H</v>
      </c>
      <c r="I559">
        <f>VLOOKUP(C559,Productos!A:D,3,FALSE)</f>
        <v>14</v>
      </c>
      <c r="J559">
        <f>VLOOKUP(C559,Productos!A:D,4,FALSE)</f>
        <v>28</v>
      </c>
      <c r="K559" t="str">
        <f>VLOOKUP(D559,Vendedores!A:F,6,FALSE)</f>
        <v>Gonzalez, Pedro</v>
      </c>
      <c r="L559">
        <f>VLOOKUP(D559,Vendedores!A:F,5,FALSE)</f>
        <v>5010</v>
      </c>
      <c r="M559">
        <f>VLOOKUP(D559,Vendedores!A:F,2,FALSE)</f>
        <v>4</v>
      </c>
      <c r="N559" t="str">
        <f>VLOOKUP(D559,Vendedores!A:H,7,FALSE)</f>
        <v>Jefe</v>
      </c>
      <c r="O559">
        <f>VLOOKUP(D559,Vendedores!A:H,8,FALSE)</f>
        <v>3</v>
      </c>
      <c r="P559">
        <f t="shared" si="50"/>
        <v>28</v>
      </c>
      <c r="Q559">
        <f t="shared" si="51"/>
        <v>14</v>
      </c>
      <c r="R559">
        <f t="shared" si="52"/>
        <v>14</v>
      </c>
      <c r="S559">
        <f t="shared" si="53"/>
        <v>14</v>
      </c>
      <c r="T559" s="12">
        <f>VLOOKUP(
    O559,
    Comisiones!A:N,
    HLOOKUP(G559,Comisiones!$1:$2,2,FALSE),
    FALSE
)</f>
        <v>0.2</v>
      </c>
    </row>
    <row r="560" spans="1:20" x14ac:dyDescent="0.3">
      <c r="A560" s="2">
        <v>559</v>
      </c>
      <c r="B560" s="3">
        <v>45114</v>
      </c>
      <c r="C560" s="2">
        <v>4</v>
      </c>
      <c r="D560" s="2">
        <v>18</v>
      </c>
      <c r="E560" s="2">
        <v>16</v>
      </c>
      <c r="F560" t="str">
        <f t="shared" si="48"/>
        <v>viernes</v>
      </c>
      <c r="G560" t="str">
        <f t="shared" si="49"/>
        <v>julio</v>
      </c>
      <c r="H560" t="str">
        <f>VLOOKUP(C560,Productos!A:D,2,FALSE)</f>
        <v>Producto D</v>
      </c>
      <c r="I560">
        <f>VLOOKUP(C560,Productos!A:D,3,FALSE)</f>
        <v>14</v>
      </c>
      <c r="J560">
        <f>VLOOKUP(C560,Productos!A:D,4,FALSE)</f>
        <v>28</v>
      </c>
      <c r="K560" t="str">
        <f>VLOOKUP(D560,Vendedores!A:F,6,FALSE)</f>
        <v>Garcia, Jose</v>
      </c>
      <c r="L560">
        <f>VLOOKUP(D560,Vendedores!A:F,5,FALSE)</f>
        <v>5194</v>
      </c>
      <c r="M560">
        <f>VLOOKUP(D560,Vendedores!A:F,2,FALSE)</f>
        <v>4</v>
      </c>
      <c r="N560" t="str">
        <f>VLOOKUP(D560,Vendedores!A:H,7,FALSE)</f>
        <v>Jefe</v>
      </c>
      <c r="O560">
        <f>VLOOKUP(D560,Vendedores!A:H,8,FALSE)</f>
        <v>3</v>
      </c>
      <c r="P560">
        <f t="shared" si="50"/>
        <v>28</v>
      </c>
      <c r="Q560">
        <f t="shared" si="51"/>
        <v>14.700000000000001</v>
      </c>
      <c r="R560">
        <f t="shared" si="52"/>
        <v>14</v>
      </c>
      <c r="S560">
        <f t="shared" si="53"/>
        <v>14.700000000000001</v>
      </c>
      <c r="T560" s="12">
        <f>VLOOKUP(
    O560,
    Comisiones!A:N,
    HLOOKUP(G560,Comisiones!$1:$2,2,FALSE),
    FALSE
)</f>
        <v>0.2</v>
      </c>
    </row>
    <row r="561" spans="1:20" x14ac:dyDescent="0.3">
      <c r="A561" s="2">
        <v>560</v>
      </c>
      <c r="B561" s="3">
        <v>45114</v>
      </c>
      <c r="C561" s="2">
        <v>1</v>
      </c>
      <c r="D561" s="2">
        <v>34</v>
      </c>
      <c r="E561" s="2">
        <v>14</v>
      </c>
      <c r="F561" t="str">
        <f t="shared" si="48"/>
        <v>viernes</v>
      </c>
      <c r="G561" t="str">
        <f t="shared" si="49"/>
        <v>julio</v>
      </c>
      <c r="H561" t="str">
        <f>VLOOKUP(C561,Productos!A:D,2,FALSE)</f>
        <v>Producto A</v>
      </c>
      <c r="I561">
        <f>VLOOKUP(C561,Productos!A:D,3,FALSE)</f>
        <v>10</v>
      </c>
      <c r="J561">
        <f>VLOOKUP(C561,Productos!A:D,4,FALSE)</f>
        <v>20</v>
      </c>
      <c r="K561" t="str">
        <f>VLOOKUP(D561,Vendedores!A:F,6,FALSE)</f>
        <v>Lopez, Teresa</v>
      </c>
      <c r="L561">
        <f>VLOOKUP(D561,Vendedores!A:F,5,FALSE)</f>
        <v>3680</v>
      </c>
      <c r="M561">
        <f>VLOOKUP(D561,Vendedores!A:F,2,FALSE)</f>
        <v>6</v>
      </c>
      <c r="N561" t="str">
        <f>VLOOKUP(D561,Vendedores!A:H,7,FALSE)</f>
        <v>Vendedor Ssr</v>
      </c>
      <c r="O561">
        <f>VLOOKUP(D561,Vendedores!A:H,8,FALSE)</f>
        <v>2</v>
      </c>
      <c r="P561">
        <f t="shared" si="50"/>
        <v>20</v>
      </c>
      <c r="Q561">
        <f t="shared" si="51"/>
        <v>10.5</v>
      </c>
      <c r="R561">
        <f t="shared" si="52"/>
        <v>10</v>
      </c>
      <c r="S561">
        <f t="shared" si="53"/>
        <v>10.5</v>
      </c>
      <c r="T561" s="12">
        <f>VLOOKUP(
    O561,
    Comisiones!A:N,
    HLOOKUP(G561,Comisiones!$1:$2,2,FALSE),
    FALSE
)</f>
        <v>0.18</v>
      </c>
    </row>
    <row r="562" spans="1:20" x14ac:dyDescent="0.3">
      <c r="A562" s="2">
        <v>561</v>
      </c>
      <c r="B562" s="3">
        <v>45114</v>
      </c>
      <c r="C562" s="2">
        <v>3</v>
      </c>
      <c r="D562" s="2">
        <v>28</v>
      </c>
      <c r="E562" s="2">
        <v>18</v>
      </c>
      <c r="F562" t="str">
        <f t="shared" si="48"/>
        <v>viernes</v>
      </c>
      <c r="G562" t="str">
        <f t="shared" si="49"/>
        <v>julio</v>
      </c>
      <c r="H562" t="str">
        <f>VLOOKUP(C562,Productos!A:D,2,FALSE)</f>
        <v>Producto C</v>
      </c>
      <c r="I562">
        <f>VLOOKUP(C562,Productos!A:D,3,FALSE)</f>
        <v>23</v>
      </c>
      <c r="J562">
        <f>VLOOKUP(C562,Productos!A:D,4,FALSE)</f>
        <v>46</v>
      </c>
      <c r="K562" t="str">
        <f>VLOOKUP(D562,Vendedores!A:F,6,FALSE)</f>
        <v>Garcia, Manuel</v>
      </c>
      <c r="L562">
        <f>VLOOKUP(D562,Vendedores!A:F,5,FALSE)</f>
        <v>5249</v>
      </c>
      <c r="M562">
        <f>VLOOKUP(D562,Vendedores!A:F,2,FALSE)</f>
        <v>4</v>
      </c>
      <c r="N562" t="str">
        <f>VLOOKUP(D562,Vendedores!A:H,7,FALSE)</f>
        <v>Jefe</v>
      </c>
      <c r="O562">
        <f>VLOOKUP(D562,Vendedores!A:H,8,FALSE)</f>
        <v>3</v>
      </c>
      <c r="P562">
        <f t="shared" si="50"/>
        <v>46</v>
      </c>
      <c r="Q562">
        <f t="shared" si="51"/>
        <v>24.150000000000002</v>
      </c>
      <c r="R562">
        <f t="shared" si="52"/>
        <v>23</v>
      </c>
      <c r="S562">
        <f t="shared" si="53"/>
        <v>24.150000000000002</v>
      </c>
      <c r="T562" s="12">
        <f>VLOOKUP(
    O562,
    Comisiones!A:N,
    HLOOKUP(G562,Comisiones!$1:$2,2,FALSE),
    FALSE
)</f>
        <v>0.2</v>
      </c>
    </row>
    <row r="563" spans="1:20" x14ac:dyDescent="0.3">
      <c r="A563" s="2">
        <v>562</v>
      </c>
      <c r="B563" s="3">
        <v>45115</v>
      </c>
      <c r="C563" s="2">
        <v>7</v>
      </c>
      <c r="D563" s="2">
        <v>2</v>
      </c>
      <c r="E563" s="2">
        <v>16</v>
      </c>
      <c r="F563" t="str">
        <f t="shared" si="48"/>
        <v>sábado</v>
      </c>
      <c r="G563" t="str">
        <f t="shared" si="49"/>
        <v>julio</v>
      </c>
      <c r="H563" t="str">
        <f>VLOOKUP(C563,Productos!A:D,2,FALSE)</f>
        <v>Producto G</v>
      </c>
      <c r="I563">
        <f>VLOOKUP(C563,Productos!A:D,3,FALSE)</f>
        <v>17</v>
      </c>
      <c r="J563">
        <f>VLOOKUP(C563,Productos!A:D,4,FALSE)</f>
        <v>34</v>
      </c>
      <c r="K563" t="str">
        <f>VLOOKUP(D563,Vendedores!A:F,6,FALSE)</f>
        <v>Rodriguez, Ana</v>
      </c>
      <c r="L563">
        <f>VLOOKUP(D563,Vendedores!A:F,5,FALSE)</f>
        <v>6979</v>
      </c>
      <c r="M563">
        <f>VLOOKUP(D563,Vendedores!A:F,2,FALSE)</f>
        <v>3</v>
      </c>
      <c r="N563" t="str">
        <f>VLOOKUP(D563,Vendedores!A:H,7,FALSE)</f>
        <v>Gerente</v>
      </c>
      <c r="O563">
        <f>VLOOKUP(D563,Vendedores!A:H,8,FALSE)</f>
        <v>3</v>
      </c>
      <c r="P563">
        <f t="shared" si="50"/>
        <v>30.6</v>
      </c>
      <c r="Q563">
        <f t="shared" si="51"/>
        <v>17</v>
      </c>
      <c r="R563">
        <f t="shared" si="52"/>
        <v>17</v>
      </c>
      <c r="S563">
        <f t="shared" si="53"/>
        <v>17</v>
      </c>
      <c r="T563" s="12">
        <f>VLOOKUP(
    O563,
    Comisiones!A:N,
    HLOOKUP(G563,Comisiones!$1:$2,2,FALSE),
    FALSE
)</f>
        <v>0.2</v>
      </c>
    </row>
    <row r="564" spans="1:20" x14ac:dyDescent="0.3">
      <c r="A564" s="2">
        <v>563</v>
      </c>
      <c r="B564" s="3">
        <v>45115</v>
      </c>
      <c r="C564" s="2">
        <v>3</v>
      </c>
      <c r="D564" s="2">
        <v>27</v>
      </c>
      <c r="E564" s="2">
        <v>12</v>
      </c>
      <c r="F564" t="str">
        <f t="shared" si="48"/>
        <v>sábado</v>
      </c>
      <c r="G564" t="str">
        <f t="shared" si="49"/>
        <v>julio</v>
      </c>
      <c r="H564" t="str">
        <f>VLOOKUP(C564,Productos!A:D,2,FALSE)</f>
        <v>Producto C</v>
      </c>
      <c r="I564">
        <f>VLOOKUP(C564,Productos!A:D,3,FALSE)</f>
        <v>23</v>
      </c>
      <c r="J564">
        <f>VLOOKUP(C564,Productos!A:D,4,FALSE)</f>
        <v>46</v>
      </c>
      <c r="K564" t="str">
        <f>VLOOKUP(D564,Vendedores!A:F,6,FALSE)</f>
        <v>Martin, Antonio</v>
      </c>
      <c r="L564">
        <f>VLOOKUP(D564,Vendedores!A:F,5,FALSE)</f>
        <v>1057</v>
      </c>
      <c r="M564">
        <f>VLOOKUP(D564,Vendedores!A:F,2,FALSE)</f>
        <v>8</v>
      </c>
      <c r="N564" t="str">
        <f>VLOOKUP(D564,Vendedores!A:H,7,FALSE)</f>
        <v>Pasante</v>
      </c>
      <c r="O564">
        <f>VLOOKUP(D564,Vendedores!A:H,8,FALSE)</f>
        <v>1</v>
      </c>
      <c r="P564">
        <f t="shared" si="50"/>
        <v>46</v>
      </c>
      <c r="Q564">
        <f t="shared" si="51"/>
        <v>24.150000000000002</v>
      </c>
      <c r="R564">
        <f t="shared" si="52"/>
        <v>23</v>
      </c>
      <c r="S564">
        <f t="shared" si="53"/>
        <v>24.150000000000002</v>
      </c>
      <c r="T564" s="12">
        <f>VLOOKUP(
    O564,
    Comisiones!A:N,
    HLOOKUP(G564,Comisiones!$1:$2,2,FALSE),
    FALSE
)</f>
        <v>0.16</v>
      </c>
    </row>
    <row r="565" spans="1:20" x14ac:dyDescent="0.3">
      <c r="A565" s="2">
        <v>564</v>
      </c>
      <c r="B565" s="3">
        <v>45115</v>
      </c>
      <c r="C565" s="2">
        <v>2</v>
      </c>
      <c r="D565" s="2">
        <v>11</v>
      </c>
      <c r="E565" s="2">
        <v>18</v>
      </c>
      <c r="F565" t="str">
        <f t="shared" si="48"/>
        <v>sábado</v>
      </c>
      <c r="G565" t="str">
        <f t="shared" si="49"/>
        <v>julio</v>
      </c>
      <c r="H565" t="str">
        <f>VLOOKUP(C565,Productos!A:D,2,FALSE)</f>
        <v>Producto B</v>
      </c>
      <c r="I565">
        <f>VLOOKUP(C565,Productos!A:D,3,FALSE)</f>
        <v>14</v>
      </c>
      <c r="J565">
        <f>VLOOKUP(C565,Productos!A:D,4,FALSE)</f>
        <v>28</v>
      </c>
      <c r="K565" t="str">
        <f>VLOOKUP(D565,Vendedores!A:F,6,FALSE)</f>
        <v>Garcia, Isabel</v>
      </c>
      <c r="L565">
        <f>VLOOKUP(D565,Vendedores!A:F,5,FALSE)</f>
        <v>3985</v>
      </c>
      <c r="M565">
        <f>VLOOKUP(D565,Vendedores!A:F,2,FALSE)</f>
        <v>6</v>
      </c>
      <c r="N565" t="str">
        <f>VLOOKUP(D565,Vendedores!A:H,7,FALSE)</f>
        <v>Vendedor Ssr</v>
      </c>
      <c r="O565">
        <f>VLOOKUP(D565,Vendedores!A:H,8,FALSE)</f>
        <v>2</v>
      </c>
      <c r="P565">
        <f t="shared" si="50"/>
        <v>28</v>
      </c>
      <c r="Q565">
        <f t="shared" si="51"/>
        <v>14.700000000000001</v>
      </c>
      <c r="R565">
        <f t="shared" si="52"/>
        <v>14</v>
      </c>
      <c r="S565">
        <f t="shared" si="53"/>
        <v>14.700000000000001</v>
      </c>
      <c r="T565" s="12">
        <f>VLOOKUP(
    O565,
    Comisiones!A:N,
    HLOOKUP(G565,Comisiones!$1:$2,2,FALSE),
    FALSE
)</f>
        <v>0.18</v>
      </c>
    </row>
    <row r="566" spans="1:20" x14ac:dyDescent="0.3">
      <c r="A566" s="2">
        <v>565</v>
      </c>
      <c r="B566" s="3">
        <v>45116</v>
      </c>
      <c r="C566" s="2">
        <v>8</v>
      </c>
      <c r="D566" s="2">
        <v>12</v>
      </c>
      <c r="E566" s="2">
        <v>12</v>
      </c>
      <c r="F566" t="str">
        <f t="shared" si="48"/>
        <v>domingo</v>
      </c>
      <c r="G566" t="str">
        <f t="shared" si="49"/>
        <v>julio</v>
      </c>
      <c r="H566" t="str">
        <f>VLOOKUP(C566,Productos!A:D,2,FALSE)</f>
        <v>Producto H</v>
      </c>
      <c r="I566">
        <f>VLOOKUP(C566,Productos!A:D,3,FALSE)</f>
        <v>14</v>
      </c>
      <c r="J566">
        <f>VLOOKUP(C566,Productos!A:D,4,FALSE)</f>
        <v>28</v>
      </c>
      <c r="K566" t="str">
        <f>VLOOKUP(D566,Vendedores!A:F,6,FALSE)</f>
        <v>Rodriguez, Javier</v>
      </c>
      <c r="L566">
        <f>VLOOKUP(D566,Vendedores!A:F,5,FALSE)</f>
        <v>2027</v>
      </c>
      <c r="M566">
        <f>VLOOKUP(D566,Vendedores!A:F,2,FALSE)</f>
        <v>7</v>
      </c>
      <c r="N566" t="str">
        <f>VLOOKUP(D566,Vendedores!A:H,7,FALSE)</f>
        <v>Vendedor Jr</v>
      </c>
      <c r="O566">
        <f>VLOOKUP(D566,Vendedores!A:H,8,FALSE)</f>
        <v>2</v>
      </c>
      <c r="P566">
        <f t="shared" si="50"/>
        <v>33.6</v>
      </c>
      <c r="Q566">
        <f t="shared" si="51"/>
        <v>14</v>
      </c>
      <c r="R566">
        <f t="shared" si="52"/>
        <v>14</v>
      </c>
      <c r="S566">
        <f t="shared" si="53"/>
        <v>14</v>
      </c>
      <c r="T566" s="12">
        <f>VLOOKUP(
    O566,
    Comisiones!A:N,
    HLOOKUP(G566,Comisiones!$1:$2,2,FALSE),
    FALSE
)</f>
        <v>0.18</v>
      </c>
    </row>
    <row r="567" spans="1:20" x14ac:dyDescent="0.3">
      <c r="A567" s="2">
        <v>566</v>
      </c>
      <c r="B567" s="3">
        <v>45116</v>
      </c>
      <c r="C567" s="2">
        <v>7</v>
      </c>
      <c r="D567" s="2">
        <v>10</v>
      </c>
      <c r="E567" s="2">
        <v>18</v>
      </c>
      <c r="F567" t="str">
        <f t="shared" si="48"/>
        <v>domingo</v>
      </c>
      <c r="G567" t="str">
        <f t="shared" si="49"/>
        <v>julio</v>
      </c>
      <c r="H567" t="str">
        <f>VLOOKUP(C567,Productos!A:D,2,FALSE)</f>
        <v>Producto G</v>
      </c>
      <c r="I567">
        <f>VLOOKUP(C567,Productos!A:D,3,FALSE)</f>
        <v>17</v>
      </c>
      <c r="J567">
        <f>VLOOKUP(C567,Productos!A:D,4,FALSE)</f>
        <v>34</v>
      </c>
      <c r="K567" t="str">
        <f>VLOOKUP(D567,Vendedores!A:F,6,FALSE)</f>
        <v>Martin, Francisco</v>
      </c>
      <c r="L567">
        <f>VLOOKUP(D567,Vendedores!A:F,5,FALSE)</f>
        <v>4384</v>
      </c>
      <c r="M567">
        <f>VLOOKUP(D567,Vendedores!A:F,2,FALSE)</f>
        <v>5</v>
      </c>
      <c r="N567" t="str">
        <f>VLOOKUP(D567,Vendedores!A:H,7,FALSE)</f>
        <v>Vendedor Sr</v>
      </c>
      <c r="O567">
        <f>VLOOKUP(D567,Vendedores!A:H,8,FALSE)</f>
        <v>2</v>
      </c>
      <c r="P567">
        <f t="shared" si="50"/>
        <v>40.799999999999997</v>
      </c>
      <c r="Q567">
        <f t="shared" si="51"/>
        <v>17</v>
      </c>
      <c r="R567">
        <f t="shared" si="52"/>
        <v>17</v>
      </c>
      <c r="S567">
        <f t="shared" si="53"/>
        <v>17</v>
      </c>
      <c r="T567" s="12">
        <f>VLOOKUP(
    O567,
    Comisiones!A:N,
    HLOOKUP(G567,Comisiones!$1:$2,2,FALSE),
    FALSE
)</f>
        <v>0.18</v>
      </c>
    </row>
    <row r="568" spans="1:20" x14ac:dyDescent="0.3">
      <c r="A568" s="2">
        <v>567</v>
      </c>
      <c r="B568" s="3">
        <v>45116</v>
      </c>
      <c r="C568" s="2">
        <v>4</v>
      </c>
      <c r="D568" s="2">
        <v>8</v>
      </c>
      <c r="E568" s="2">
        <v>12</v>
      </c>
      <c r="F568" t="str">
        <f t="shared" si="48"/>
        <v>domingo</v>
      </c>
      <c r="G568" t="str">
        <f t="shared" si="49"/>
        <v>julio</v>
      </c>
      <c r="H568" t="str">
        <f>VLOOKUP(C568,Productos!A:D,2,FALSE)</f>
        <v>Producto D</v>
      </c>
      <c r="I568">
        <f>VLOOKUP(C568,Productos!A:D,3,FALSE)</f>
        <v>14</v>
      </c>
      <c r="J568">
        <f>VLOOKUP(C568,Productos!A:D,4,FALSE)</f>
        <v>28</v>
      </c>
      <c r="K568" t="str">
        <f>VLOOKUP(D568,Vendedores!A:F,6,FALSE)</f>
        <v>Perez, Manuel</v>
      </c>
      <c r="L568">
        <f>VLOOKUP(D568,Vendedores!A:F,5,FALSE)</f>
        <v>6768</v>
      </c>
      <c r="M568">
        <f>VLOOKUP(D568,Vendedores!A:F,2,FALSE)</f>
        <v>3</v>
      </c>
      <c r="N568" t="str">
        <f>VLOOKUP(D568,Vendedores!A:H,7,FALSE)</f>
        <v>Gerente</v>
      </c>
      <c r="O568">
        <f>VLOOKUP(D568,Vendedores!A:H,8,FALSE)</f>
        <v>3</v>
      </c>
      <c r="P568">
        <f t="shared" si="50"/>
        <v>25.2</v>
      </c>
      <c r="Q568">
        <f t="shared" si="51"/>
        <v>14.700000000000001</v>
      </c>
      <c r="R568">
        <f t="shared" si="52"/>
        <v>14</v>
      </c>
      <c r="S568">
        <f t="shared" si="53"/>
        <v>14.700000000000001</v>
      </c>
      <c r="T568" s="12">
        <f>VLOOKUP(
    O568,
    Comisiones!A:N,
    HLOOKUP(G568,Comisiones!$1:$2,2,FALSE),
    FALSE
)</f>
        <v>0.2</v>
      </c>
    </row>
    <row r="569" spans="1:20" x14ac:dyDescent="0.3">
      <c r="A569" s="2">
        <v>568</v>
      </c>
      <c r="B569" s="3">
        <v>45117</v>
      </c>
      <c r="C569" s="2">
        <v>7</v>
      </c>
      <c r="D569" s="2">
        <v>40</v>
      </c>
      <c r="E569" s="2">
        <v>16</v>
      </c>
      <c r="F569" t="str">
        <f t="shared" si="48"/>
        <v>lunes</v>
      </c>
      <c r="G569" t="str">
        <f t="shared" si="49"/>
        <v>julio</v>
      </c>
      <c r="H569" t="str">
        <f>VLOOKUP(C569,Productos!A:D,2,FALSE)</f>
        <v>Producto G</v>
      </c>
      <c r="I569">
        <f>VLOOKUP(C569,Productos!A:D,3,FALSE)</f>
        <v>17</v>
      </c>
      <c r="J569">
        <f>VLOOKUP(C569,Productos!A:D,4,FALSE)</f>
        <v>34</v>
      </c>
      <c r="K569" t="str">
        <f>VLOOKUP(D569,Vendedores!A:F,6,FALSE)</f>
        <v>Martin, Carmen</v>
      </c>
      <c r="L569">
        <f>VLOOKUP(D569,Vendedores!A:F,5,FALSE)</f>
        <v>1598</v>
      </c>
      <c r="M569">
        <f>VLOOKUP(D569,Vendedores!A:F,2,FALSE)</f>
        <v>8</v>
      </c>
      <c r="N569" t="str">
        <f>VLOOKUP(D569,Vendedores!A:H,7,FALSE)</f>
        <v>Pasante</v>
      </c>
      <c r="O569">
        <f>VLOOKUP(D569,Vendedores!A:H,8,FALSE)</f>
        <v>1</v>
      </c>
      <c r="P569">
        <f t="shared" si="50"/>
        <v>34</v>
      </c>
      <c r="Q569">
        <f t="shared" si="51"/>
        <v>17</v>
      </c>
      <c r="R569">
        <f t="shared" si="52"/>
        <v>17</v>
      </c>
      <c r="S569">
        <f t="shared" si="53"/>
        <v>17</v>
      </c>
      <c r="T569" s="12">
        <f>VLOOKUP(
    O569,
    Comisiones!A:N,
    HLOOKUP(G569,Comisiones!$1:$2,2,FALSE),
    FALSE
)</f>
        <v>0.16</v>
      </c>
    </row>
    <row r="570" spans="1:20" x14ac:dyDescent="0.3">
      <c r="A570" s="2">
        <v>569</v>
      </c>
      <c r="B570" s="3">
        <v>45117</v>
      </c>
      <c r="C570" s="2">
        <v>1</v>
      </c>
      <c r="D570" s="2">
        <v>39</v>
      </c>
      <c r="E570" s="2">
        <v>13</v>
      </c>
      <c r="F570" t="str">
        <f t="shared" si="48"/>
        <v>lunes</v>
      </c>
      <c r="G570" t="str">
        <f t="shared" si="49"/>
        <v>julio</v>
      </c>
      <c r="H570" t="str">
        <f>VLOOKUP(C570,Productos!A:D,2,FALSE)</f>
        <v>Producto A</v>
      </c>
      <c r="I570">
        <f>VLOOKUP(C570,Productos!A:D,3,FALSE)</f>
        <v>10</v>
      </c>
      <c r="J570">
        <f>VLOOKUP(C570,Productos!A:D,4,FALSE)</f>
        <v>20</v>
      </c>
      <c r="K570" t="str">
        <f>VLOOKUP(D570,Vendedores!A:F,6,FALSE)</f>
        <v>Gomez, Maria</v>
      </c>
      <c r="L570">
        <f>VLOOKUP(D570,Vendedores!A:F,5,FALSE)</f>
        <v>2483</v>
      </c>
      <c r="M570">
        <f>VLOOKUP(D570,Vendedores!A:F,2,FALSE)</f>
        <v>7</v>
      </c>
      <c r="N570" t="str">
        <f>VLOOKUP(D570,Vendedores!A:H,7,FALSE)</f>
        <v>Vendedor Jr</v>
      </c>
      <c r="O570">
        <f>VLOOKUP(D570,Vendedores!A:H,8,FALSE)</f>
        <v>2</v>
      </c>
      <c r="P570">
        <f t="shared" si="50"/>
        <v>20</v>
      </c>
      <c r="Q570">
        <f t="shared" si="51"/>
        <v>10.5</v>
      </c>
      <c r="R570">
        <f t="shared" si="52"/>
        <v>10</v>
      </c>
      <c r="S570">
        <f t="shared" si="53"/>
        <v>10.5</v>
      </c>
      <c r="T570" s="12">
        <f>VLOOKUP(
    O570,
    Comisiones!A:N,
    HLOOKUP(G570,Comisiones!$1:$2,2,FALSE),
    FALSE
)</f>
        <v>0.18</v>
      </c>
    </row>
    <row r="571" spans="1:20" x14ac:dyDescent="0.3">
      <c r="A571" s="2">
        <v>570</v>
      </c>
      <c r="B571" s="3">
        <v>45117</v>
      </c>
      <c r="C571" s="2">
        <v>2</v>
      </c>
      <c r="D571" s="2">
        <v>9</v>
      </c>
      <c r="E571" s="2">
        <v>15</v>
      </c>
      <c r="F571" t="str">
        <f t="shared" si="48"/>
        <v>lunes</v>
      </c>
      <c r="G571" t="str">
        <f t="shared" si="49"/>
        <v>julio</v>
      </c>
      <c r="H571" t="str">
        <f>VLOOKUP(C571,Productos!A:D,2,FALSE)</f>
        <v>Producto B</v>
      </c>
      <c r="I571">
        <f>VLOOKUP(C571,Productos!A:D,3,FALSE)</f>
        <v>14</v>
      </c>
      <c r="J571">
        <f>VLOOKUP(C571,Productos!A:D,4,FALSE)</f>
        <v>28</v>
      </c>
      <c r="K571" t="str">
        <f>VLOOKUP(D571,Vendedores!A:F,6,FALSE)</f>
        <v>Gomez, Jose</v>
      </c>
      <c r="L571">
        <f>VLOOKUP(D571,Vendedores!A:F,5,FALSE)</f>
        <v>5400</v>
      </c>
      <c r="M571">
        <f>VLOOKUP(D571,Vendedores!A:F,2,FALSE)</f>
        <v>4</v>
      </c>
      <c r="N571" t="str">
        <f>VLOOKUP(D571,Vendedores!A:H,7,FALSE)</f>
        <v>Jefe</v>
      </c>
      <c r="O571">
        <f>VLOOKUP(D571,Vendedores!A:H,8,FALSE)</f>
        <v>3</v>
      </c>
      <c r="P571">
        <f t="shared" si="50"/>
        <v>28</v>
      </c>
      <c r="Q571">
        <f t="shared" si="51"/>
        <v>14.700000000000001</v>
      </c>
      <c r="R571">
        <f t="shared" si="52"/>
        <v>14</v>
      </c>
      <c r="S571">
        <f t="shared" si="53"/>
        <v>14.700000000000001</v>
      </c>
      <c r="T571" s="12">
        <f>VLOOKUP(
    O571,
    Comisiones!A:N,
    HLOOKUP(G571,Comisiones!$1:$2,2,FALSE),
    FALSE
)</f>
        <v>0.2</v>
      </c>
    </row>
    <row r="572" spans="1:20" x14ac:dyDescent="0.3">
      <c r="A572" s="2">
        <v>571</v>
      </c>
      <c r="B572" s="3">
        <v>45118</v>
      </c>
      <c r="C572" s="2">
        <v>8</v>
      </c>
      <c r="D572" s="2">
        <v>1</v>
      </c>
      <c r="E572" s="2">
        <v>12</v>
      </c>
      <c r="F572" t="str">
        <f t="shared" si="48"/>
        <v>martes</v>
      </c>
      <c r="G572" t="str">
        <f t="shared" si="49"/>
        <v>julio</v>
      </c>
      <c r="H572" t="str">
        <f>VLOOKUP(C572,Productos!A:D,2,FALSE)</f>
        <v>Producto H</v>
      </c>
      <c r="I572">
        <f>VLOOKUP(C572,Productos!A:D,3,FALSE)</f>
        <v>14</v>
      </c>
      <c r="J572">
        <f>VLOOKUP(C572,Productos!A:D,4,FALSE)</f>
        <v>28</v>
      </c>
      <c r="K572" t="str">
        <f>VLOOKUP(D572,Vendedores!A:F,6,FALSE)</f>
        <v>Garcia, Juan</v>
      </c>
      <c r="L572">
        <f>VLOOKUP(D572,Vendedores!A:F,5,FALSE)</f>
        <v>7402</v>
      </c>
      <c r="M572">
        <f>VLOOKUP(D572,Vendedores!A:F,2,FALSE)</f>
        <v>7</v>
      </c>
      <c r="N572" t="str">
        <f>VLOOKUP(D572,Vendedores!A:H,7,FALSE)</f>
        <v>Vendedor Jr</v>
      </c>
      <c r="O572">
        <f>VLOOKUP(D572,Vendedores!A:H,8,FALSE)</f>
        <v>2</v>
      </c>
      <c r="P572">
        <f t="shared" si="50"/>
        <v>28</v>
      </c>
      <c r="Q572">
        <f t="shared" si="51"/>
        <v>14</v>
      </c>
      <c r="R572">
        <f t="shared" si="52"/>
        <v>14</v>
      </c>
      <c r="S572">
        <f t="shared" si="53"/>
        <v>14</v>
      </c>
      <c r="T572" s="12">
        <f>VLOOKUP(
    O572,
    Comisiones!A:N,
    HLOOKUP(G572,Comisiones!$1:$2,2,FALSE),
    FALSE
)</f>
        <v>0.18</v>
      </c>
    </row>
    <row r="573" spans="1:20" x14ac:dyDescent="0.3">
      <c r="A573" s="2">
        <v>572</v>
      </c>
      <c r="B573" s="3">
        <v>45118</v>
      </c>
      <c r="C573" s="2">
        <v>10</v>
      </c>
      <c r="D573" s="2">
        <v>25</v>
      </c>
      <c r="E573" s="2">
        <v>7</v>
      </c>
      <c r="F573" t="str">
        <f t="shared" si="48"/>
        <v>martes</v>
      </c>
      <c r="G573" t="str">
        <f t="shared" si="49"/>
        <v>julio</v>
      </c>
      <c r="H573" t="str">
        <f>VLOOKUP(C573,Productos!A:D,2,FALSE)</f>
        <v>Producto J</v>
      </c>
      <c r="I573">
        <f>VLOOKUP(C573,Productos!A:D,3,FALSE)</f>
        <v>29</v>
      </c>
      <c r="J573">
        <f>VLOOKUP(C573,Productos!A:D,4,FALSE)</f>
        <v>58</v>
      </c>
      <c r="K573" t="str">
        <f>VLOOKUP(D573,Vendedores!A:F,6,FALSE)</f>
        <v>Perez, Laura</v>
      </c>
      <c r="L573">
        <f>VLOOKUP(D573,Vendedores!A:F,5,FALSE)</f>
        <v>3586</v>
      </c>
      <c r="M573">
        <f>VLOOKUP(D573,Vendedores!A:F,2,FALSE)</f>
        <v>6</v>
      </c>
      <c r="N573" t="str">
        <f>VLOOKUP(D573,Vendedores!A:H,7,FALSE)</f>
        <v>Vendedor Ssr</v>
      </c>
      <c r="O573">
        <f>VLOOKUP(D573,Vendedores!A:H,8,FALSE)</f>
        <v>2</v>
      </c>
      <c r="P573">
        <f t="shared" si="50"/>
        <v>58</v>
      </c>
      <c r="Q573">
        <f t="shared" si="51"/>
        <v>29</v>
      </c>
      <c r="R573">
        <f t="shared" si="52"/>
        <v>29</v>
      </c>
      <c r="S573">
        <f t="shared" si="53"/>
        <v>29</v>
      </c>
      <c r="T573" s="12">
        <f>VLOOKUP(
    O573,
    Comisiones!A:N,
    HLOOKUP(G573,Comisiones!$1:$2,2,FALSE),
    FALSE
)</f>
        <v>0.18</v>
      </c>
    </row>
    <row r="574" spans="1:20" x14ac:dyDescent="0.3">
      <c r="A574" s="2">
        <v>573</v>
      </c>
      <c r="B574" s="3">
        <v>45118</v>
      </c>
      <c r="C574" s="2">
        <v>6</v>
      </c>
      <c r="D574" s="2">
        <v>22</v>
      </c>
      <c r="E574" s="2">
        <v>16</v>
      </c>
      <c r="F574" t="str">
        <f t="shared" si="48"/>
        <v>martes</v>
      </c>
      <c r="G574" t="str">
        <f t="shared" si="49"/>
        <v>julio</v>
      </c>
      <c r="H574" t="str">
        <f>VLOOKUP(C574,Productos!A:D,2,FALSE)</f>
        <v>Producto F</v>
      </c>
      <c r="I574">
        <f>VLOOKUP(C574,Productos!A:D,3,FALSE)</f>
        <v>16</v>
      </c>
      <c r="J574">
        <f>VLOOKUP(C574,Productos!A:D,4,FALSE)</f>
        <v>32</v>
      </c>
      <c r="K574" t="str">
        <f>VLOOKUP(D574,Vendedores!A:F,6,FALSE)</f>
        <v>Lopez, Ana</v>
      </c>
      <c r="L574">
        <f>VLOOKUP(D574,Vendedores!A:F,5,FALSE)</f>
        <v>1601</v>
      </c>
      <c r="M574">
        <f>VLOOKUP(D574,Vendedores!A:F,2,FALSE)</f>
        <v>8</v>
      </c>
      <c r="N574" t="str">
        <f>VLOOKUP(D574,Vendedores!A:H,7,FALSE)</f>
        <v>Pasante</v>
      </c>
      <c r="O574">
        <f>VLOOKUP(D574,Vendedores!A:H,8,FALSE)</f>
        <v>1</v>
      </c>
      <c r="P574">
        <f t="shared" si="50"/>
        <v>32</v>
      </c>
      <c r="Q574">
        <f t="shared" si="51"/>
        <v>16</v>
      </c>
      <c r="R574">
        <f t="shared" si="52"/>
        <v>16</v>
      </c>
      <c r="S574">
        <f t="shared" si="53"/>
        <v>16</v>
      </c>
      <c r="T574" s="12">
        <f>VLOOKUP(
    O574,
    Comisiones!A:N,
    HLOOKUP(G574,Comisiones!$1:$2,2,FALSE),
    FALSE
)</f>
        <v>0.16</v>
      </c>
    </row>
    <row r="575" spans="1:20" x14ac:dyDescent="0.3">
      <c r="A575" s="2">
        <v>574</v>
      </c>
      <c r="B575" s="3">
        <v>45119</v>
      </c>
      <c r="C575" s="2">
        <v>7</v>
      </c>
      <c r="D575" s="2">
        <v>22</v>
      </c>
      <c r="E575" s="2">
        <v>12</v>
      </c>
      <c r="F575" t="str">
        <f t="shared" si="48"/>
        <v>miércoles</v>
      </c>
      <c r="G575" t="str">
        <f t="shared" si="49"/>
        <v>julio</v>
      </c>
      <c r="H575" t="str">
        <f>VLOOKUP(C575,Productos!A:D,2,FALSE)</f>
        <v>Producto G</v>
      </c>
      <c r="I575">
        <f>VLOOKUP(C575,Productos!A:D,3,FALSE)</f>
        <v>17</v>
      </c>
      <c r="J575">
        <f>VLOOKUP(C575,Productos!A:D,4,FALSE)</f>
        <v>34</v>
      </c>
      <c r="K575" t="str">
        <f>VLOOKUP(D575,Vendedores!A:F,6,FALSE)</f>
        <v>Lopez, Ana</v>
      </c>
      <c r="L575">
        <f>VLOOKUP(D575,Vendedores!A:F,5,FALSE)</f>
        <v>1601</v>
      </c>
      <c r="M575">
        <f>VLOOKUP(D575,Vendedores!A:F,2,FALSE)</f>
        <v>8</v>
      </c>
      <c r="N575" t="str">
        <f>VLOOKUP(D575,Vendedores!A:H,7,FALSE)</f>
        <v>Pasante</v>
      </c>
      <c r="O575">
        <f>VLOOKUP(D575,Vendedores!A:H,8,FALSE)</f>
        <v>1</v>
      </c>
      <c r="P575">
        <f t="shared" si="50"/>
        <v>34</v>
      </c>
      <c r="Q575">
        <f t="shared" si="51"/>
        <v>17</v>
      </c>
      <c r="R575">
        <f t="shared" si="52"/>
        <v>17</v>
      </c>
      <c r="S575">
        <f t="shared" si="53"/>
        <v>17</v>
      </c>
      <c r="T575" s="12">
        <f>VLOOKUP(
    O575,
    Comisiones!A:N,
    HLOOKUP(G575,Comisiones!$1:$2,2,FALSE),
    FALSE
)</f>
        <v>0.16</v>
      </c>
    </row>
    <row r="576" spans="1:20" x14ac:dyDescent="0.3">
      <c r="A576" s="2">
        <v>575</v>
      </c>
      <c r="B576" s="3">
        <v>45119</v>
      </c>
      <c r="C576" s="2">
        <v>7</v>
      </c>
      <c r="D576" s="2">
        <v>39</v>
      </c>
      <c r="E576" s="2">
        <v>17</v>
      </c>
      <c r="F576" t="str">
        <f t="shared" si="48"/>
        <v>miércoles</v>
      </c>
      <c r="G576" t="str">
        <f t="shared" si="49"/>
        <v>julio</v>
      </c>
      <c r="H576" t="str">
        <f>VLOOKUP(C576,Productos!A:D,2,FALSE)</f>
        <v>Producto G</v>
      </c>
      <c r="I576">
        <f>VLOOKUP(C576,Productos!A:D,3,FALSE)</f>
        <v>17</v>
      </c>
      <c r="J576">
        <f>VLOOKUP(C576,Productos!A:D,4,FALSE)</f>
        <v>34</v>
      </c>
      <c r="K576" t="str">
        <f>VLOOKUP(D576,Vendedores!A:F,6,FALSE)</f>
        <v>Gomez, Maria</v>
      </c>
      <c r="L576">
        <f>VLOOKUP(D576,Vendedores!A:F,5,FALSE)</f>
        <v>2483</v>
      </c>
      <c r="M576">
        <f>VLOOKUP(D576,Vendedores!A:F,2,FALSE)</f>
        <v>7</v>
      </c>
      <c r="N576" t="str">
        <f>VLOOKUP(D576,Vendedores!A:H,7,FALSE)</f>
        <v>Vendedor Jr</v>
      </c>
      <c r="O576">
        <f>VLOOKUP(D576,Vendedores!A:H,8,FALSE)</f>
        <v>2</v>
      </c>
      <c r="P576">
        <f t="shared" si="50"/>
        <v>34</v>
      </c>
      <c r="Q576">
        <f t="shared" si="51"/>
        <v>17</v>
      </c>
      <c r="R576">
        <f t="shared" si="52"/>
        <v>17</v>
      </c>
      <c r="S576">
        <f t="shared" si="53"/>
        <v>17</v>
      </c>
      <c r="T576" s="12">
        <f>VLOOKUP(
    O576,
    Comisiones!A:N,
    HLOOKUP(G576,Comisiones!$1:$2,2,FALSE),
    FALSE
)</f>
        <v>0.18</v>
      </c>
    </row>
    <row r="577" spans="1:20" x14ac:dyDescent="0.3">
      <c r="A577" s="2">
        <v>576</v>
      </c>
      <c r="B577" s="3">
        <v>45119</v>
      </c>
      <c r="C577" s="2">
        <v>2</v>
      </c>
      <c r="D577" s="2">
        <v>21</v>
      </c>
      <c r="E577" s="2">
        <v>15</v>
      </c>
      <c r="F577" t="str">
        <f t="shared" si="48"/>
        <v>miércoles</v>
      </c>
      <c r="G577" t="str">
        <f t="shared" si="49"/>
        <v>julio</v>
      </c>
      <c r="H577" t="str">
        <f>VLOOKUP(C577,Productos!A:D,2,FALSE)</f>
        <v>Producto B</v>
      </c>
      <c r="I577">
        <f>VLOOKUP(C577,Productos!A:D,3,FALSE)</f>
        <v>14</v>
      </c>
      <c r="J577">
        <f>VLOOKUP(C577,Productos!A:D,4,FALSE)</f>
        <v>28</v>
      </c>
      <c r="K577" t="str">
        <f>VLOOKUP(D577,Vendedores!A:F,6,FALSE)</f>
        <v>Fernandez, Juan</v>
      </c>
      <c r="L577">
        <f>VLOOKUP(D577,Vendedores!A:F,5,FALSE)</f>
        <v>2616</v>
      </c>
      <c r="M577">
        <f>VLOOKUP(D577,Vendedores!A:F,2,FALSE)</f>
        <v>7</v>
      </c>
      <c r="N577" t="str">
        <f>VLOOKUP(D577,Vendedores!A:H,7,FALSE)</f>
        <v>Vendedor Jr</v>
      </c>
      <c r="O577">
        <f>VLOOKUP(D577,Vendedores!A:H,8,FALSE)</f>
        <v>2</v>
      </c>
      <c r="P577">
        <f t="shared" si="50"/>
        <v>28</v>
      </c>
      <c r="Q577">
        <f t="shared" si="51"/>
        <v>14.700000000000001</v>
      </c>
      <c r="R577">
        <f t="shared" si="52"/>
        <v>14</v>
      </c>
      <c r="S577">
        <f t="shared" si="53"/>
        <v>14.700000000000001</v>
      </c>
      <c r="T577" s="12">
        <f>VLOOKUP(
    O577,
    Comisiones!A:N,
    HLOOKUP(G577,Comisiones!$1:$2,2,FALSE),
    FALSE
)</f>
        <v>0.18</v>
      </c>
    </row>
    <row r="578" spans="1:20" x14ac:dyDescent="0.3">
      <c r="A578" s="2">
        <v>577</v>
      </c>
      <c r="B578" s="3">
        <v>45120</v>
      </c>
      <c r="C578" s="2">
        <v>7</v>
      </c>
      <c r="D578" s="2">
        <v>29</v>
      </c>
      <c r="E578" s="2">
        <v>17</v>
      </c>
      <c r="F578" t="str">
        <f t="shared" si="48"/>
        <v>jueves</v>
      </c>
      <c r="G578" t="str">
        <f t="shared" si="49"/>
        <v>julio</v>
      </c>
      <c r="H578" t="str">
        <f>VLOOKUP(C578,Productos!A:D,2,FALSE)</f>
        <v>Producto G</v>
      </c>
      <c r="I578">
        <f>VLOOKUP(C578,Productos!A:D,3,FALSE)</f>
        <v>17</v>
      </c>
      <c r="J578">
        <f>VLOOKUP(C578,Productos!A:D,4,FALSE)</f>
        <v>34</v>
      </c>
      <c r="K578" t="str">
        <f>VLOOKUP(D578,Vendedores!A:F,6,FALSE)</f>
        <v>Rodriguez, Jose</v>
      </c>
      <c r="L578">
        <f>VLOOKUP(D578,Vendedores!A:F,5,FALSE)</f>
        <v>4645</v>
      </c>
      <c r="M578">
        <f>VLOOKUP(D578,Vendedores!A:F,2,FALSE)</f>
        <v>5</v>
      </c>
      <c r="N578" t="str">
        <f>VLOOKUP(D578,Vendedores!A:H,7,FALSE)</f>
        <v>Vendedor Sr</v>
      </c>
      <c r="O578">
        <f>VLOOKUP(D578,Vendedores!A:H,8,FALSE)</f>
        <v>2</v>
      </c>
      <c r="P578">
        <f t="shared" si="50"/>
        <v>34</v>
      </c>
      <c r="Q578">
        <f t="shared" si="51"/>
        <v>17</v>
      </c>
      <c r="R578">
        <f t="shared" si="52"/>
        <v>17</v>
      </c>
      <c r="S578">
        <f t="shared" si="53"/>
        <v>17</v>
      </c>
      <c r="T578" s="12">
        <f>VLOOKUP(
    O578,
    Comisiones!A:N,
    HLOOKUP(G578,Comisiones!$1:$2,2,FALSE),
    FALSE
)</f>
        <v>0.18</v>
      </c>
    </row>
    <row r="579" spans="1:20" x14ac:dyDescent="0.3">
      <c r="A579" s="2">
        <v>578</v>
      </c>
      <c r="B579" s="3">
        <v>45120</v>
      </c>
      <c r="C579" s="2">
        <v>2</v>
      </c>
      <c r="D579" s="2">
        <v>25</v>
      </c>
      <c r="E579" s="2">
        <v>25</v>
      </c>
      <c r="F579" t="str">
        <f t="shared" ref="F579:F642" si="54">TEXT(B579,"dddd")</f>
        <v>jueves</v>
      </c>
      <c r="G579" t="str">
        <f t="shared" ref="G579:G642" si="55">TEXT(B579,"mmmm")</f>
        <v>julio</v>
      </c>
      <c r="H579" t="str">
        <f>VLOOKUP(C579,Productos!A:D,2,FALSE)</f>
        <v>Producto B</v>
      </c>
      <c r="I579">
        <f>VLOOKUP(C579,Productos!A:D,3,FALSE)</f>
        <v>14</v>
      </c>
      <c r="J579">
        <f>VLOOKUP(C579,Productos!A:D,4,FALSE)</f>
        <v>28</v>
      </c>
      <c r="K579" t="str">
        <f>VLOOKUP(D579,Vendedores!A:F,6,FALSE)</f>
        <v>Perez, Laura</v>
      </c>
      <c r="L579">
        <f>VLOOKUP(D579,Vendedores!A:F,5,FALSE)</f>
        <v>3586</v>
      </c>
      <c r="M579">
        <f>VLOOKUP(D579,Vendedores!A:F,2,FALSE)</f>
        <v>6</v>
      </c>
      <c r="N579" t="str">
        <f>VLOOKUP(D579,Vendedores!A:H,7,FALSE)</f>
        <v>Vendedor Ssr</v>
      </c>
      <c r="O579">
        <f>VLOOKUP(D579,Vendedores!A:H,8,FALSE)</f>
        <v>2</v>
      </c>
      <c r="P579">
        <f t="shared" ref="P579:P642" si="56">IF(
    OR(N579="Director",N579="Gerente",N579="CEO"),
    J579*0.9,
    IF(F579="domingo",J579*1.2,J579)
)</f>
        <v>28</v>
      </c>
      <c r="Q579">
        <f t="shared" ref="Q579:Q642" si="57">IF(
    AND(
        OR(C579=1,C579=2,C579=3,C579=4),
        OR(G579="junio",G579="julio",G579="agosto")
    ),
    I579*1.05,
    I579
)</f>
        <v>14.700000000000001</v>
      </c>
      <c r="R579">
        <f t="shared" ref="R579:R642" si="58">IF(
    OR(G579="diciembre",G579="enero",G579="febrero"),
    IF(
        OR(C579=5,C579=6,C579=7,C579=8),
        I579*1.07,
        IF(
            OR(C579=10,C579=9),
            I579*1.1,
            I579
        )
    ),
    I579
)</f>
        <v>14</v>
      </c>
      <c r="S579">
        <f t="shared" ref="S579:S642" si="59">IF(
    OR(G579="enero",G579="febrero",G579="diciembre"),
    R579,
    IF(OR(G579="junio",G579="julio",G579="agosto"),Q579,I579))</f>
        <v>14.700000000000001</v>
      </c>
      <c r="T579" s="12">
        <f>VLOOKUP(
    O579,
    Comisiones!A:N,
    HLOOKUP(G579,Comisiones!$1:$2,2,FALSE),
    FALSE
)</f>
        <v>0.18</v>
      </c>
    </row>
    <row r="580" spans="1:20" x14ac:dyDescent="0.3">
      <c r="A580" s="2">
        <v>579</v>
      </c>
      <c r="B580" s="3">
        <v>45120</v>
      </c>
      <c r="C580" s="2">
        <v>8</v>
      </c>
      <c r="D580" s="2">
        <v>36</v>
      </c>
      <c r="E580" s="2">
        <v>18</v>
      </c>
      <c r="F580" t="str">
        <f t="shared" si="54"/>
        <v>jueves</v>
      </c>
      <c r="G580" t="str">
        <f t="shared" si="55"/>
        <v>julio</v>
      </c>
      <c r="H580" t="str">
        <f>VLOOKUP(C580,Productos!A:D,2,FALSE)</f>
        <v>Producto H</v>
      </c>
      <c r="I580">
        <f>VLOOKUP(C580,Productos!A:D,3,FALSE)</f>
        <v>14</v>
      </c>
      <c r="J580">
        <f>VLOOKUP(C580,Productos!A:D,4,FALSE)</f>
        <v>28</v>
      </c>
      <c r="K580" t="str">
        <f>VLOOKUP(D580,Vendedores!A:F,6,FALSE)</f>
        <v>Rodriguez, Francisco</v>
      </c>
      <c r="L580">
        <f>VLOOKUP(D580,Vendedores!A:F,5,FALSE)</f>
        <v>1898</v>
      </c>
      <c r="M580">
        <f>VLOOKUP(D580,Vendedores!A:F,2,FALSE)</f>
        <v>8</v>
      </c>
      <c r="N580" t="str">
        <f>VLOOKUP(D580,Vendedores!A:H,7,FALSE)</f>
        <v>Pasante</v>
      </c>
      <c r="O580">
        <f>VLOOKUP(D580,Vendedores!A:H,8,FALSE)</f>
        <v>1</v>
      </c>
      <c r="P580">
        <f t="shared" si="56"/>
        <v>28</v>
      </c>
      <c r="Q580">
        <f t="shared" si="57"/>
        <v>14</v>
      </c>
      <c r="R580">
        <f t="shared" si="58"/>
        <v>14</v>
      </c>
      <c r="S580">
        <f t="shared" si="59"/>
        <v>14</v>
      </c>
      <c r="T580" s="12">
        <f>VLOOKUP(
    O580,
    Comisiones!A:N,
    HLOOKUP(G580,Comisiones!$1:$2,2,FALSE),
    FALSE
)</f>
        <v>0.16</v>
      </c>
    </row>
    <row r="581" spans="1:20" x14ac:dyDescent="0.3">
      <c r="A581" s="2">
        <v>580</v>
      </c>
      <c r="B581" s="3">
        <v>45121</v>
      </c>
      <c r="C581" s="2">
        <v>8</v>
      </c>
      <c r="D581" s="2">
        <v>39</v>
      </c>
      <c r="E581" s="2">
        <v>18</v>
      </c>
      <c r="F581" t="str">
        <f t="shared" si="54"/>
        <v>viernes</v>
      </c>
      <c r="G581" t="str">
        <f t="shared" si="55"/>
        <v>julio</v>
      </c>
      <c r="H581" t="str">
        <f>VLOOKUP(C581,Productos!A:D,2,FALSE)</f>
        <v>Producto H</v>
      </c>
      <c r="I581">
        <f>VLOOKUP(C581,Productos!A:D,3,FALSE)</f>
        <v>14</v>
      </c>
      <c r="J581">
        <f>VLOOKUP(C581,Productos!A:D,4,FALSE)</f>
        <v>28</v>
      </c>
      <c r="K581" t="str">
        <f>VLOOKUP(D581,Vendedores!A:F,6,FALSE)</f>
        <v>Gomez, Maria</v>
      </c>
      <c r="L581">
        <f>VLOOKUP(D581,Vendedores!A:F,5,FALSE)</f>
        <v>2483</v>
      </c>
      <c r="M581">
        <f>VLOOKUP(D581,Vendedores!A:F,2,FALSE)</f>
        <v>7</v>
      </c>
      <c r="N581" t="str">
        <f>VLOOKUP(D581,Vendedores!A:H,7,FALSE)</f>
        <v>Vendedor Jr</v>
      </c>
      <c r="O581">
        <f>VLOOKUP(D581,Vendedores!A:H,8,FALSE)</f>
        <v>2</v>
      </c>
      <c r="P581">
        <f t="shared" si="56"/>
        <v>28</v>
      </c>
      <c r="Q581">
        <f t="shared" si="57"/>
        <v>14</v>
      </c>
      <c r="R581">
        <f t="shared" si="58"/>
        <v>14</v>
      </c>
      <c r="S581">
        <f t="shared" si="59"/>
        <v>14</v>
      </c>
      <c r="T581" s="12">
        <f>VLOOKUP(
    O581,
    Comisiones!A:N,
    HLOOKUP(G581,Comisiones!$1:$2,2,FALSE),
    FALSE
)</f>
        <v>0.18</v>
      </c>
    </row>
    <row r="582" spans="1:20" x14ac:dyDescent="0.3">
      <c r="A582" s="2">
        <v>581</v>
      </c>
      <c r="B582" s="3">
        <v>45121</v>
      </c>
      <c r="C582" s="2">
        <v>4</v>
      </c>
      <c r="D582" s="2">
        <v>40</v>
      </c>
      <c r="E582" s="2">
        <v>14</v>
      </c>
      <c r="F582" t="str">
        <f t="shared" si="54"/>
        <v>viernes</v>
      </c>
      <c r="G582" t="str">
        <f t="shared" si="55"/>
        <v>julio</v>
      </c>
      <c r="H582" t="str">
        <f>VLOOKUP(C582,Productos!A:D,2,FALSE)</f>
        <v>Producto D</v>
      </c>
      <c r="I582">
        <f>VLOOKUP(C582,Productos!A:D,3,FALSE)</f>
        <v>14</v>
      </c>
      <c r="J582">
        <f>VLOOKUP(C582,Productos!A:D,4,FALSE)</f>
        <v>28</v>
      </c>
      <c r="K582" t="str">
        <f>VLOOKUP(D582,Vendedores!A:F,6,FALSE)</f>
        <v>Martin, Carmen</v>
      </c>
      <c r="L582">
        <f>VLOOKUP(D582,Vendedores!A:F,5,FALSE)</f>
        <v>1598</v>
      </c>
      <c r="M582">
        <f>VLOOKUP(D582,Vendedores!A:F,2,FALSE)</f>
        <v>8</v>
      </c>
      <c r="N582" t="str">
        <f>VLOOKUP(D582,Vendedores!A:H,7,FALSE)</f>
        <v>Pasante</v>
      </c>
      <c r="O582">
        <f>VLOOKUP(D582,Vendedores!A:H,8,FALSE)</f>
        <v>1</v>
      </c>
      <c r="P582">
        <f t="shared" si="56"/>
        <v>28</v>
      </c>
      <c r="Q582">
        <f t="shared" si="57"/>
        <v>14.700000000000001</v>
      </c>
      <c r="R582">
        <f t="shared" si="58"/>
        <v>14</v>
      </c>
      <c r="S582">
        <f t="shared" si="59"/>
        <v>14.700000000000001</v>
      </c>
      <c r="T582" s="12">
        <f>VLOOKUP(
    O582,
    Comisiones!A:N,
    HLOOKUP(G582,Comisiones!$1:$2,2,FALSE),
    FALSE
)</f>
        <v>0.16</v>
      </c>
    </row>
    <row r="583" spans="1:20" x14ac:dyDescent="0.3">
      <c r="A583" s="2">
        <v>582</v>
      </c>
      <c r="B583" s="3">
        <v>45121</v>
      </c>
      <c r="C583" s="2">
        <v>6</v>
      </c>
      <c r="D583" s="2">
        <v>11</v>
      </c>
      <c r="E583" s="2">
        <v>9</v>
      </c>
      <c r="F583" t="str">
        <f t="shared" si="54"/>
        <v>viernes</v>
      </c>
      <c r="G583" t="str">
        <f t="shared" si="55"/>
        <v>julio</v>
      </c>
      <c r="H583" t="str">
        <f>VLOOKUP(C583,Productos!A:D,2,FALSE)</f>
        <v>Producto F</v>
      </c>
      <c r="I583">
        <f>VLOOKUP(C583,Productos!A:D,3,FALSE)</f>
        <v>16</v>
      </c>
      <c r="J583">
        <f>VLOOKUP(C583,Productos!A:D,4,FALSE)</f>
        <v>32</v>
      </c>
      <c r="K583" t="str">
        <f>VLOOKUP(D583,Vendedores!A:F,6,FALSE)</f>
        <v>Garcia, Isabel</v>
      </c>
      <c r="L583">
        <f>VLOOKUP(D583,Vendedores!A:F,5,FALSE)</f>
        <v>3985</v>
      </c>
      <c r="M583">
        <f>VLOOKUP(D583,Vendedores!A:F,2,FALSE)</f>
        <v>6</v>
      </c>
      <c r="N583" t="str">
        <f>VLOOKUP(D583,Vendedores!A:H,7,FALSE)</f>
        <v>Vendedor Ssr</v>
      </c>
      <c r="O583">
        <f>VLOOKUP(D583,Vendedores!A:H,8,FALSE)</f>
        <v>2</v>
      </c>
      <c r="P583">
        <f t="shared" si="56"/>
        <v>32</v>
      </c>
      <c r="Q583">
        <f t="shared" si="57"/>
        <v>16</v>
      </c>
      <c r="R583">
        <f t="shared" si="58"/>
        <v>16</v>
      </c>
      <c r="S583">
        <f t="shared" si="59"/>
        <v>16</v>
      </c>
      <c r="T583" s="12">
        <f>VLOOKUP(
    O583,
    Comisiones!A:N,
    HLOOKUP(G583,Comisiones!$1:$2,2,FALSE),
    FALSE
)</f>
        <v>0.18</v>
      </c>
    </row>
    <row r="584" spans="1:20" x14ac:dyDescent="0.3">
      <c r="A584" s="2">
        <v>583</v>
      </c>
      <c r="B584" s="3">
        <v>45122</v>
      </c>
      <c r="C584" s="2">
        <v>9</v>
      </c>
      <c r="D584" s="2">
        <v>34</v>
      </c>
      <c r="E584" s="2">
        <v>11</v>
      </c>
      <c r="F584" t="str">
        <f t="shared" si="54"/>
        <v>sábado</v>
      </c>
      <c r="G584" t="str">
        <f t="shared" si="55"/>
        <v>julio</v>
      </c>
      <c r="H584" t="str">
        <f>VLOOKUP(C584,Productos!A:D,2,FALSE)</f>
        <v>Producto I</v>
      </c>
      <c r="I584">
        <f>VLOOKUP(C584,Productos!A:D,3,FALSE)</f>
        <v>26</v>
      </c>
      <c r="J584">
        <f>VLOOKUP(C584,Productos!A:D,4,FALSE)</f>
        <v>52</v>
      </c>
      <c r="K584" t="str">
        <f>VLOOKUP(D584,Vendedores!A:F,6,FALSE)</f>
        <v>Lopez, Teresa</v>
      </c>
      <c r="L584">
        <f>VLOOKUP(D584,Vendedores!A:F,5,FALSE)</f>
        <v>3680</v>
      </c>
      <c r="M584">
        <f>VLOOKUP(D584,Vendedores!A:F,2,FALSE)</f>
        <v>6</v>
      </c>
      <c r="N584" t="str">
        <f>VLOOKUP(D584,Vendedores!A:H,7,FALSE)</f>
        <v>Vendedor Ssr</v>
      </c>
      <c r="O584">
        <f>VLOOKUP(D584,Vendedores!A:H,8,FALSE)</f>
        <v>2</v>
      </c>
      <c r="P584">
        <f t="shared" si="56"/>
        <v>52</v>
      </c>
      <c r="Q584">
        <f t="shared" si="57"/>
        <v>26</v>
      </c>
      <c r="R584">
        <f t="shared" si="58"/>
        <v>26</v>
      </c>
      <c r="S584">
        <f t="shared" si="59"/>
        <v>26</v>
      </c>
      <c r="T584" s="12">
        <f>VLOOKUP(
    O584,
    Comisiones!A:N,
    HLOOKUP(G584,Comisiones!$1:$2,2,FALSE),
    FALSE
)</f>
        <v>0.18</v>
      </c>
    </row>
    <row r="585" spans="1:20" x14ac:dyDescent="0.3">
      <c r="A585" s="2">
        <v>584</v>
      </c>
      <c r="B585" s="3">
        <v>45122</v>
      </c>
      <c r="C585" s="2">
        <v>3</v>
      </c>
      <c r="D585" s="2">
        <v>17</v>
      </c>
      <c r="E585" s="2">
        <v>15</v>
      </c>
      <c r="F585" t="str">
        <f t="shared" si="54"/>
        <v>sábado</v>
      </c>
      <c r="G585" t="str">
        <f t="shared" si="55"/>
        <v>julio</v>
      </c>
      <c r="H585" t="str">
        <f>VLOOKUP(C585,Productos!A:D,2,FALSE)</f>
        <v>Producto C</v>
      </c>
      <c r="I585">
        <f>VLOOKUP(C585,Productos!A:D,3,FALSE)</f>
        <v>23</v>
      </c>
      <c r="J585">
        <f>VLOOKUP(C585,Productos!A:D,4,FALSE)</f>
        <v>46</v>
      </c>
      <c r="K585" t="str">
        <f>VLOOKUP(D585,Vendedores!A:F,6,FALSE)</f>
        <v>Messi, Lionel</v>
      </c>
      <c r="L585">
        <f>VLOOKUP(D585,Vendedores!A:F,5,FALSE)</f>
        <v>8512</v>
      </c>
      <c r="M585">
        <f>VLOOKUP(D585,Vendedores!A:F,2,FALSE)</f>
        <v>1</v>
      </c>
      <c r="N585" t="str">
        <f>VLOOKUP(D585,Vendedores!A:H,7,FALSE)</f>
        <v>CEO</v>
      </c>
      <c r="O585">
        <f>VLOOKUP(D585,Vendedores!A:H,8,FALSE)</f>
        <v>5</v>
      </c>
      <c r="P585">
        <f t="shared" si="56"/>
        <v>41.4</v>
      </c>
      <c r="Q585">
        <f t="shared" si="57"/>
        <v>24.150000000000002</v>
      </c>
      <c r="R585">
        <f t="shared" si="58"/>
        <v>23</v>
      </c>
      <c r="S585">
        <f t="shared" si="59"/>
        <v>24.150000000000002</v>
      </c>
      <c r="T585" s="12">
        <f>VLOOKUP(
    O585,
    Comisiones!A:N,
    HLOOKUP(G585,Comisiones!$1:$2,2,FALSE),
    FALSE
)</f>
        <v>0.24</v>
      </c>
    </row>
    <row r="586" spans="1:20" x14ac:dyDescent="0.3">
      <c r="A586" s="2">
        <v>585</v>
      </c>
      <c r="B586" s="3">
        <v>45122</v>
      </c>
      <c r="C586" s="2">
        <v>8</v>
      </c>
      <c r="D586" s="2">
        <v>39</v>
      </c>
      <c r="E586" s="2">
        <v>12</v>
      </c>
      <c r="F586" t="str">
        <f t="shared" si="54"/>
        <v>sábado</v>
      </c>
      <c r="G586" t="str">
        <f t="shared" si="55"/>
        <v>julio</v>
      </c>
      <c r="H586" t="str">
        <f>VLOOKUP(C586,Productos!A:D,2,FALSE)</f>
        <v>Producto H</v>
      </c>
      <c r="I586">
        <f>VLOOKUP(C586,Productos!A:D,3,FALSE)</f>
        <v>14</v>
      </c>
      <c r="J586">
        <f>VLOOKUP(C586,Productos!A:D,4,FALSE)</f>
        <v>28</v>
      </c>
      <c r="K586" t="str">
        <f>VLOOKUP(D586,Vendedores!A:F,6,FALSE)</f>
        <v>Gomez, Maria</v>
      </c>
      <c r="L586">
        <f>VLOOKUP(D586,Vendedores!A:F,5,FALSE)</f>
        <v>2483</v>
      </c>
      <c r="M586">
        <f>VLOOKUP(D586,Vendedores!A:F,2,FALSE)</f>
        <v>7</v>
      </c>
      <c r="N586" t="str">
        <f>VLOOKUP(D586,Vendedores!A:H,7,FALSE)</f>
        <v>Vendedor Jr</v>
      </c>
      <c r="O586">
        <f>VLOOKUP(D586,Vendedores!A:H,8,FALSE)</f>
        <v>2</v>
      </c>
      <c r="P586">
        <f t="shared" si="56"/>
        <v>28</v>
      </c>
      <c r="Q586">
        <f t="shared" si="57"/>
        <v>14</v>
      </c>
      <c r="R586">
        <f t="shared" si="58"/>
        <v>14</v>
      </c>
      <c r="S586">
        <f t="shared" si="59"/>
        <v>14</v>
      </c>
      <c r="T586" s="12">
        <f>VLOOKUP(
    O586,
    Comisiones!A:N,
    HLOOKUP(G586,Comisiones!$1:$2,2,FALSE),
    FALSE
)</f>
        <v>0.18</v>
      </c>
    </row>
    <row r="587" spans="1:20" x14ac:dyDescent="0.3">
      <c r="A587" s="2">
        <v>586</v>
      </c>
      <c r="B587" s="3">
        <v>45123</v>
      </c>
      <c r="C587" s="2">
        <v>10</v>
      </c>
      <c r="D587" s="2">
        <v>16</v>
      </c>
      <c r="E587" s="2">
        <v>13</v>
      </c>
      <c r="F587" t="str">
        <f t="shared" si="54"/>
        <v>domingo</v>
      </c>
      <c r="G587" t="str">
        <f t="shared" si="55"/>
        <v>julio</v>
      </c>
      <c r="H587" t="str">
        <f>VLOOKUP(C587,Productos!A:D,2,FALSE)</f>
        <v>Producto J</v>
      </c>
      <c r="I587">
        <f>VLOOKUP(C587,Productos!A:D,3,FALSE)</f>
        <v>29</v>
      </c>
      <c r="J587">
        <f>VLOOKUP(C587,Productos!A:D,4,FALSE)</f>
        <v>58</v>
      </c>
      <c r="K587" t="str">
        <f>VLOOKUP(D587,Vendedores!A:F,6,FALSE)</f>
        <v>Martin, Francisco</v>
      </c>
      <c r="L587">
        <f>VLOOKUP(D587,Vendedores!A:F,5,FALSE)</f>
        <v>2456</v>
      </c>
      <c r="M587">
        <f>VLOOKUP(D587,Vendedores!A:F,2,FALSE)</f>
        <v>7</v>
      </c>
      <c r="N587" t="str">
        <f>VLOOKUP(D587,Vendedores!A:H,7,FALSE)</f>
        <v>Vendedor Jr</v>
      </c>
      <c r="O587">
        <f>VLOOKUP(D587,Vendedores!A:H,8,FALSE)</f>
        <v>2</v>
      </c>
      <c r="P587">
        <f t="shared" si="56"/>
        <v>69.599999999999994</v>
      </c>
      <c r="Q587">
        <f t="shared" si="57"/>
        <v>29</v>
      </c>
      <c r="R587">
        <f t="shared" si="58"/>
        <v>29</v>
      </c>
      <c r="S587">
        <f t="shared" si="59"/>
        <v>29</v>
      </c>
      <c r="T587" s="12">
        <f>VLOOKUP(
    O587,
    Comisiones!A:N,
    HLOOKUP(G587,Comisiones!$1:$2,2,FALSE),
    FALSE
)</f>
        <v>0.18</v>
      </c>
    </row>
    <row r="588" spans="1:20" x14ac:dyDescent="0.3">
      <c r="A588" s="2">
        <v>587</v>
      </c>
      <c r="B588" s="3">
        <v>45123</v>
      </c>
      <c r="C588" s="2">
        <v>4</v>
      </c>
      <c r="D588" s="2">
        <v>31</v>
      </c>
      <c r="E588" s="2">
        <v>17</v>
      </c>
      <c r="F588" t="str">
        <f t="shared" si="54"/>
        <v>domingo</v>
      </c>
      <c r="G588" t="str">
        <f t="shared" si="55"/>
        <v>julio</v>
      </c>
      <c r="H588" t="str">
        <f>VLOOKUP(C588,Productos!A:D,2,FALSE)</f>
        <v>Producto D</v>
      </c>
      <c r="I588">
        <f>VLOOKUP(C588,Productos!A:D,3,FALSE)</f>
        <v>14</v>
      </c>
      <c r="J588">
        <f>VLOOKUP(C588,Productos!A:D,4,FALSE)</f>
        <v>28</v>
      </c>
      <c r="K588" t="str">
        <f>VLOOKUP(D588,Vendedores!A:F,6,FALSE)</f>
        <v>Fernandez, Isabel</v>
      </c>
      <c r="L588">
        <f>VLOOKUP(D588,Vendedores!A:F,5,FALSE)</f>
        <v>2227</v>
      </c>
      <c r="M588">
        <f>VLOOKUP(D588,Vendedores!A:F,2,FALSE)</f>
        <v>7</v>
      </c>
      <c r="N588" t="str">
        <f>VLOOKUP(D588,Vendedores!A:H,7,FALSE)</f>
        <v>Vendedor Jr</v>
      </c>
      <c r="O588">
        <f>VLOOKUP(D588,Vendedores!A:H,8,FALSE)</f>
        <v>2</v>
      </c>
      <c r="P588">
        <f t="shared" si="56"/>
        <v>33.6</v>
      </c>
      <c r="Q588">
        <f t="shared" si="57"/>
        <v>14.700000000000001</v>
      </c>
      <c r="R588">
        <f t="shared" si="58"/>
        <v>14</v>
      </c>
      <c r="S588">
        <f t="shared" si="59"/>
        <v>14.700000000000001</v>
      </c>
      <c r="T588" s="12">
        <f>VLOOKUP(
    O588,
    Comisiones!A:N,
    HLOOKUP(G588,Comisiones!$1:$2,2,FALSE),
    FALSE
)</f>
        <v>0.18</v>
      </c>
    </row>
    <row r="589" spans="1:20" x14ac:dyDescent="0.3">
      <c r="A589" s="2">
        <v>588</v>
      </c>
      <c r="B589" s="3">
        <v>45123</v>
      </c>
      <c r="C589" s="2">
        <v>1</v>
      </c>
      <c r="D589" s="2">
        <v>34</v>
      </c>
      <c r="E589" s="2">
        <v>23</v>
      </c>
      <c r="F589" t="str">
        <f t="shared" si="54"/>
        <v>domingo</v>
      </c>
      <c r="G589" t="str">
        <f t="shared" si="55"/>
        <v>julio</v>
      </c>
      <c r="H589" t="str">
        <f>VLOOKUP(C589,Productos!A:D,2,FALSE)</f>
        <v>Producto A</v>
      </c>
      <c r="I589">
        <f>VLOOKUP(C589,Productos!A:D,3,FALSE)</f>
        <v>10</v>
      </c>
      <c r="J589">
        <f>VLOOKUP(C589,Productos!A:D,4,FALSE)</f>
        <v>20</v>
      </c>
      <c r="K589" t="str">
        <f>VLOOKUP(D589,Vendedores!A:F,6,FALSE)</f>
        <v>Lopez, Teresa</v>
      </c>
      <c r="L589">
        <f>VLOOKUP(D589,Vendedores!A:F,5,FALSE)</f>
        <v>3680</v>
      </c>
      <c r="M589">
        <f>VLOOKUP(D589,Vendedores!A:F,2,FALSE)</f>
        <v>6</v>
      </c>
      <c r="N589" t="str">
        <f>VLOOKUP(D589,Vendedores!A:H,7,FALSE)</f>
        <v>Vendedor Ssr</v>
      </c>
      <c r="O589">
        <f>VLOOKUP(D589,Vendedores!A:H,8,FALSE)</f>
        <v>2</v>
      </c>
      <c r="P589">
        <f t="shared" si="56"/>
        <v>24</v>
      </c>
      <c r="Q589">
        <f t="shared" si="57"/>
        <v>10.5</v>
      </c>
      <c r="R589">
        <f t="shared" si="58"/>
        <v>10</v>
      </c>
      <c r="S589">
        <f t="shared" si="59"/>
        <v>10.5</v>
      </c>
      <c r="T589" s="12">
        <f>VLOOKUP(
    O589,
    Comisiones!A:N,
    HLOOKUP(G589,Comisiones!$1:$2,2,FALSE),
    FALSE
)</f>
        <v>0.18</v>
      </c>
    </row>
    <row r="590" spans="1:20" x14ac:dyDescent="0.3">
      <c r="A590" s="2">
        <v>589</v>
      </c>
      <c r="B590" s="3">
        <v>45124</v>
      </c>
      <c r="C590" s="2">
        <v>5</v>
      </c>
      <c r="D590" s="2">
        <v>38</v>
      </c>
      <c r="E590" s="2">
        <v>20</v>
      </c>
      <c r="F590" t="str">
        <f t="shared" si="54"/>
        <v>lunes</v>
      </c>
      <c r="G590" t="str">
        <f t="shared" si="55"/>
        <v>julio</v>
      </c>
      <c r="H590" t="str">
        <f>VLOOKUP(C590,Productos!A:D,2,FALSE)</f>
        <v>Producto E</v>
      </c>
      <c r="I590">
        <f>VLOOKUP(C590,Productos!A:D,3,FALSE)</f>
        <v>24</v>
      </c>
      <c r="J590">
        <f>VLOOKUP(C590,Productos!A:D,4,FALSE)</f>
        <v>48</v>
      </c>
      <c r="K590" t="str">
        <f>VLOOKUP(D590,Vendedores!A:F,6,FALSE)</f>
        <v>Fernandez, Jose</v>
      </c>
      <c r="L590">
        <f>VLOOKUP(D590,Vendedores!A:F,5,FALSE)</f>
        <v>3055</v>
      </c>
      <c r="M590">
        <f>VLOOKUP(D590,Vendedores!A:F,2,FALSE)</f>
        <v>6</v>
      </c>
      <c r="N590" t="str">
        <f>VLOOKUP(D590,Vendedores!A:H,7,FALSE)</f>
        <v>Vendedor Ssr</v>
      </c>
      <c r="O590">
        <f>VLOOKUP(D590,Vendedores!A:H,8,FALSE)</f>
        <v>2</v>
      </c>
      <c r="P590">
        <f t="shared" si="56"/>
        <v>48</v>
      </c>
      <c r="Q590">
        <f t="shared" si="57"/>
        <v>24</v>
      </c>
      <c r="R590">
        <f t="shared" si="58"/>
        <v>24</v>
      </c>
      <c r="S590">
        <f t="shared" si="59"/>
        <v>24</v>
      </c>
      <c r="T590" s="12">
        <f>VLOOKUP(
    O590,
    Comisiones!A:N,
    HLOOKUP(G590,Comisiones!$1:$2,2,FALSE),
    FALSE
)</f>
        <v>0.18</v>
      </c>
    </row>
    <row r="591" spans="1:20" x14ac:dyDescent="0.3">
      <c r="A591" s="2">
        <v>590</v>
      </c>
      <c r="B591" s="3">
        <v>45124</v>
      </c>
      <c r="C591" s="2">
        <v>9</v>
      </c>
      <c r="D591" s="2">
        <v>37</v>
      </c>
      <c r="E591" s="2">
        <v>17</v>
      </c>
      <c r="F591" t="str">
        <f t="shared" si="54"/>
        <v>lunes</v>
      </c>
      <c r="G591" t="str">
        <f t="shared" si="55"/>
        <v>julio</v>
      </c>
      <c r="H591" t="str">
        <f>VLOOKUP(C591,Productos!A:D,2,FALSE)</f>
        <v>Producto I</v>
      </c>
      <c r="I591">
        <f>VLOOKUP(C591,Productos!A:D,3,FALSE)</f>
        <v>26</v>
      </c>
      <c r="J591">
        <f>VLOOKUP(C591,Productos!A:D,4,FALSE)</f>
        <v>52</v>
      </c>
      <c r="K591" t="str">
        <f>VLOOKUP(D591,Vendedores!A:F,6,FALSE)</f>
        <v>Gonzalez, Lionel</v>
      </c>
      <c r="L591">
        <f>VLOOKUP(D591,Vendedores!A:F,5,FALSE)</f>
        <v>4073</v>
      </c>
      <c r="M591">
        <f>VLOOKUP(D591,Vendedores!A:F,2,FALSE)</f>
        <v>5</v>
      </c>
      <c r="N591" t="str">
        <f>VLOOKUP(D591,Vendedores!A:H,7,FALSE)</f>
        <v>Vendedor Sr</v>
      </c>
      <c r="O591">
        <f>VLOOKUP(D591,Vendedores!A:H,8,FALSE)</f>
        <v>2</v>
      </c>
      <c r="P591">
        <f t="shared" si="56"/>
        <v>52</v>
      </c>
      <c r="Q591">
        <f t="shared" si="57"/>
        <v>26</v>
      </c>
      <c r="R591">
        <f t="shared" si="58"/>
        <v>26</v>
      </c>
      <c r="S591">
        <f t="shared" si="59"/>
        <v>26</v>
      </c>
      <c r="T591" s="12">
        <f>VLOOKUP(
    O591,
    Comisiones!A:N,
    HLOOKUP(G591,Comisiones!$1:$2,2,FALSE),
    FALSE
)</f>
        <v>0.18</v>
      </c>
    </row>
    <row r="592" spans="1:20" x14ac:dyDescent="0.3">
      <c r="A592" s="2">
        <v>591</v>
      </c>
      <c r="B592" s="3">
        <v>45124</v>
      </c>
      <c r="C592" s="2">
        <v>4</v>
      </c>
      <c r="D592" s="2">
        <v>30</v>
      </c>
      <c r="E592" s="2">
        <v>16</v>
      </c>
      <c r="F592" t="str">
        <f t="shared" si="54"/>
        <v>lunes</v>
      </c>
      <c r="G592" t="str">
        <f t="shared" si="55"/>
        <v>julio</v>
      </c>
      <c r="H592" t="str">
        <f>VLOOKUP(C592,Productos!A:D,2,FALSE)</f>
        <v>Producto D</v>
      </c>
      <c r="I592">
        <f>VLOOKUP(C592,Productos!A:D,3,FALSE)</f>
        <v>14</v>
      </c>
      <c r="J592">
        <f>VLOOKUP(C592,Productos!A:D,4,FALSE)</f>
        <v>28</v>
      </c>
      <c r="K592" t="str">
        <f>VLOOKUP(D592,Vendedores!A:F,6,FALSE)</f>
        <v>Gonzalez, Francisco</v>
      </c>
      <c r="L592">
        <f>VLOOKUP(D592,Vendedores!A:F,5,FALSE)</f>
        <v>3909</v>
      </c>
      <c r="M592">
        <f>VLOOKUP(D592,Vendedores!A:F,2,FALSE)</f>
        <v>6</v>
      </c>
      <c r="N592" t="str">
        <f>VLOOKUP(D592,Vendedores!A:H,7,FALSE)</f>
        <v>Vendedor Ssr</v>
      </c>
      <c r="O592">
        <f>VLOOKUP(D592,Vendedores!A:H,8,FALSE)</f>
        <v>2</v>
      </c>
      <c r="P592">
        <f t="shared" si="56"/>
        <v>28</v>
      </c>
      <c r="Q592">
        <f t="shared" si="57"/>
        <v>14.700000000000001</v>
      </c>
      <c r="R592">
        <f t="shared" si="58"/>
        <v>14</v>
      </c>
      <c r="S592">
        <f t="shared" si="59"/>
        <v>14.700000000000001</v>
      </c>
      <c r="T592" s="12">
        <f>VLOOKUP(
    O592,
    Comisiones!A:N,
    HLOOKUP(G592,Comisiones!$1:$2,2,FALSE),
    FALSE
)</f>
        <v>0.18</v>
      </c>
    </row>
    <row r="593" spans="1:20" x14ac:dyDescent="0.3">
      <c r="A593" s="2">
        <v>592</v>
      </c>
      <c r="B593" s="3">
        <v>45125</v>
      </c>
      <c r="C593" s="2">
        <v>5</v>
      </c>
      <c r="D593" s="2">
        <v>25</v>
      </c>
      <c r="E593" s="2">
        <v>23</v>
      </c>
      <c r="F593" t="str">
        <f t="shared" si="54"/>
        <v>martes</v>
      </c>
      <c r="G593" t="str">
        <f t="shared" si="55"/>
        <v>julio</v>
      </c>
      <c r="H593" t="str">
        <f>VLOOKUP(C593,Productos!A:D,2,FALSE)</f>
        <v>Producto E</v>
      </c>
      <c r="I593">
        <f>VLOOKUP(C593,Productos!A:D,3,FALSE)</f>
        <v>24</v>
      </c>
      <c r="J593">
        <f>VLOOKUP(C593,Productos!A:D,4,FALSE)</f>
        <v>48</v>
      </c>
      <c r="K593" t="str">
        <f>VLOOKUP(D593,Vendedores!A:F,6,FALSE)</f>
        <v>Perez, Laura</v>
      </c>
      <c r="L593">
        <f>VLOOKUP(D593,Vendedores!A:F,5,FALSE)</f>
        <v>3586</v>
      </c>
      <c r="M593">
        <f>VLOOKUP(D593,Vendedores!A:F,2,FALSE)</f>
        <v>6</v>
      </c>
      <c r="N593" t="str">
        <f>VLOOKUP(D593,Vendedores!A:H,7,FALSE)</f>
        <v>Vendedor Ssr</v>
      </c>
      <c r="O593">
        <f>VLOOKUP(D593,Vendedores!A:H,8,FALSE)</f>
        <v>2</v>
      </c>
      <c r="P593">
        <f t="shared" si="56"/>
        <v>48</v>
      </c>
      <c r="Q593">
        <f t="shared" si="57"/>
        <v>24</v>
      </c>
      <c r="R593">
        <f t="shared" si="58"/>
        <v>24</v>
      </c>
      <c r="S593">
        <f t="shared" si="59"/>
        <v>24</v>
      </c>
      <c r="T593" s="12">
        <f>VLOOKUP(
    O593,
    Comisiones!A:N,
    HLOOKUP(G593,Comisiones!$1:$2,2,FALSE),
    FALSE
)</f>
        <v>0.18</v>
      </c>
    </row>
    <row r="594" spans="1:20" x14ac:dyDescent="0.3">
      <c r="A594" s="2">
        <v>593</v>
      </c>
      <c r="B594" s="3">
        <v>45125</v>
      </c>
      <c r="C594" s="2">
        <v>2</v>
      </c>
      <c r="D594" s="2">
        <v>10</v>
      </c>
      <c r="E594" s="2">
        <v>13</v>
      </c>
      <c r="F594" t="str">
        <f t="shared" si="54"/>
        <v>martes</v>
      </c>
      <c r="G594" t="str">
        <f t="shared" si="55"/>
        <v>julio</v>
      </c>
      <c r="H594" t="str">
        <f>VLOOKUP(C594,Productos!A:D,2,FALSE)</f>
        <v>Producto B</v>
      </c>
      <c r="I594">
        <f>VLOOKUP(C594,Productos!A:D,3,FALSE)</f>
        <v>14</v>
      </c>
      <c r="J594">
        <f>VLOOKUP(C594,Productos!A:D,4,FALSE)</f>
        <v>28</v>
      </c>
      <c r="K594" t="str">
        <f>VLOOKUP(D594,Vendedores!A:F,6,FALSE)</f>
        <v>Martin, Francisco</v>
      </c>
      <c r="L594">
        <f>VLOOKUP(D594,Vendedores!A:F,5,FALSE)</f>
        <v>4384</v>
      </c>
      <c r="M594">
        <f>VLOOKUP(D594,Vendedores!A:F,2,FALSE)</f>
        <v>5</v>
      </c>
      <c r="N594" t="str">
        <f>VLOOKUP(D594,Vendedores!A:H,7,FALSE)</f>
        <v>Vendedor Sr</v>
      </c>
      <c r="O594">
        <f>VLOOKUP(D594,Vendedores!A:H,8,FALSE)</f>
        <v>2</v>
      </c>
      <c r="P594">
        <f t="shared" si="56"/>
        <v>28</v>
      </c>
      <c r="Q594">
        <f t="shared" si="57"/>
        <v>14.700000000000001</v>
      </c>
      <c r="R594">
        <f t="shared" si="58"/>
        <v>14</v>
      </c>
      <c r="S594">
        <f t="shared" si="59"/>
        <v>14.700000000000001</v>
      </c>
      <c r="T594" s="12">
        <f>VLOOKUP(
    O594,
    Comisiones!A:N,
    HLOOKUP(G594,Comisiones!$1:$2,2,FALSE),
    FALSE
)</f>
        <v>0.18</v>
      </c>
    </row>
    <row r="595" spans="1:20" x14ac:dyDescent="0.3">
      <c r="A595" s="2">
        <v>594</v>
      </c>
      <c r="B595" s="3">
        <v>45125</v>
      </c>
      <c r="C595" s="2">
        <v>6</v>
      </c>
      <c r="D595" s="2">
        <v>29</v>
      </c>
      <c r="E595" s="2">
        <v>16</v>
      </c>
      <c r="F595" t="str">
        <f t="shared" si="54"/>
        <v>martes</v>
      </c>
      <c r="G595" t="str">
        <f t="shared" si="55"/>
        <v>julio</v>
      </c>
      <c r="H595" t="str">
        <f>VLOOKUP(C595,Productos!A:D,2,FALSE)</f>
        <v>Producto F</v>
      </c>
      <c r="I595">
        <f>VLOOKUP(C595,Productos!A:D,3,FALSE)</f>
        <v>16</v>
      </c>
      <c r="J595">
        <f>VLOOKUP(C595,Productos!A:D,4,FALSE)</f>
        <v>32</v>
      </c>
      <c r="K595" t="str">
        <f>VLOOKUP(D595,Vendedores!A:F,6,FALSE)</f>
        <v>Rodriguez, Jose</v>
      </c>
      <c r="L595">
        <f>VLOOKUP(D595,Vendedores!A:F,5,FALSE)</f>
        <v>4645</v>
      </c>
      <c r="M595">
        <f>VLOOKUP(D595,Vendedores!A:F,2,FALSE)</f>
        <v>5</v>
      </c>
      <c r="N595" t="str">
        <f>VLOOKUP(D595,Vendedores!A:H,7,FALSE)</f>
        <v>Vendedor Sr</v>
      </c>
      <c r="O595">
        <f>VLOOKUP(D595,Vendedores!A:H,8,FALSE)</f>
        <v>2</v>
      </c>
      <c r="P595">
        <f t="shared" si="56"/>
        <v>32</v>
      </c>
      <c r="Q595">
        <f t="shared" si="57"/>
        <v>16</v>
      </c>
      <c r="R595">
        <f t="shared" si="58"/>
        <v>16</v>
      </c>
      <c r="S595">
        <f t="shared" si="59"/>
        <v>16</v>
      </c>
      <c r="T595" s="12">
        <f>VLOOKUP(
    O595,
    Comisiones!A:N,
    HLOOKUP(G595,Comisiones!$1:$2,2,FALSE),
    FALSE
)</f>
        <v>0.18</v>
      </c>
    </row>
    <row r="596" spans="1:20" x14ac:dyDescent="0.3">
      <c r="A596" s="2">
        <v>595</v>
      </c>
      <c r="B596" s="3">
        <v>45126</v>
      </c>
      <c r="C596" s="2">
        <v>2</v>
      </c>
      <c r="D596" s="2">
        <v>5</v>
      </c>
      <c r="E596" s="2">
        <v>12</v>
      </c>
      <c r="F596" t="str">
        <f t="shared" si="54"/>
        <v>miércoles</v>
      </c>
      <c r="G596" t="str">
        <f t="shared" si="55"/>
        <v>julio</v>
      </c>
      <c r="H596" t="str">
        <f>VLOOKUP(C596,Productos!A:D,2,FALSE)</f>
        <v>Producto B</v>
      </c>
      <c r="I596">
        <f>VLOOKUP(C596,Productos!A:D,3,FALSE)</f>
        <v>14</v>
      </c>
      <c r="J596">
        <f>VLOOKUP(C596,Productos!A:D,4,FALSE)</f>
        <v>28</v>
      </c>
      <c r="K596" t="str">
        <f>VLOOKUP(D596,Vendedores!A:F,6,FALSE)</f>
        <v>Lopez, Laura</v>
      </c>
      <c r="L596">
        <f>VLOOKUP(D596,Vendedores!A:F,5,FALSE)</f>
        <v>3037</v>
      </c>
      <c r="M596">
        <f>VLOOKUP(D596,Vendedores!A:F,2,FALSE)</f>
        <v>6</v>
      </c>
      <c r="N596" t="str">
        <f>VLOOKUP(D596,Vendedores!A:H,7,FALSE)</f>
        <v>Vendedor Ssr</v>
      </c>
      <c r="O596">
        <f>VLOOKUP(D596,Vendedores!A:H,8,FALSE)</f>
        <v>2</v>
      </c>
      <c r="P596">
        <f t="shared" si="56"/>
        <v>28</v>
      </c>
      <c r="Q596">
        <f t="shared" si="57"/>
        <v>14.700000000000001</v>
      </c>
      <c r="R596">
        <f t="shared" si="58"/>
        <v>14</v>
      </c>
      <c r="S596">
        <f t="shared" si="59"/>
        <v>14.700000000000001</v>
      </c>
      <c r="T596" s="12">
        <f>VLOOKUP(
    O596,
    Comisiones!A:N,
    HLOOKUP(G596,Comisiones!$1:$2,2,FALSE),
    FALSE
)</f>
        <v>0.18</v>
      </c>
    </row>
    <row r="597" spans="1:20" x14ac:dyDescent="0.3">
      <c r="A597" s="2">
        <v>596</v>
      </c>
      <c r="B597" s="3">
        <v>45126</v>
      </c>
      <c r="C597" s="2">
        <v>10</v>
      </c>
      <c r="D597" s="2">
        <v>8</v>
      </c>
      <c r="E597" s="2">
        <v>18</v>
      </c>
      <c r="F597" t="str">
        <f t="shared" si="54"/>
        <v>miércoles</v>
      </c>
      <c r="G597" t="str">
        <f t="shared" si="55"/>
        <v>julio</v>
      </c>
      <c r="H597" t="str">
        <f>VLOOKUP(C597,Productos!A:D,2,FALSE)</f>
        <v>Producto J</v>
      </c>
      <c r="I597">
        <f>VLOOKUP(C597,Productos!A:D,3,FALSE)</f>
        <v>29</v>
      </c>
      <c r="J597">
        <f>VLOOKUP(C597,Productos!A:D,4,FALSE)</f>
        <v>58</v>
      </c>
      <c r="K597" t="str">
        <f>VLOOKUP(D597,Vendedores!A:F,6,FALSE)</f>
        <v>Perez, Manuel</v>
      </c>
      <c r="L597">
        <f>VLOOKUP(D597,Vendedores!A:F,5,FALSE)</f>
        <v>6768</v>
      </c>
      <c r="M597">
        <f>VLOOKUP(D597,Vendedores!A:F,2,FALSE)</f>
        <v>3</v>
      </c>
      <c r="N597" t="str">
        <f>VLOOKUP(D597,Vendedores!A:H,7,FALSE)</f>
        <v>Gerente</v>
      </c>
      <c r="O597">
        <f>VLOOKUP(D597,Vendedores!A:H,8,FALSE)</f>
        <v>3</v>
      </c>
      <c r="P597">
        <f t="shared" si="56"/>
        <v>52.2</v>
      </c>
      <c r="Q597">
        <f t="shared" si="57"/>
        <v>29</v>
      </c>
      <c r="R597">
        <f t="shared" si="58"/>
        <v>29</v>
      </c>
      <c r="S597">
        <f t="shared" si="59"/>
        <v>29</v>
      </c>
      <c r="T597" s="12">
        <f>VLOOKUP(
    O597,
    Comisiones!A:N,
    HLOOKUP(G597,Comisiones!$1:$2,2,FALSE),
    FALSE
)</f>
        <v>0.2</v>
      </c>
    </row>
    <row r="598" spans="1:20" x14ac:dyDescent="0.3">
      <c r="A598" s="2">
        <v>597</v>
      </c>
      <c r="B598" s="3">
        <v>45126</v>
      </c>
      <c r="C598" s="2">
        <v>2</v>
      </c>
      <c r="D598" s="2">
        <v>21</v>
      </c>
      <c r="E598" s="2">
        <v>15</v>
      </c>
      <c r="F598" t="str">
        <f t="shared" si="54"/>
        <v>miércoles</v>
      </c>
      <c r="G598" t="str">
        <f t="shared" si="55"/>
        <v>julio</v>
      </c>
      <c r="H598" t="str">
        <f>VLOOKUP(C598,Productos!A:D,2,FALSE)</f>
        <v>Producto B</v>
      </c>
      <c r="I598">
        <f>VLOOKUP(C598,Productos!A:D,3,FALSE)</f>
        <v>14</v>
      </c>
      <c r="J598">
        <f>VLOOKUP(C598,Productos!A:D,4,FALSE)</f>
        <v>28</v>
      </c>
      <c r="K598" t="str">
        <f>VLOOKUP(D598,Vendedores!A:F,6,FALSE)</f>
        <v>Fernandez, Juan</v>
      </c>
      <c r="L598">
        <f>VLOOKUP(D598,Vendedores!A:F,5,FALSE)</f>
        <v>2616</v>
      </c>
      <c r="M598">
        <f>VLOOKUP(D598,Vendedores!A:F,2,FALSE)</f>
        <v>7</v>
      </c>
      <c r="N598" t="str">
        <f>VLOOKUP(D598,Vendedores!A:H,7,FALSE)</f>
        <v>Vendedor Jr</v>
      </c>
      <c r="O598">
        <f>VLOOKUP(D598,Vendedores!A:H,8,FALSE)</f>
        <v>2</v>
      </c>
      <c r="P598">
        <f t="shared" si="56"/>
        <v>28</v>
      </c>
      <c r="Q598">
        <f t="shared" si="57"/>
        <v>14.700000000000001</v>
      </c>
      <c r="R598">
        <f t="shared" si="58"/>
        <v>14</v>
      </c>
      <c r="S598">
        <f t="shared" si="59"/>
        <v>14.700000000000001</v>
      </c>
      <c r="T598" s="12">
        <f>VLOOKUP(
    O598,
    Comisiones!A:N,
    HLOOKUP(G598,Comisiones!$1:$2,2,FALSE),
    FALSE
)</f>
        <v>0.18</v>
      </c>
    </row>
    <row r="599" spans="1:20" x14ac:dyDescent="0.3">
      <c r="A599" s="2">
        <v>598</v>
      </c>
      <c r="B599" s="3">
        <v>45127</v>
      </c>
      <c r="C599" s="2">
        <v>8</v>
      </c>
      <c r="D599" s="2">
        <v>14</v>
      </c>
      <c r="E599" s="2">
        <v>6</v>
      </c>
      <c r="F599" t="str">
        <f t="shared" si="54"/>
        <v>jueves</v>
      </c>
      <c r="G599" t="str">
        <f t="shared" si="55"/>
        <v>julio</v>
      </c>
      <c r="H599" t="str">
        <f>VLOOKUP(C599,Productos!A:D,2,FALSE)</f>
        <v>Producto H</v>
      </c>
      <c r="I599">
        <f>VLOOKUP(C599,Productos!A:D,3,FALSE)</f>
        <v>14</v>
      </c>
      <c r="J599">
        <f>VLOOKUP(C599,Productos!A:D,4,FALSE)</f>
        <v>28</v>
      </c>
      <c r="K599" t="str">
        <f>VLOOKUP(D599,Vendedores!A:F,6,FALSE)</f>
        <v>Fernandez, Teresa</v>
      </c>
      <c r="L599">
        <f>VLOOKUP(D599,Vendedores!A:F,5,FALSE)</f>
        <v>7062</v>
      </c>
      <c r="M599">
        <f>VLOOKUP(D599,Vendedores!A:F,2,FALSE)</f>
        <v>2</v>
      </c>
      <c r="N599" t="str">
        <f>VLOOKUP(D599,Vendedores!A:H,7,FALSE)</f>
        <v>Director</v>
      </c>
      <c r="O599">
        <f>VLOOKUP(D599,Vendedores!A:H,8,FALSE)</f>
        <v>4</v>
      </c>
      <c r="P599">
        <f t="shared" si="56"/>
        <v>25.2</v>
      </c>
      <c r="Q599">
        <f t="shared" si="57"/>
        <v>14</v>
      </c>
      <c r="R599">
        <f t="shared" si="58"/>
        <v>14</v>
      </c>
      <c r="S599">
        <f t="shared" si="59"/>
        <v>14</v>
      </c>
      <c r="T599" s="12">
        <f>VLOOKUP(
    O599,
    Comisiones!A:N,
    HLOOKUP(G599,Comisiones!$1:$2,2,FALSE),
    FALSE
)</f>
        <v>0.22</v>
      </c>
    </row>
    <row r="600" spans="1:20" x14ac:dyDescent="0.3">
      <c r="A600" s="2">
        <v>599</v>
      </c>
      <c r="B600" s="3">
        <v>45127</v>
      </c>
      <c r="C600" s="2">
        <v>1</v>
      </c>
      <c r="D600" s="2">
        <v>5</v>
      </c>
      <c r="E600" s="2">
        <v>14</v>
      </c>
      <c r="F600" t="str">
        <f t="shared" si="54"/>
        <v>jueves</v>
      </c>
      <c r="G600" t="str">
        <f t="shared" si="55"/>
        <v>julio</v>
      </c>
      <c r="H600" t="str">
        <f>VLOOKUP(C600,Productos!A:D,2,FALSE)</f>
        <v>Producto A</v>
      </c>
      <c r="I600">
        <f>VLOOKUP(C600,Productos!A:D,3,FALSE)</f>
        <v>10</v>
      </c>
      <c r="J600">
        <f>VLOOKUP(C600,Productos!A:D,4,FALSE)</f>
        <v>20</v>
      </c>
      <c r="K600" t="str">
        <f>VLOOKUP(D600,Vendedores!A:F,6,FALSE)</f>
        <v>Lopez, Laura</v>
      </c>
      <c r="L600">
        <f>VLOOKUP(D600,Vendedores!A:F,5,FALSE)</f>
        <v>3037</v>
      </c>
      <c r="M600">
        <f>VLOOKUP(D600,Vendedores!A:F,2,FALSE)</f>
        <v>6</v>
      </c>
      <c r="N600" t="str">
        <f>VLOOKUP(D600,Vendedores!A:H,7,FALSE)</f>
        <v>Vendedor Ssr</v>
      </c>
      <c r="O600">
        <f>VLOOKUP(D600,Vendedores!A:H,8,FALSE)</f>
        <v>2</v>
      </c>
      <c r="P600">
        <f t="shared" si="56"/>
        <v>20</v>
      </c>
      <c r="Q600">
        <f t="shared" si="57"/>
        <v>10.5</v>
      </c>
      <c r="R600">
        <f t="shared" si="58"/>
        <v>10</v>
      </c>
      <c r="S600">
        <f t="shared" si="59"/>
        <v>10.5</v>
      </c>
      <c r="T600" s="12">
        <f>VLOOKUP(
    O600,
    Comisiones!A:N,
    HLOOKUP(G600,Comisiones!$1:$2,2,FALSE),
    FALSE
)</f>
        <v>0.18</v>
      </c>
    </row>
    <row r="601" spans="1:20" x14ac:dyDescent="0.3">
      <c r="A601" s="2">
        <v>600</v>
      </c>
      <c r="B601" s="3">
        <v>45127</v>
      </c>
      <c r="C601" s="2">
        <v>6</v>
      </c>
      <c r="D601" s="2">
        <v>25</v>
      </c>
      <c r="E601" s="2">
        <v>19</v>
      </c>
      <c r="F601" t="str">
        <f t="shared" si="54"/>
        <v>jueves</v>
      </c>
      <c r="G601" t="str">
        <f t="shared" si="55"/>
        <v>julio</v>
      </c>
      <c r="H601" t="str">
        <f>VLOOKUP(C601,Productos!A:D,2,FALSE)</f>
        <v>Producto F</v>
      </c>
      <c r="I601">
        <f>VLOOKUP(C601,Productos!A:D,3,FALSE)</f>
        <v>16</v>
      </c>
      <c r="J601">
        <f>VLOOKUP(C601,Productos!A:D,4,FALSE)</f>
        <v>32</v>
      </c>
      <c r="K601" t="str">
        <f>VLOOKUP(D601,Vendedores!A:F,6,FALSE)</f>
        <v>Perez, Laura</v>
      </c>
      <c r="L601">
        <f>VLOOKUP(D601,Vendedores!A:F,5,FALSE)</f>
        <v>3586</v>
      </c>
      <c r="M601">
        <f>VLOOKUP(D601,Vendedores!A:F,2,FALSE)</f>
        <v>6</v>
      </c>
      <c r="N601" t="str">
        <f>VLOOKUP(D601,Vendedores!A:H,7,FALSE)</f>
        <v>Vendedor Ssr</v>
      </c>
      <c r="O601">
        <f>VLOOKUP(D601,Vendedores!A:H,8,FALSE)</f>
        <v>2</v>
      </c>
      <c r="P601">
        <f t="shared" si="56"/>
        <v>32</v>
      </c>
      <c r="Q601">
        <f t="shared" si="57"/>
        <v>16</v>
      </c>
      <c r="R601">
        <f t="shared" si="58"/>
        <v>16</v>
      </c>
      <c r="S601">
        <f t="shared" si="59"/>
        <v>16</v>
      </c>
      <c r="T601" s="12">
        <f>VLOOKUP(
    O601,
    Comisiones!A:N,
    HLOOKUP(G601,Comisiones!$1:$2,2,FALSE),
    FALSE
)</f>
        <v>0.18</v>
      </c>
    </row>
    <row r="602" spans="1:20" x14ac:dyDescent="0.3">
      <c r="A602" s="2">
        <v>601</v>
      </c>
      <c r="B602" s="3">
        <v>45128</v>
      </c>
      <c r="C602" s="2">
        <v>6</v>
      </c>
      <c r="D602" s="2">
        <v>19</v>
      </c>
      <c r="E602" s="2">
        <v>15</v>
      </c>
      <c r="F602" t="str">
        <f t="shared" si="54"/>
        <v>viernes</v>
      </c>
      <c r="G602" t="str">
        <f t="shared" si="55"/>
        <v>julio</v>
      </c>
      <c r="H602" t="str">
        <f>VLOOKUP(C602,Productos!A:D,2,FALSE)</f>
        <v>Producto F</v>
      </c>
      <c r="I602">
        <f>VLOOKUP(C602,Productos!A:D,3,FALSE)</f>
        <v>16</v>
      </c>
      <c r="J602">
        <f>VLOOKUP(C602,Productos!A:D,4,FALSE)</f>
        <v>32</v>
      </c>
      <c r="K602" t="str">
        <f>VLOOKUP(D602,Vendedores!A:F,6,FALSE)</f>
        <v>Rodriguez, Maria</v>
      </c>
      <c r="L602">
        <f>VLOOKUP(D602,Vendedores!A:F,5,FALSE)</f>
        <v>4862</v>
      </c>
      <c r="M602">
        <f>VLOOKUP(D602,Vendedores!A:F,2,FALSE)</f>
        <v>5</v>
      </c>
      <c r="N602" t="str">
        <f>VLOOKUP(D602,Vendedores!A:H,7,FALSE)</f>
        <v>Vendedor Sr</v>
      </c>
      <c r="O602">
        <f>VLOOKUP(D602,Vendedores!A:H,8,FALSE)</f>
        <v>2</v>
      </c>
      <c r="P602">
        <f t="shared" si="56"/>
        <v>32</v>
      </c>
      <c r="Q602">
        <f t="shared" si="57"/>
        <v>16</v>
      </c>
      <c r="R602">
        <f t="shared" si="58"/>
        <v>16</v>
      </c>
      <c r="S602">
        <f t="shared" si="59"/>
        <v>16</v>
      </c>
      <c r="T602" s="12">
        <f>VLOOKUP(
    O602,
    Comisiones!A:N,
    HLOOKUP(G602,Comisiones!$1:$2,2,FALSE),
    FALSE
)</f>
        <v>0.18</v>
      </c>
    </row>
    <row r="603" spans="1:20" x14ac:dyDescent="0.3">
      <c r="A603" s="2">
        <v>602</v>
      </c>
      <c r="B603" s="3">
        <v>45128</v>
      </c>
      <c r="C603" s="2">
        <v>5</v>
      </c>
      <c r="D603" s="2">
        <v>7</v>
      </c>
      <c r="E603" s="2">
        <v>19</v>
      </c>
      <c r="F603" t="str">
        <f t="shared" si="54"/>
        <v>viernes</v>
      </c>
      <c r="G603" t="str">
        <f t="shared" si="55"/>
        <v>julio</v>
      </c>
      <c r="H603" t="str">
        <f>VLOOKUP(C603,Productos!A:D,2,FALSE)</f>
        <v>Producto E</v>
      </c>
      <c r="I603">
        <f>VLOOKUP(C603,Productos!A:D,3,FALSE)</f>
        <v>24</v>
      </c>
      <c r="J603">
        <f>VLOOKUP(C603,Productos!A:D,4,FALSE)</f>
        <v>48</v>
      </c>
      <c r="K603" t="str">
        <f>VLOOKUP(D603,Vendedores!A:F,6,FALSE)</f>
        <v>Sanchez, Antonio</v>
      </c>
      <c r="L603">
        <f>VLOOKUP(D603,Vendedores!A:F,5,FALSE)</f>
        <v>1810</v>
      </c>
      <c r="M603">
        <f>VLOOKUP(D603,Vendedores!A:F,2,FALSE)</f>
        <v>8</v>
      </c>
      <c r="N603" t="str">
        <f>VLOOKUP(D603,Vendedores!A:H,7,FALSE)</f>
        <v>Pasante</v>
      </c>
      <c r="O603">
        <f>VLOOKUP(D603,Vendedores!A:H,8,FALSE)</f>
        <v>1</v>
      </c>
      <c r="P603">
        <f t="shared" si="56"/>
        <v>48</v>
      </c>
      <c r="Q603">
        <f t="shared" si="57"/>
        <v>24</v>
      </c>
      <c r="R603">
        <f t="shared" si="58"/>
        <v>24</v>
      </c>
      <c r="S603">
        <f t="shared" si="59"/>
        <v>24</v>
      </c>
      <c r="T603" s="12">
        <f>VLOOKUP(
    O603,
    Comisiones!A:N,
    HLOOKUP(G603,Comisiones!$1:$2,2,FALSE),
    FALSE
)</f>
        <v>0.16</v>
      </c>
    </row>
    <row r="604" spans="1:20" x14ac:dyDescent="0.3">
      <c r="A604" s="2">
        <v>603</v>
      </c>
      <c r="B604" s="3">
        <v>45128</v>
      </c>
      <c r="C604" s="2">
        <v>9</v>
      </c>
      <c r="D604" s="2">
        <v>10</v>
      </c>
      <c r="E604" s="2">
        <v>14</v>
      </c>
      <c r="F604" t="str">
        <f t="shared" si="54"/>
        <v>viernes</v>
      </c>
      <c r="G604" t="str">
        <f t="shared" si="55"/>
        <v>julio</v>
      </c>
      <c r="H604" t="str">
        <f>VLOOKUP(C604,Productos!A:D,2,FALSE)</f>
        <v>Producto I</v>
      </c>
      <c r="I604">
        <f>VLOOKUP(C604,Productos!A:D,3,FALSE)</f>
        <v>26</v>
      </c>
      <c r="J604">
        <f>VLOOKUP(C604,Productos!A:D,4,FALSE)</f>
        <v>52</v>
      </c>
      <c r="K604" t="str">
        <f>VLOOKUP(D604,Vendedores!A:F,6,FALSE)</f>
        <v>Martin, Francisco</v>
      </c>
      <c r="L604">
        <f>VLOOKUP(D604,Vendedores!A:F,5,FALSE)</f>
        <v>4384</v>
      </c>
      <c r="M604">
        <f>VLOOKUP(D604,Vendedores!A:F,2,FALSE)</f>
        <v>5</v>
      </c>
      <c r="N604" t="str">
        <f>VLOOKUP(D604,Vendedores!A:H,7,FALSE)</f>
        <v>Vendedor Sr</v>
      </c>
      <c r="O604">
        <f>VLOOKUP(D604,Vendedores!A:H,8,FALSE)</f>
        <v>2</v>
      </c>
      <c r="P604">
        <f t="shared" si="56"/>
        <v>52</v>
      </c>
      <c r="Q604">
        <f t="shared" si="57"/>
        <v>26</v>
      </c>
      <c r="R604">
        <f t="shared" si="58"/>
        <v>26</v>
      </c>
      <c r="S604">
        <f t="shared" si="59"/>
        <v>26</v>
      </c>
      <c r="T604" s="12">
        <f>VLOOKUP(
    O604,
    Comisiones!A:N,
    HLOOKUP(G604,Comisiones!$1:$2,2,FALSE),
    FALSE
)</f>
        <v>0.18</v>
      </c>
    </row>
    <row r="605" spans="1:20" x14ac:dyDescent="0.3">
      <c r="A605" s="2">
        <v>604</v>
      </c>
      <c r="B605" s="3">
        <v>45129</v>
      </c>
      <c r="C605" s="2">
        <v>4</v>
      </c>
      <c r="D605" s="2">
        <v>31</v>
      </c>
      <c r="E605" s="2">
        <v>18</v>
      </c>
      <c r="F605" t="str">
        <f t="shared" si="54"/>
        <v>sábado</v>
      </c>
      <c r="G605" t="str">
        <f t="shared" si="55"/>
        <v>julio</v>
      </c>
      <c r="H605" t="str">
        <f>VLOOKUP(C605,Productos!A:D,2,FALSE)</f>
        <v>Producto D</v>
      </c>
      <c r="I605">
        <f>VLOOKUP(C605,Productos!A:D,3,FALSE)</f>
        <v>14</v>
      </c>
      <c r="J605">
        <f>VLOOKUP(C605,Productos!A:D,4,FALSE)</f>
        <v>28</v>
      </c>
      <c r="K605" t="str">
        <f>VLOOKUP(D605,Vendedores!A:F,6,FALSE)</f>
        <v>Fernandez, Isabel</v>
      </c>
      <c r="L605">
        <f>VLOOKUP(D605,Vendedores!A:F,5,FALSE)</f>
        <v>2227</v>
      </c>
      <c r="M605">
        <f>VLOOKUP(D605,Vendedores!A:F,2,FALSE)</f>
        <v>7</v>
      </c>
      <c r="N605" t="str">
        <f>VLOOKUP(D605,Vendedores!A:H,7,FALSE)</f>
        <v>Vendedor Jr</v>
      </c>
      <c r="O605">
        <f>VLOOKUP(D605,Vendedores!A:H,8,FALSE)</f>
        <v>2</v>
      </c>
      <c r="P605">
        <f t="shared" si="56"/>
        <v>28</v>
      </c>
      <c r="Q605">
        <f t="shared" si="57"/>
        <v>14.700000000000001</v>
      </c>
      <c r="R605">
        <f t="shared" si="58"/>
        <v>14</v>
      </c>
      <c r="S605">
        <f t="shared" si="59"/>
        <v>14.700000000000001</v>
      </c>
      <c r="T605" s="12">
        <f>VLOOKUP(
    O605,
    Comisiones!A:N,
    HLOOKUP(G605,Comisiones!$1:$2,2,FALSE),
    FALSE
)</f>
        <v>0.18</v>
      </c>
    </row>
    <row r="606" spans="1:20" x14ac:dyDescent="0.3">
      <c r="A606" s="2">
        <v>605</v>
      </c>
      <c r="B606" s="3">
        <v>45129</v>
      </c>
      <c r="C606" s="2">
        <v>2</v>
      </c>
      <c r="D606" s="2">
        <v>22</v>
      </c>
      <c r="E606" s="2">
        <v>20</v>
      </c>
      <c r="F606" t="str">
        <f t="shared" si="54"/>
        <v>sábado</v>
      </c>
      <c r="G606" t="str">
        <f t="shared" si="55"/>
        <v>julio</v>
      </c>
      <c r="H606" t="str">
        <f>VLOOKUP(C606,Productos!A:D,2,FALSE)</f>
        <v>Producto B</v>
      </c>
      <c r="I606">
        <f>VLOOKUP(C606,Productos!A:D,3,FALSE)</f>
        <v>14</v>
      </c>
      <c r="J606">
        <f>VLOOKUP(C606,Productos!A:D,4,FALSE)</f>
        <v>28</v>
      </c>
      <c r="K606" t="str">
        <f>VLOOKUP(D606,Vendedores!A:F,6,FALSE)</f>
        <v>Lopez, Ana</v>
      </c>
      <c r="L606">
        <f>VLOOKUP(D606,Vendedores!A:F,5,FALSE)</f>
        <v>1601</v>
      </c>
      <c r="M606">
        <f>VLOOKUP(D606,Vendedores!A:F,2,FALSE)</f>
        <v>8</v>
      </c>
      <c r="N606" t="str">
        <f>VLOOKUP(D606,Vendedores!A:H,7,FALSE)</f>
        <v>Pasante</v>
      </c>
      <c r="O606">
        <f>VLOOKUP(D606,Vendedores!A:H,8,FALSE)</f>
        <v>1</v>
      </c>
      <c r="P606">
        <f t="shared" si="56"/>
        <v>28</v>
      </c>
      <c r="Q606">
        <f t="shared" si="57"/>
        <v>14.700000000000001</v>
      </c>
      <c r="R606">
        <f t="shared" si="58"/>
        <v>14</v>
      </c>
      <c r="S606">
        <f t="shared" si="59"/>
        <v>14.700000000000001</v>
      </c>
      <c r="T606" s="12">
        <f>VLOOKUP(
    O606,
    Comisiones!A:N,
    HLOOKUP(G606,Comisiones!$1:$2,2,FALSE),
    FALSE
)</f>
        <v>0.16</v>
      </c>
    </row>
    <row r="607" spans="1:20" x14ac:dyDescent="0.3">
      <c r="A607" s="2">
        <v>606</v>
      </c>
      <c r="B607" s="3">
        <v>45129</v>
      </c>
      <c r="C607" s="2">
        <v>3</v>
      </c>
      <c r="D607" s="2">
        <v>1</v>
      </c>
      <c r="E607" s="2">
        <v>17</v>
      </c>
      <c r="F607" t="str">
        <f t="shared" si="54"/>
        <v>sábado</v>
      </c>
      <c r="G607" t="str">
        <f t="shared" si="55"/>
        <v>julio</v>
      </c>
      <c r="H607" t="str">
        <f>VLOOKUP(C607,Productos!A:D,2,FALSE)</f>
        <v>Producto C</v>
      </c>
      <c r="I607">
        <f>VLOOKUP(C607,Productos!A:D,3,FALSE)</f>
        <v>23</v>
      </c>
      <c r="J607">
        <f>VLOOKUP(C607,Productos!A:D,4,FALSE)</f>
        <v>46</v>
      </c>
      <c r="K607" t="str">
        <f>VLOOKUP(D607,Vendedores!A:F,6,FALSE)</f>
        <v>Garcia, Juan</v>
      </c>
      <c r="L607">
        <f>VLOOKUP(D607,Vendedores!A:F,5,FALSE)</f>
        <v>7402</v>
      </c>
      <c r="M607">
        <f>VLOOKUP(D607,Vendedores!A:F,2,FALSE)</f>
        <v>7</v>
      </c>
      <c r="N607" t="str">
        <f>VLOOKUP(D607,Vendedores!A:H,7,FALSE)</f>
        <v>Vendedor Jr</v>
      </c>
      <c r="O607">
        <f>VLOOKUP(D607,Vendedores!A:H,8,FALSE)</f>
        <v>2</v>
      </c>
      <c r="P607">
        <f t="shared" si="56"/>
        <v>46</v>
      </c>
      <c r="Q607">
        <f t="shared" si="57"/>
        <v>24.150000000000002</v>
      </c>
      <c r="R607">
        <f t="shared" si="58"/>
        <v>23</v>
      </c>
      <c r="S607">
        <f t="shared" si="59"/>
        <v>24.150000000000002</v>
      </c>
      <c r="T607" s="12">
        <f>VLOOKUP(
    O607,
    Comisiones!A:N,
    HLOOKUP(G607,Comisiones!$1:$2,2,FALSE),
    FALSE
)</f>
        <v>0.18</v>
      </c>
    </row>
    <row r="608" spans="1:20" x14ac:dyDescent="0.3">
      <c r="A608" s="2">
        <v>607</v>
      </c>
      <c r="B608" s="3">
        <v>45130</v>
      </c>
      <c r="C608" s="2">
        <v>5</v>
      </c>
      <c r="D608" s="2">
        <v>12</v>
      </c>
      <c r="E608" s="2">
        <v>14</v>
      </c>
      <c r="F608" t="str">
        <f t="shared" si="54"/>
        <v>domingo</v>
      </c>
      <c r="G608" t="str">
        <f t="shared" si="55"/>
        <v>julio</v>
      </c>
      <c r="H608" t="str">
        <f>VLOOKUP(C608,Productos!A:D,2,FALSE)</f>
        <v>Producto E</v>
      </c>
      <c r="I608">
        <f>VLOOKUP(C608,Productos!A:D,3,FALSE)</f>
        <v>24</v>
      </c>
      <c r="J608">
        <f>VLOOKUP(C608,Productos!A:D,4,FALSE)</f>
        <v>48</v>
      </c>
      <c r="K608" t="str">
        <f>VLOOKUP(D608,Vendedores!A:F,6,FALSE)</f>
        <v>Rodriguez, Javier</v>
      </c>
      <c r="L608">
        <f>VLOOKUP(D608,Vendedores!A:F,5,FALSE)</f>
        <v>2027</v>
      </c>
      <c r="M608">
        <f>VLOOKUP(D608,Vendedores!A:F,2,FALSE)</f>
        <v>7</v>
      </c>
      <c r="N608" t="str">
        <f>VLOOKUP(D608,Vendedores!A:H,7,FALSE)</f>
        <v>Vendedor Jr</v>
      </c>
      <c r="O608">
        <f>VLOOKUP(D608,Vendedores!A:H,8,FALSE)</f>
        <v>2</v>
      </c>
      <c r="P608">
        <f t="shared" si="56"/>
        <v>57.599999999999994</v>
      </c>
      <c r="Q608">
        <f t="shared" si="57"/>
        <v>24</v>
      </c>
      <c r="R608">
        <f t="shared" si="58"/>
        <v>24</v>
      </c>
      <c r="S608">
        <f t="shared" si="59"/>
        <v>24</v>
      </c>
      <c r="T608" s="12">
        <f>VLOOKUP(
    O608,
    Comisiones!A:N,
    HLOOKUP(G608,Comisiones!$1:$2,2,FALSE),
    FALSE
)</f>
        <v>0.18</v>
      </c>
    </row>
    <row r="609" spans="1:20" x14ac:dyDescent="0.3">
      <c r="A609" s="2">
        <v>608</v>
      </c>
      <c r="B609" s="3">
        <v>45130</v>
      </c>
      <c r="C609" s="2">
        <v>8</v>
      </c>
      <c r="D609" s="2">
        <v>7</v>
      </c>
      <c r="E609" s="2">
        <v>14</v>
      </c>
      <c r="F609" t="str">
        <f t="shared" si="54"/>
        <v>domingo</v>
      </c>
      <c r="G609" t="str">
        <f t="shared" si="55"/>
        <v>julio</v>
      </c>
      <c r="H609" t="str">
        <f>VLOOKUP(C609,Productos!A:D,2,FALSE)</f>
        <v>Producto H</v>
      </c>
      <c r="I609">
        <f>VLOOKUP(C609,Productos!A:D,3,FALSE)</f>
        <v>14</v>
      </c>
      <c r="J609">
        <f>VLOOKUP(C609,Productos!A:D,4,FALSE)</f>
        <v>28</v>
      </c>
      <c r="K609" t="str">
        <f>VLOOKUP(D609,Vendedores!A:F,6,FALSE)</f>
        <v>Sanchez, Antonio</v>
      </c>
      <c r="L609">
        <f>VLOOKUP(D609,Vendedores!A:F,5,FALSE)</f>
        <v>1810</v>
      </c>
      <c r="M609">
        <f>VLOOKUP(D609,Vendedores!A:F,2,FALSE)</f>
        <v>8</v>
      </c>
      <c r="N609" t="str">
        <f>VLOOKUP(D609,Vendedores!A:H,7,FALSE)</f>
        <v>Pasante</v>
      </c>
      <c r="O609">
        <f>VLOOKUP(D609,Vendedores!A:H,8,FALSE)</f>
        <v>1</v>
      </c>
      <c r="P609">
        <f t="shared" si="56"/>
        <v>33.6</v>
      </c>
      <c r="Q609">
        <f t="shared" si="57"/>
        <v>14</v>
      </c>
      <c r="R609">
        <f t="shared" si="58"/>
        <v>14</v>
      </c>
      <c r="S609">
        <f t="shared" si="59"/>
        <v>14</v>
      </c>
      <c r="T609" s="12">
        <f>VLOOKUP(
    O609,
    Comisiones!A:N,
    HLOOKUP(G609,Comisiones!$1:$2,2,FALSE),
    FALSE
)</f>
        <v>0.16</v>
      </c>
    </row>
    <row r="610" spans="1:20" x14ac:dyDescent="0.3">
      <c r="A610" s="2">
        <v>609</v>
      </c>
      <c r="B610" s="3">
        <v>45130</v>
      </c>
      <c r="C610" s="2">
        <v>3</v>
      </c>
      <c r="D610" s="2">
        <v>12</v>
      </c>
      <c r="E610" s="2">
        <v>14</v>
      </c>
      <c r="F610" t="str">
        <f t="shared" si="54"/>
        <v>domingo</v>
      </c>
      <c r="G610" t="str">
        <f t="shared" si="55"/>
        <v>julio</v>
      </c>
      <c r="H610" t="str">
        <f>VLOOKUP(C610,Productos!A:D,2,FALSE)</f>
        <v>Producto C</v>
      </c>
      <c r="I610">
        <f>VLOOKUP(C610,Productos!A:D,3,FALSE)</f>
        <v>23</v>
      </c>
      <c r="J610">
        <f>VLOOKUP(C610,Productos!A:D,4,FALSE)</f>
        <v>46</v>
      </c>
      <c r="K610" t="str">
        <f>VLOOKUP(D610,Vendedores!A:F,6,FALSE)</f>
        <v>Rodriguez, Javier</v>
      </c>
      <c r="L610">
        <f>VLOOKUP(D610,Vendedores!A:F,5,FALSE)</f>
        <v>2027</v>
      </c>
      <c r="M610">
        <f>VLOOKUP(D610,Vendedores!A:F,2,FALSE)</f>
        <v>7</v>
      </c>
      <c r="N610" t="str">
        <f>VLOOKUP(D610,Vendedores!A:H,7,FALSE)</f>
        <v>Vendedor Jr</v>
      </c>
      <c r="O610">
        <f>VLOOKUP(D610,Vendedores!A:H,8,FALSE)</f>
        <v>2</v>
      </c>
      <c r="P610">
        <f t="shared" si="56"/>
        <v>55.199999999999996</v>
      </c>
      <c r="Q610">
        <f t="shared" si="57"/>
        <v>24.150000000000002</v>
      </c>
      <c r="R610">
        <f t="shared" si="58"/>
        <v>23</v>
      </c>
      <c r="S610">
        <f t="shared" si="59"/>
        <v>24.150000000000002</v>
      </c>
      <c r="T610" s="12">
        <f>VLOOKUP(
    O610,
    Comisiones!A:N,
    HLOOKUP(G610,Comisiones!$1:$2,2,FALSE),
    FALSE
)</f>
        <v>0.18</v>
      </c>
    </row>
    <row r="611" spans="1:20" x14ac:dyDescent="0.3">
      <c r="A611" s="2">
        <v>610</v>
      </c>
      <c r="B611" s="3">
        <v>45131</v>
      </c>
      <c r="C611" s="2">
        <v>10</v>
      </c>
      <c r="D611" s="2">
        <v>2</v>
      </c>
      <c r="E611" s="2">
        <v>15</v>
      </c>
      <c r="F611" t="str">
        <f t="shared" si="54"/>
        <v>lunes</v>
      </c>
      <c r="G611" t="str">
        <f t="shared" si="55"/>
        <v>julio</v>
      </c>
      <c r="H611" t="str">
        <f>VLOOKUP(C611,Productos!A:D,2,FALSE)</f>
        <v>Producto J</v>
      </c>
      <c r="I611">
        <f>VLOOKUP(C611,Productos!A:D,3,FALSE)</f>
        <v>29</v>
      </c>
      <c r="J611">
        <f>VLOOKUP(C611,Productos!A:D,4,FALSE)</f>
        <v>58</v>
      </c>
      <c r="K611" t="str">
        <f>VLOOKUP(D611,Vendedores!A:F,6,FALSE)</f>
        <v>Rodriguez, Ana</v>
      </c>
      <c r="L611">
        <f>VLOOKUP(D611,Vendedores!A:F,5,FALSE)</f>
        <v>6979</v>
      </c>
      <c r="M611">
        <f>VLOOKUP(D611,Vendedores!A:F,2,FALSE)</f>
        <v>3</v>
      </c>
      <c r="N611" t="str">
        <f>VLOOKUP(D611,Vendedores!A:H,7,FALSE)</f>
        <v>Gerente</v>
      </c>
      <c r="O611">
        <f>VLOOKUP(D611,Vendedores!A:H,8,FALSE)</f>
        <v>3</v>
      </c>
      <c r="P611">
        <f t="shared" si="56"/>
        <v>52.2</v>
      </c>
      <c r="Q611">
        <f t="shared" si="57"/>
        <v>29</v>
      </c>
      <c r="R611">
        <f t="shared" si="58"/>
        <v>29</v>
      </c>
      <c r="S611">
        <f t="shared" si="59"/>
        <v>29</v>
      </c>
      <c r="T611" s="12">
        <f>VLOOKUP(
    O611,
    Comisiones!A:N,
    HLOOKUP(G611,Comisiones!$1:$2,2,FALSE),
    FALSE
)</f>
        <v>0.2</v>
      </c>
    </row>
    <row r="612" spans="1:20" x14ac:dyDescent="0.3">
      <c r="A612" s="2">
        <v>611</v>
      </c>
      <c r="B612" s="3">
        <v>45131</v>
      </c>
      <c r="C612" s="2">
        <v>7</v>
      </c>
      <c r="D612" s="2">
        <v>19</v>
      </c>
      <c r="E612" s="2">
        <v>8</v>
      </c>
      <c r="F612" t="str">
        <f t="shared" si="54"/>
        <v>lunes</v>
      </c>
      <c r="G612" t="str">
        <f t="shared" si="55"/>
        <v>julio</v>
      </c>
      <c r="H612" t="str">
        <f>VLOOKUP(C612,Productos!A:D,2,FALSE)</f>
        <v>Producto G</v>
      </c>
      <c r="I612">
        <f>VLOOKUP(C612,Productos!A:D,3,FALSE)</f>
        <v>17</v>
      </c>
      <c r="J612">
        <f>VLOOKUP(C612,Productos!A:D,4,FALSE)</f>
        <v>34</v>
      </c>
      <c r="K612" t="str">
        <f>VLOOKUP(D612,Vendedores!A:F,6,FALSE)</f>
        <v>Rodriguez, Maria</v>
      </c>
      <c r="L612">
        <f>VLOOKUP(D612,Vendedores!A:F,5,FALSE)</f>
        <v>4862</v>
      </c>
      <c r="M612">
        <f>VLOOKUP(D612,Vendedores!A:F,2,FALSE)</f>
        <v>5</v>
      </c>
      <c r="N612" t="str">
        <f>VLOOKUP(D612,Vendedores!A:H,7,FALSE)</f>
        <v>Vendedor Sr</v>
      </c>
      <c r="O612">
        <f>VLOOKUP(D612,Vendedores!A:H,8,FALSE)</f>
        <v>2</v>
      </c>
      <c r="P612">
        <f t="shared" si="56"/>
        <v>34</v>
      </c>
      <c r="Q612">
        <f t="shared" si="57"/>
        <v>17</v>
      </c>
      <c r="R612">
        <f t="shared" si="58"/>
        <v>17</v>
      </c>
      <c r="S612">
        <f t="shared" si="59"/>
        <v>17</v>
      </c>
      <c r="T612" s="12">
        <f>VLOOKUP(
    O612,
    Comisiones!A:N,
    HLOOKUP(G612,Comisiones!$1:$2,2,FALSE),
    FALSE
)</f>
        <v>0.18</v>
      </c>
    </row>
    <row r="613" spans="1:20" x14ac:dyDescent="0.3">
      <c r="A613" s="2">
        <v>612</v>
      </c>
      <c r="B613" s="3">
        <v>45131</v>
      </c>
      <c r="C613" s="2">
        <v>6</v>
      </c>
      <c r="D613" s="2">
        <v>4</v>
      </c>
      <c r="E613" s="2">
        <v>20</v>
      </c>
      <c r="F613" t="str">
        <f t="shared" si="54"/>
        <v>lunes</v>
      </c>
      <c r="G613" t="str">
        <f t="shared" si="55"/>
        <v>julio</v>
      </c>
      <c r="H613" t="str">
        <f>VLOOKUP(C613,Productos!A:D,2,FALSE)</f>
        <v>Producto F</v>
      </c>
      <c r="I613">
        <f>VLOOKUP(C613,Productos!A:D,3,FALSE)</f>
        <v>16</v>
      </c>
      <c r="J613">
        <f>VLOOKUP(C613,Productos!A:D,4,FALSE)</f>
        <v>32</v>
      </c>
      <c r="K613" t="str">
        <f>VLOOKUP(D613,Vendedores!A:F,6,FALSE)</f>
        <v>Fernandez, Isabel</v>
      </c>
      <c r="L613">
        <f>VLOOKUP(D613,Vendedores!A:F,5,FALSE)</f>
        <v>4345</v>
      </c>
      <c r="M613">
        <f>VLOOKUP(D613,Vendedores!A:F,2,FALSE)</f>
        <v>5</v>
      </c>
      <c r="N613" t="str">
        <f>VLOOKUP(D613,Vendedores!A:H,7,FALSE)</f>
        <v>Vendedor Sr</v>
      </c>
      <c r="O613">
        <f>VLOOKUP(D613,Vendedores!A:H,8,FALSE)</f>
        <v>2</v>
      </c>
      <c r="P613">
        <f t="shared" si="56"/>
        <v>32</v>
      </c>
      <c r="Q613">
        <f t="shared" si="57"/>
        <v>16</v>
      </c>
      <c r="R613">
        <f t="shared" si="58"/>
        <v>16</v>
      </c>
      <c r="S613">
        <f t="shared" si="59"/>
        <v>16</v>
      </c>
      <c r="T613" s="12">
        <f>VLOOKUP(
    O613,
    Comisiones!A:N,
    HLOOKUP(G613,Comisiones!$1:$2,2,FALSE),
    FALSE
)</f>
        <v>0.18</v>
      </c>
    </row>
    <row r="614" spans="1:20" x14ac:dyDescent="0.3">
      <c r="A614" s="2">
        <v>613</v>
      </c>
      <c r="B614" s="3">
        <v>45132</v>
      </c>
      <c r="C614" s="2">
        <v>6</v>
      </c>
      <c r="D614" s="2">
        <v>4</v>
      </c>
      <c r="E614" s="2">
        <v>8</v>
      </c>
      <c r="F614" t="str">
        <f t="shared" si="54"/>
        <v>martes</v>
      </c>
      <c r="G614" t="str">
        <f t="shared" si="55"/>
        <v>julio</v>
      </c>
      <c r="H614" t="str">
        <f>VLOOKUP(C614,Productos!A:D,2,FALSE)</f>
        <v>Producto F</v>
      </c>
      <c r="I614">
        <f>VLOOKUP(C614,Productos!A:D,3,FALSE)</f>
        <v>16</v>
      </c>
      <c r="J614">
        <f>VLOOKUP(C614,Productos!A:D,4,FALSE)</f>
        <v>32</v>
      </c>
      <c r="K614" t="str">
        <f>VLOOKUP(D614,Vendedores!A:F,6,FALSE)</f>
        <v>Fernandez, Isabel</v>
      </c>
      <c r="L614">
        <f>VLOOKUP(D614,Vendedores!A:F,5,FALSE)</f>
        <v>4345</v>
      </c>
      <c r="M614">
        <f>VLOOKUP(D614,Vendedores!A:F,2,FALSE)</f>
        <v>5</v>
      </c>
      <c r="N614" t="str">
        <f>VLOOKUP(D614,Vendedores!A:H,7,FALSE)</f>
        <v>Vendedor Sr</v>
      </c>
      <c r="O614">
        <f>VLOOKUP(D614,Vendedores!A:H,8,FALSE)</f>
        <v>2</v>
      </c>
      <c r="P614">
        <f t="shared" si="56"/>
        <v>32</v>
      </c>
      <c r="Q614">
        <f t="shared" si="57"/>
        <v>16</v>
      </c>
      <c r="R614">
        <f t="shared" si="58"/>
        <v>16</v>
      </c>
      <c r="S614">
        <f t="shared" si="59"/>
        <v>16</v>
      </c>
      <c r="T614" s="12">
        <f>VLOOKUP(
    O614,
    Comisiones!A:N,
    HLOOKUP(G614,Comisiones!$1:$2,2,FALSE),
    FALSE
)</f>
        <v>0.18</v>
      </c>
    </row>
    <row r="615" spans="1:20" x14ac:dyDescent="0.3">
      <c r="A615" s="2">
        <v>614</v>
      </c>
      <c r="B615" s="3">
        <v>45132</v>
      </c>
      <c r="C615" s="2">
        <v>7</v>
      </c>
      <c r="D615" s="2">
        <v>30</v>
      </c>
      <c r="E615" s="2">
        <v>19</v>
      </c>
      <c r="F615" t="str">
        <f t="shared" si="54"/>
        <v>martes</v>
      </c>
      <c r="G615" t="str">
        <f t="shared" si="55"/>
        <v>julio</v>
      </c>
      <c r="H615" t="str">
        <f>VLOOKUP(C615,Productos!A:D,2,FALSE)</f>
        <v>Producto G</v>
      </c>
      <c r="I615">
        <f>VLOOKUP(C615,Productos!A:D,3,FALSE)</f>
        <v>17</v>
      </c>
      <c r="J615">
        <f>VLOOKUP(C615,Productos!A:D,4,FALSE)</f>
        <v>34</v>
      </c>
      <c r="K615" t="str">
        <f>VLOOKUP(D615,Vendedores!A:F,6,FALSE)</f>
        <v>Gonzalez, Francisco</v>
      </c>
      <c r="L615">
        <f>VLOOKUP(D615,Vendedores!A:F,5,FALSE)</f>
        <v>3909</v>
      </c>
      <c r="M615">
        <f>VLOOKUP(D615,Vendedores!A:F,2,FALSE)</f>
        <v>6</v>
      </c>
      <c r="N615" t="str">
        <f>VLOOKUP(D615,Vendedores!A:H,7,FALSE)</f>
        <v>Vendedor Ssr</v>
      </c>
      <c r="O615">
        <f>VLOOKUP(D615,Vendedores!A:H,8,FALSE)</f>
        <v>2</v>
      </c>
      <c r="P615">
        <f t="shared" si="56"/>
        <v>34</v>
      </c>
      <c r="Q615">
        <f t="shared" si="57"/>
        <v>17</v>
      </c>
      <c r="R615">
        <f t="shared" si="58"/>
        <v>17</v>
      </c>
      <c r="S615">
        <f t="shared" si="59"/>
        <v>17</v>
      </c>
      <c r="T615" s="12">
        <f>VLOOKUP(
    O615,
    Comisiones!A:N,
    HLOOKUP(G615,Comisiones!$1:$2,2,FALSE),
    FALSE
)</f>
        <v>0.18</v>
      </c>
    </row>
    <row r="616" spans="1:20" x14ac:dyDescent="0.3">
      <c r="A616" s="2">
        <v>615</v>
      </c>
      <c r="B616" s="3">
        <v>45132</v>
      </c>
      <c r="C616" s="2">
        <v>7</v>
      </c>
      <c r="D616" s="2">
        <v>19</v>
      </c>
      <c r="E616" s="2">
        <v>15</v>
      </c>
      <c r="F616" t="str">
        <f t="shared" si="54"/>
        <v>martes</v>
      </c>
      <c r="G616" t="str">
        <f t="shared" si="55"/>
        <v>julio</v>
      </c>
      <c r="H616" t="str">
        <f>VLOOKUP(C616,Productos!A:D,2,FALSE)</f>
        <v>Producto G</v>
      </c>
      <c r="I616">
        <f>VLOOKUP(C616,Productos!A:D,3,FALSE)</f>
        <v>17</v>
      </c>
      <c r="J616">
        <f>VLOOKUP(C616,Productos!A:D,4,FALSE)</f>
        <v>34</v>
      </c>
      <c r="K616" t="str">
        <f>VLOOKUP(D616,Vendedores!A:F,6,FALSE)</f>
        <v>Rodriguez, Maria</v>
      </c>
      <c r="L616">
        <f>VLOOKUP(D616,Vendedores!A:F,5,FALSE)</f>
        <v>4862</v>
      </c>
      <c r="M616">
        <f>VLOOKUP(D616,Vendedores!A:F,2,FALSE)</f>
        <v>5</v>
      </c>
      <c r="N616" t="str">
        <f>VLOOKUP(D616,Vendedores!A:H,7,FALSE)</f>
        <v>Vendedor Sr</v>
      </c>
      <c r="O616">
        <f>VLOOKUP(D616,Vendedores!A:H,8,FALSE)</f>
        <v>2</v>
      </c>
      <c r="P616">
        <f t="shared" si="56"/>
        <v>34</v>
      </c>
      <c r="Q616">
        <f t="shared" si="57"/>
        <v>17</v>
      </c>
      <c r="R616">
        <f t="shared" si="58"/>
        <v>17</v>
      </c>
      <c r="S616">
        <f t="shared" si="59"/>
        <v>17</v>
      </c>
      <c r="T616" s="12">
        <f>VLOOKUP(
    O616,
    Comisiones!A:N,
    HLOOKUP(G616,Comisiones!$1:$2,2,FALSE),
    FALSE
)</f>
        <v>0.18</v>
      </c>
    </row>
    <row r="617" spans="1:20" x14ac:dyDescent="0.3">
      <c r="A617" s="2">
        <v>616</v>
      </c>
      <c r="B617" s="3">
        <v>45133</v>
      </c>
      <c r="C617" s="2">
        <v>2</v>
      </c>
      <c r="D617" s="2">
        <v>17</v>
      </c>
      <c r="E617" s="2">
        <v>16</v>
      </c>
      <c r="F617" t="str">
        <f t="shared" si="54"/>
        <v>miércoles</v>
      </c>
      <c r="G617" t="str">
        <f t="shared" si="55"/>
        <v>julio</v>
      </c>
      <c r="H617" t="str">
        <f>VLOOKUP(C617,Productos!A:D,2,FALSE)</f>
        <v>Producto B</v>
      </c>
      <c r="I617">
        <f>VLOOKUP(C617,Productos!A:D,3,FALSE)</f>
        <v>14</v>
      </c>
      <c r="J617">
        <f>VLOOKUP(C617,Productos!A:D,4,FALSE)</f>
        <v>28</v>
      </c>
      <c r="K617" t="str">
        <f>VLOOKUP(D617,Vendedores!A:F,6,FALSE)</f>
        <v>Messi, Lionel</v>
      </c>
      <c r="L617">
        <f>VLOOKUP(D617,Vendedores!A:F,5,FALSE)</f>
        <v>8512</v>
      </c>
      <c r="M617">
        <f>VLOOKUP(D617,Vendedores!A:F,2,FALSE)</f>
        <v>1</v>
      </c>
      <c r="N617" t="str">
        <f>VLOOKUP(D617,Vendedores!A:H,7,FALSE)</f>
        <v>CEO</v>
      </c>
      <c r="O617">
        <f>VLOOKUP(D617,Vendedores!A:H,8,FALSE)</f>
        <v>5</v>
      </c>
      <c r="P617">
        <f t="shared" si="56"/>
        <v>25.2</v>
      </c>
      <c r="Q617">
        <f t="shared" si="57"/>
        <v>14.700000000000001</v>
      </c>
      <c r="R617">
        <f t="shared" si="58"/>
        <v>14</v>
      </c>
      <c r="S617">
        <f t="shared" si="59"/>
        <v>14.700000000000001</v>
      </c>
      <c r="T617" s="12">
        <f>VLOOKUP(
    O617,
    Comisiones!A:N,
    HLOOKUP(G617,Comisiones!$1:$2,2,FALSE),
    FALSE
)</f>
        <v>0.24</v>
      </c>
    </row>
    <row r="618" spans="1:20" x14ac:dyDescent="0.3">
      <c r="A618" s="2">
        <v>617</v>
      </c>
      <c r="B618" s="3">
        <v>45133</v>
      </c>
      <c r="C618" s="2">
        <v>9</v>
      </c>
      <c r="D618" s="2">
        <v>17</v>
      </c>
      <c r="E618" s="2">
        <v>11</v>
      </c>
      <c r="F618" t="str">
        <f t="shared" si="54"/>
        <v>miércoles</v>
      </c>
      <c r="G618" t="str">
        <f t="shared" si="55"/>
        <v>julio</v>
      </c>
      <c r="H618" t="str">
        <f>VLOOKUP(C618,Productos!A:D,2,FALSE)</f>
        <v>Producto I</v>
      </c>
      <c r="I618">
        <f>VLOOKUP(C618,Productos!A:D,3,FALSE)</f>
        <v>26</v>
      </c>
      <c r="J618">
        <f>VLOOKUP(C618,Productos!A:D,4,FALSE)</f>
        <v>52</v>
      </c>
      <c r="K618" t="str">
        <f>VLOOKUP(D618,Vendedores!A:F,6,FALSE)</f>
        <v>Messi, Lionel</v>
      </c>
      <c r="L618">
        <f>VLOOKUP(D618,Vendedores!A:F,5,FALSE)</f>
        <v>8512</v>
      </c>
      <c r="M618">
        <f>VLOOKUP(D618,Vendedores!A:F,2,FALSE)</f>
        <v>1</v>
      </c>
      <c r="N618" t="str">
        <f>VLOOKUP(D618,Vendedores!A:H,7,FALSE)</f>
        <v>CEO</v>
      </c>
      <c r="O618">
        <f>VLOOKUP(D618,Vendedores!A:H,8,FALSE)</f>
        <v>5</v>
      </c>
      <c r="P618">
        <f t="shared" si="56"/>
        <v>46.800000000000004</v>
      </c>
      <c r="Q618">
        <f t="shared" si="57"/>
        <v>26</v>
      </c>
      <c r="R618">
        <f t="shared" si="58"/>
        <v>26</v>
      </c>
      <c r="S618">
        <f t="shared" si="59"/>
        <v>26</v>
      </c>
      <c r="T618" s="12">
        <f>VLOOKUP(
    O618,
    Comisiones!A:N,
    HLOOKUP(G618,Comisiones!$1:$2,2,FALSE),
    FALSE
)</f>
        <v>0.24</v>
      </c>
    </row>
    <row r="619" spans="1:20" x14ac:dyDescent="0.3">
      <c r="A619" s="2">
        <v>618</v>
      </c>
      <c r="B619" s="3">
        <v>45133</v>
      </c>
      <c r="C619" s="2">
        <v>4</v>
      </c>
      <c r="D619" s="2">
        <v>17</v>
      </c>
      <c r="E619" s="2">
        <v>15</v>
      </c>
      <c r="F619" t="str">
        <f t="shared" si="54"/>
        <v>miércoles</v>
      </c>
      <c r="G619" t="str">
        <f t="shared" si="55"/>
        <v>julio</v>
      </c>
      <c r="H619" t="str">
        <f>VLOOKUP(C619,Productos!A:D,2,FALSE)</f>
        <v>Producto D</v>
      </c>
      <c r="I619">
        <f>VLOOKUP(C619,Productos!A:D,3,FALSE)</f>
        <v>14</v>
      </c>
      <c r="J619">
        <f>VLOOKUP(C619,Productos!A:D,4,FALSE)</f>
        <v>28</v>
      </c>
      <c r="K619" t="str">
        <f>VLOOKUP(D619,Vendedores!A:F,6,FALSE)</f>
        <v>Messi, Lionel</v>
      </c>
      <c r="L619">
        <f>VLOOKUP(D619,Vendedores!A:F,5,FALSE)</f>
        <v>8512</v>
      </c>
      <c r="M619">
        <f>VLOOKUP(D619,Vendedores!A:F,2,FALSE)</f>
        <v>1</v>
      </c>
      <c r="N619" t="str">
        <f>VLOOKUP(D619,Vendedores!A:H,7,FALSE)</f>
        <v>CEO</v>
      </c>
      <c r="O619">
        <f>VLOOKUP(D619,Vendedores!A:H,8,FALSE)</f>
        <v>5</v>
      </c>
      <c r="P619">
        <f t="shared" si="56"/>
        <v>25.2</v>
      </c>
      <c r="Q619">
        <f t="shared" si="57"/>
        <v>14.700000000000001</v>
      </c>
      <c r="R619">
        <f t="shared" si="58"/>
        <v>14</v>
      </c>
      <c r="S619">
        <f t="shared" si="59"/>
        <v>14.700000000000001</v>
      </c>
      <c r="T619" s="12">
        <f>VLOOKUP(
    O619,
    Comisiones!A:N,
    HLOOKUP(G619,Comisiones!$1:$2,2,FALSE),
    FALSE
)</f>
        <v>0.24</v>
      </c>
    </row>
    <row r="620" spans="1:20" x14ac:dyDescent="0.3">
      <c r="A620" s="2">
        <v>619</v>
      </c>
      <c r="B620" s="3">
        <v>45134</v>
      </c>
      <c r="C620" s="2">
        <v>6</v>
      </c>
      <c r="D620" s="2">
        <v>21</v>
      </c>
      <c r="E620" s="2">
        <v>18</v>
      </c>
      <c r="F620" t="str">
        <f t="shared" si="54"/>
        <v>jueves</v>
      </c>
      <c r="G620" t="str">
        <f t="shared" si="55"/>
        <v>julio</v>
      </c>
      <c r="H620" t="str">
        <f>VLOOKUP(C620,Productos!A:D,2,FALSE)</f>
        <v>Producto F</v>
      </c>
      <c r="I620">
        <f>VLOOKUP(C620,Productos!A:D,3,FALSE)</f>
        <v>16</v>
      </c>
      <c r="J620">
        <f>VLOOKUP(C620,Productos!A:D,4,FALSE)</f>
        <v>32</v>
      </c>
      <c r="K620" t="str">
        <f>VLOOKUP(D620,Vendedores!A:F,6,FALSE)</f>
        <v>Fernandez, Juan</v>
      </c>
      <c r="L620">
        <f>VLOOKUP(D620,Vendedores!A:F,5,FALSE)</f>
        <v>2616</v>
      </c>
      <c r="M620">
        <f>VLOOKUP(D620,Vendedores!A:F,2,FALSE)</f>
        <v>7</v>
      </c>
      <c r="N620" t="str">
        <f>VLOOKUP(D620,Vendedores!A:H,7,FALSE)</f>
        <v>Vendedor Jr</v>
      </c>
      <c r="O620">
        <f>VLOOKUP(D620,Vendedores!A:H,8,FALSE)</f>
        <v>2</v>
      </c>
      <c r="P620">
        <f t="shared" si="56"/>
        <v>32</v>
      </c>
      <c r="Q620">
        <f t="shared" si="57"/>
        <v>16</v>
      </c>
      <c r="R620">
        <f t="shared" si="58"/>
        <v>16</v>
      </c>
      <c r="S620">
        <f t="shared" si="59"/>
        <v>16</v>
      </c>
      <c r="T620" s="12">
        <f>VLOOKUP(
    O620,
    Comisiones!A:N,
    HLOOKUP(G620,Comisiones!$1:$2,2,FALSE),
    FALSE
)</f>
        <v>0.18</v>
      </c>
    </row>
    <row r="621" spans="1:20" x14ac:dyDescent="0.3">
      <c r="A621" s="2">
        <v>620</v>
      </c>
      <c r="B621" s="3">
        <v>45134</v>
      </c>
      <c r="C621" s="2">
        <v>9</v>
      </c>
      <c r="D621" s="2">
        <v>20</v>
      </c>
      <c r="E621" s="2">
        <v>17</v>
      </c>
      <c r="F621" t="str">
        <f t="shared" si="54"/>
        <v>jueves</v>
      </c>
      <c r="G621" t="str">
        <f t="shared" si="55"/>
        <v>julio</v>
      </c>
      <c r="H621" t="str">
        <f>VLOOKUP(C621,Productos!A:D,2,FALSE)</f>
        <v>Producto I</v>
      </c>
      <c r="I621">
        <f>VLOOKUP(C621,Productos!A:D,3,FALSE)</f>
        <v>26</v>
      </c>
      <c r="J621">
        <f>VLOOKUP(C621,Productos!A:D,4,FALSE)</f>
        <v>52</v>
      </c>
      <c r="K621" t="str">
        <f>VLOOKUP(D621,Vendedores!A:F,6,FALSE)</f>
        <v>Gonzalez, Carmen</v>
      </c>
      <c r="L621">
        <f>VLOOKUP(D621,Vendedores!A:F,5,FALSE)</f>
        <v>3522</v>
      </c>
      <c r="M621">
        <f>VLOOKUP(D621,Vendedores!A:F,2,FALSE)</f>
        <v>6</v>
      </c>
      <c r="N621" t="str">
        <f>VLOOKUP(D621,Vendedores!A:H,7,FALSE)</f>
        <v>Vendedor Ssr</v>
      </c>
      <c r="O621">
        <f>VLOOKUP(D621,Vendedores!A:H,8,FALSE)</f>
        <v>2</v>
      </c>
      <c r="P621">
        <f t="shared" si="56"/>
        <v>52</v>
      </c>
      <c r="Q621">
        <f t="shared" si="57"/>
        <v>26</v>
      </c>
      <c r="R621">
        <f t="shared" si="58"/>
        <v>26</v>
      </c>
      <c r="S621">
        <f t="shared" si="59"/>
        <v>26</v>
      </c>
      <c r="T621" s="12">
        <f>VLOOKUP(
    O621,
    Comisiones!A:N,
    HLOOKUP(G621,Comisiones!$1:$2,2,FALSE),
    FALSE
)</f>
        <v>0.18</v>
      </c>
    </row>
    <row r="622" spans="1:20" x14ac:dyDescent="0.3">
      <c r="A622" s="2">
        <v>621</v>
      </c>
      <c r="B622" s="3">
        <v>45134</v>
      </c>
      <c r="C622" s="2">
        <v>3</v>
      </c>
      <c r="D622" s="2">
        <v>4</v>
      </c>
      <c r="E622" s="2">
        <v>15</v>
      </c>
      <c r="F622" t="str">
        <f t="shared" si="54"/>
        <v>jueves</v>
      </c>
      <c r="G622" t="str">
        <f t="shared" si="55"/>
        <v>julio</v>
      </c>
      <c r="H622" t="str">
        <f>VLOOKUP(C622,Productos!A:D,2,FALSE)</f>
        <v>Producto C</v>
      </c>
      <c r="I622">
        <f>VLOOKUP(C622,Productos!A:D,3,FALSE)</f>
        <v>23</v>
      </c>
      <c r="J622">
        <f>VLOOKUP(C622,Productos!A:D,4,FALSE)</f>
        <v>46</v>
      </c>
      <c r="K622" t="str">
        <f>VLOOKUP(D622,Vendedores!A:F,6,FALSE)</f>
        <v>Fernandez, Isabel</v>
      </c>
      <c r="L622">
        <f>VLOOKUP(D622,Vendedores!A:F,5,FALSE)</f>
        <v>4345</v>
      </c>
      <c r="M622">
        <f>VLOOKUP(D622,Vendedores!A:F,2,FALSE)</f>
        <v>5</v>
      </c>
      <c r="N622" t="str">
        <f>VLOOKUP(D622,Vendedores!A:H,7,FALSE)</f>
        <v>Vendedor Sr</v>
      </c>
      <c r="O622">
        <f>VLOOKUP(D622,Vendedores!A:H,8,FALSE)</f>
        <v>2</v>
      </c>
      <c r="P622">
        <f t="shared" si="56"/>
        <v>46</v>
      </c>
      <c r="Q622">
        <f t="shared" si="57"/>
        <v>24.150000000000002</v>
      </c>
      <c r="R622">
        <f t="shared" si="58"/>
        <v>23</v>
      </c>
      <c r="S622">
        <f t="shared" si="59"/>
        <v>24.150000000000002</v>
      </c>
      <c r="T622" s="12">
        <f>VLOOKUP(
    O622,
    Comisiones!A:N,
    HLOOKUP(G622,Comisiones!$1:$2,2,FALSE),
    FALSE
)</f>
        <v>0.18</v>
      </c>
    </row>
    <row r="623" spans="1:20" x14ac:dyDescent="0.3">
      <c r="A623" s="2">
        <v>622</v>
      </c>
      <c r="B623" s="3">
        <v>45135</v>
      </c>
      <c r="C623" s="2">
        <v>8</v>
      </c>
      <c r="D623" s="2">
        <v>40</v>
      </c>
      <c r="E623" s="2">
        <v>17</v>
      </c>
      <c r="F623" t="str">
        <f t="shared" si="54"/>
        <v>viernes</v>
      </c>
      <c r="G623" t="str">
        <f t="shared" si="55"/>
        <v>julio</v>
      </c>
      <c r="H623" t="str">
        <f>VLOOKUP(C623,Productos!A:D,2,FALSE)</f>
        <v>Producto H</v>
      </c>
      <c r="I623">
        <f>VLOOKUP(C623,Productos!A:D,3,FALSE)</f>
        <v>14</v>
      </c>
      <c r="J623">
        <f>VLOOKUP(C623,Productos!A:D,4,FALSE)</f>
        <v>28</v>
      </c>
      <c r="K623" t="str">
        <f>VLOOKUP(D623,Vendedores!A:F,6,FALSE)</f>
        <v>Martin, Carmen</v>
      </c>
      <c r="L623">
        <f>VLOOKUP(D623,Vendedores!A:F,5,FALSE)</f>
        <v>1598</v>
      </c>
      <c r="M623">
        <f>VLOOKUP(D623,Vendedores!A:F,2,FALSE)</f>
        <v>8</v>
      </c>
      <c r="N623" t="str">
        <f>VLOOKUP(D623,Vendedores!A:H,7,FALSE)</f>
        <v>Pasante</v>
      </c>
      <c r="O623">
        <f>VLOOKUP(D623,Vendedores!A:H,8,FALSE)</f>
        <v>1</v>
      </c>
      <c r="P623">
        <f t="shared" si="56"/>
        <v>28</v>
      </c>
      <c r="Q623">
        <f t="shared" si="57"/>
        <v>14</v>
      </c>
      <c r="R623">
        <f t="shared" si="58"/>
        <v>14</v>
      </c>
      <c r="S623">
        <f t="shared" si="59"/>
        <v>14</v>
      </c>
      <c r="T623" s="12">
        <f>VLOOKUP(
    O623,
    Comisiones!A:N,
    HLOOKUP(G623,Comisiones!$1:$2,2,FALSE),
    FALSE
)</f>
        <v>0.16</v>
      </c>
    </row>
    <row r="624" spans="1:20" x14ac:dyDescent="0.3">
      <c r="A624" s="2">
        <v>623</v>
      </c>
      <c r="B624" s="3">
        <v>45135</v>
      </c>
      <c r="C624" s="2">
        <v>9</v>
      </c>
      <c r="D624" s="2">
        <v>31</v>
      </c>
      <c r="E624" s="2">
        <v>12</v>
      </c>
      <c r="F624" t="str">
        <f t="shared" si="54"/>
        <v>viernes</v>
      </c>
      <c r="G624" t="str">
        <f t="shared" si="55"/>
        <v>julio</v>
      </c>
      <c r="H624" t="str">
        <f>VLOOKUP(C624,Productos!A:D,2,FALSE)</f>
        <v>Producto I</v>
      </c>
      <c r="I624">
        <f>VLOOKUP(C624,Productos!A:D,3,FALSE)</f>
        <v>26</v>
      </c>
      <c r="J624">
        <f>VLOOKUP(C624,Productos!A:D,4,FALSE)</f>
        <v>52</v>
      </c>
      <c r="K624" t="str">
        <f>VLOOKUP(D624,Vendedores!A:F,6,FALSE)</f>
        <v>Fernandez, Isabel</v>
      </c>
      <c r="L624">
        <f>VLOOKUP(D624,Vendedores!A:F,5,FALSE)</f>
        <v>2227</v>
      </c>
      <c r="M624">
        <f>VLOOKUP(D624,Vendedores!A:F,2,FALSE)</f>
        <v>7</v>
      </c>
      <c r="N624" t="str">
        <f>VLOOKUP(D624,Vendedores!A:H,7,FALSE)</f>
        <v>Vendedor Jr</v>
      </c>
      <c r="O624">
        <f>VLOOKUP(D624,Vendedores!A:H,8,FALSE)</f>
        <v>2</v>
      </c>
      <c r="P624">
        <f t="shared" si="56"/>
        <v>52</v>
      </c>
      <c r="Q624">
        <f t="shared" si="57"/>
        <v>26</v>
      </c>
      <c r="R624">
        <f t="shared" si="58"/>
        <v>26</v>
      </c>
      <c r="S624">
        <f t="shared" si="59"/>
        <v>26</v>
      </c>
      <c r="T624" s="12">
        <f>VLOOKUP(
    O624,
    Comisiones!A:N,
    HLOOKUP(G624,Comisiones!$1:$2,2,FALSE),
    FALSE
)</f>
        <v>0.18</v>
      </c>
    </row>
    <row r="625" spans="1:20" x14ac:dyDescent="0.3">
      <c r="A625" s="2">
        <v>624</v>
      </c>
      <c r="B625" s="3">
        <v>45135</v>
      </c>
      <c r="C625" s="2">
        <v>7</v>
      </c>
      <c r="D625" s="2">
        <v>39</v>
      </c>
      <c r="E625" s="2">
        <v>23</v>
      </c>
      <c r="F625" t="str">
        <f t="shared" si="54"/>
        <v>viernes</v>
      </c>
      <c r="G625" t="str">
        <f t="shared" si="55"/>
        <v>julio</v>
      </c>
      <c r="H625" t="str">
        <f>VLOOKUP(C625,Productos!A:D,2,FALSE)</f>
        <v>Producto G</v>
      </c>
      <c r="I625">
        <f>VLOOKUP(C625,Productos!A:D,3,FALSE)</f>
        <v>17</v>
      </c>
      <c r="J625">
        <f>VLOOKUP(C625,Productos!A:D,4,FALSE)</f>
        <v>34</v>
      </c>
      <c r="K625" t="str">
        <f>VLOOKUP(D625,Vendedores!A:F,6,FALSE)</f>
        <v>Gomez, Maria</v>
      </c>
      <c r="L625">
        <f>VLOOKUP(D625,Vendedores!A:F,5,FALSE)</f>
        <v>2483</v>
      </c>
      <c r="M625">
        <f>VLOOKUP(D625,Vendedores!A:F,2,FALSE)</f>
        <v>7</v>
      </c>
      <c r="N625" t="str">
        <f>VLOOKUP(D625,Vendedores!A:H,7,FALSE)</f>
        <v>Vendedor Jr</v>
      </c>
      <c r="O625">
        <f>VLOOKUP(D625,Vendedores!A:H,8,FALSE)</f>
        <v>2</v>
      </c>
      <c r="P625">
        <f t="shared" si="56"/>
        <v>34</v>
      </c>
      <c r="Q625">
        <f t="shared" si="57"/>
        <v>17</v>
      </c>
      <c r="R625">
        <f t="shared" si="58"/>
        <v>17</v>
      </c>
      <c r="S625">
        <f t="shared" si="59"/>
        <v>17</v>
      </c>
      <c r="T625" s="12">
        <f>VLOOKUP(
    O625,
    Comisiones!A:N,
    HLOOKUP(G625,Comisiones!$1:$2,2,FALSE),
    FALSE
)</f>
        <v>0.18</v>
      </c>
    </row>
    <row r="626" spans="1:20" x14ac:dyDescent="0.3">
      <c r="A626" s="2">
        <v>625</v>
      </c>
      <c r="B626" s="3">
        <v>45136</v>
      </c>
      <c r="C626" s="2">
        <v>10</v>
      </c>
      <c r="D626" s="2">
        <v>38</v>
      </c>
      <c r="E626" s="2">
        <v>21</v>
      </c>
      <c r="F626" t="str">
        <f t="shared" si="54"/>
        <v>sábado</v>
      </c>
      <c r="G626" t="str">
        <f t="shared" si="55"/>
        <v>julio</v>
      </c>
      <c r="H626" t="str">
        <f>VLOOKUP(C626,Productos!A:D,2,FALSE)</f>
        <v>Producto J</v>
      </c>
      <c r="I626">
        <f>VLOOKUP(C626,Productos!A:D,3,FALSE)</f>
        <v>29</v>
      </c>
      <c r="J626">
        <f>VLOOKUP(C626,Productos!A:D,4,FALSE)</f>
        <v>58</v>
      </c>
      <c r="K626" t="str">
        <f>VLOOKUP(D626,Vendedores!A:F,6,FALSE)</f>
        <v>Fernandez, Jose</v>
      </c>
      <c r="L626">
        <f>VLOOKUP(D626,Vendedores!A:F,5,FALSE)</f>
        <v>3055</v>
      </c>
      <c r="M626">
        <f>VLOOKUP(D626,Vendedores!A:F,2,FALSE)</f>
        <v>6</v>
      </c>
      <c r="N626" t="str">
        <f>VLOOKUP(D626,Vendedores!A:H,7,FALSE)</f>
        <v>Vendedor Ssr</v>
      </c>
      <c r="O626">
        <f>VLOOKUP(D626,Vendedores!A:H,8,FALSE)</f>
        <v>2</v>
      </c>
      <c r="P626">
        <f t="shared" si="56"/>
        <v>58</v>
      </c>
      <c r="Q626">
        <f t="shared" si="57"/>
        <v>29</v>
      </c>
      <c r="R626">
        <f t="shared" si="58"/>
        <v>29</v>
      </c>
      <c r="S626">
        <f t="shared" si="59"/>
        <v>29</v>
      </c>
      <c r="T626" s="12">
        <f>VLOOKUP(
    O626,
    Comisiones!A:N,
    HLOOKUP(G626,Comisiones!$1:$2,2,FALSE),
    FALSE
)</f>
        <v>0.18</v>
      </c>
    </row>
    <row r="627" spans="1:20" x14ac:dyDescent="0.3">
      <c r="A627" s="2">
        <v>626</v>
      </c>
      <c r="B627" s="3">
        <v>45136</v>
      </c>
      <c r="C627" s="2">
        <v>4</v>
      </c>
      <c r="D627" s="2">
        <v>37</v>
      </c>
      <c r="E627" s="2">
        <v>18</v>
      </c>
      <c r="F627" t="str">
        <f t="shared" si="54"/>
        <v>sábado</v>
      </c>
      <c r="G627" t="str">
        <f t="shared" si="55"/>
        <v>julio</v>
      </c>
      <c r="H627" t="str">
        <f>VLOOKUP(C627,Productos!A:D,2,FALSE)</f>
        <v>Producto D</v>
      </c>
      <c r="I627">
        <f>VLOOKUP(C627,Productos!A:D,3,FALSE)</f>
        <v>14</v>
      </c>
      <c r="J627">
        <f>VLOOKUP(C627,Productos!A:D,4,FALSE)</f>
        <v>28</v>
      </c>
      <c r="K627" t="str">
        <f>VLOOKUP(D627,Vendedores!A:F,6,FALSE)</f>
        <v>Gonzalez, Lionel</v>
      </c>
      <c r="L627">
        <f>VLOOKUP(D627,Vendedores!A:F,5,FALSE)</f>
        <v>4073</v>
      </c>
      <c r="M627">
        <f>VLOOKUP(D627,Vendedores!A:F,2,FALSE)</f>
        <v>5</v>
      </c>
      <c r="N627" t="str">
        <f>VLOOKUP(D627,Vendedores!A:H,7,FALSE)</f>
        <v>Vendedor Sr</v>
      </c>
      <c r="O627">
        <f>VLOOKUP(D627,Vendedores!A:H,8,FALSE)</f>
        <v>2</v>
      </c>
      <c r="P627">
        <f t="shared" si="56"/>
        <v>28</v>
      </c>
      <c r="Q627">
        <f t="shared" si="57"/>
        <v>14.700000000000001</v>
      </c>
      <c r="R627">
        <f t="shared" si="58"/>
        <v>14</v>
      </c>
      <c r="S627">
        <f t="shared" si="59"/>
        <v>14.700000000000001</v>
      </c>
      <c r="T627" s="12">
        <f>VLOOKUP(
    O627,
    Comisiones!A:N,
    HLOOKUP(G627,Comisiones!$1:$2,2,FALSE),
    FALSE
)</f>
        <v>0.18</v>
      </c>
    </row>
    <row r="628" spans="1:20" x14ac:dyDescent="0.3">
      <c r="A628" s="2">
        <v>627</v>
      </c>
      <c r="B628" s="3">
        <v>45136</v>
      </c>
      <c r="C628" s="2">
        <v>3</v>
      </c>
      <c r="D628" s="2">
        <v>39</v>
      </c>
      <c r="E628" s="2">
        <v>14</v>
      </c>
      <c r="F628" t="str">
        <f t="shared" si="54"/>
        <v>sábado</v>
      </c>
      <c r="G628" t="str">
        <f t="shared" si="55"/>
        <v>julio</v>
      </c>
      <c r="H628" t="str">
        <f>VLOOKUP(C628,Productos!A:D,2,FALSE)</f>
        <v>Producto C</v>
      </c>
      <c r="I628">
        <f>VLOOKUP(C628,Productos!A:D,3,FALSE)</f>
        <v>23</v>
      </c>
      <c r="J628">
        <f>VLOOKUP(C628,Productos!A:D,4,FALSE)</f>
        <v>46</v>
      </c>
      <c r="K628" t="str">
        <f>VLOOKUP(D628,Vendedores!A:F,6,FALSE)</f>
        <v>Gomez, Maria</v>
      </c>
      <c r="L628">
        <f>VLOOKUP(D628,Vendedores!A:F,5,FALSE)</f>
        <v>2483</v>
      </c>
      <c r="M628">
        <f>VLOOKUP(D628,Vendedores!A:F,2,FALSE)</f>
        <v>7</v>
      </c>
      <c r="N628" t="str">
        <f>VLOOKUP(D628,Vendedores!A:H,7,FALSE)</f>
        <v>Vendedor Jr</v>
      </c>
      <c r="O628">
        <f>VLOOKUP(D628,Vendedores!A:H,8,FALSE)</f>
        <v>2</v>
      </c>
      <c r="P628">
        <f t="shared" si="56"/>
        <v>46</v>
      </c>
      <c r="Q628">
        <f t="shared" si="57"/>
        <v>24.150000000000002</v>
      </c>
      <c r="R628">
        <f t="shared" si="58"/>
        <v>23</v>
      </c>
      <c r="S628">
        <f t="shared" si="59"/>
        <v>24.150000000000002</v>
      </c>
      <c r="T628" s="12">
        <f>VLOOKUP(
    O628,
    Comisiones!A:N,
    HLOOKUP(G628,Comisiones!$1:$2,2,FALSE),
    FALSE
)</f>
        <v>0.18</v>
      </c>
    </row>
    <row r="629" spans="1:20" x14ac:dyDescent="0.3">
      <c r="A629" s="2">
        <v>628</v>
      </c>
      <c r="B629" s="3">
        <v>45137</v>
      </c>
      <c r="C629" s="2">
        <v>4</v>
      </c>
      <c r="D629" s="2">
        <v>7</v>
      </c>
      <c r="E629" s="2">
        <v>16</v>
      </c>
      <c r="F629" t="str">
        <f t="shared" si="54"/>
        <v>domingo</v>
      </c>
      <c r="G629" t="str">
        <f t="shared" si="55"/>
        <v>julio</v>
      </c>
      <c r="H629" t="str">
        <f>VLOOKUP(C629,Productos!A:D,2,FALSE)</f>
        <v>Producto D</v>
      </c>
      <c r="I629">
        <f>VLOOKUP(C629,Productos!A:D,3,FALSE)</f>
        <v>14</v>
      </c>
      <c r="J629">
        <f>VLOOKUP(C629,Productos!A:D,4,FALSE)</f>
        <v>28</v>
      </c>
      <c r="K629" t="str">
        <f>VLOOKUP(D629,Vendedores!A:F,6,FALSE)</f>
        <v>Sanchez, Antonio</v>
      </c>
      <c r="L629">
        <f>VLOOKUP(D629,Vendedores!A:F,5,FALSE)</f>
        <v>1810</v>
      </c>
      <c r="M629">
        <f>VLOOKUP(D629,Vendedores!A:F,2,FALSE)</f>
        <v>8</v>
      </c>
      <c r="N629" t="str">
        <f>VLOOKUP(D629,Vendedores!A:H,7,FALSE)</f>
        <v>Pasante</v>
      </c>
      <c r="O629">
        <f>VLOOKUP(D629,Vendedores!A:H,8,FALSE)</f>
        <v>1</v>
      </c>
      <c r="P629">
        <f t="shared" si="56"/>
        <v>33.6</v>
      </c>
      <c r="Q629">
        <f t="shared" si="57"/>
        <v>14.700000000000001</v>
      </c>
      <c r="R629">
        <f t="shared" si="58"/>
        <v>14</v>
      </c>
      <c r="S629">
        <f t="shared" si="59"/>
        <v>14.700000000000001</v>
      </c>
      <c r="T629" s="12">
        <f>VLOOKUP(
    O629,
    Comisiones!A:N,
    HLOOKUP(G629,Comisiones!$1:$2,2,FALSE),
    FALSE
)</f>
        <v>0.16</v>
      </c>
    </row>
    <row r="630" spans="1:20" x14ac:dyDescent="0.3">
      <c r="A630" s="2">
        <v>629</v>
      </c>
      <c r="B630" s="3">
        <v>45137</v>
      </c>
      <c r="C630" s="2">
        <v>5</v>
      </c>
      <c r="D630" s="2">
        <v>22</v>
      </c>
      <c r="E630" s="2">
        <v>15</v>
      </c>
      <c r="F630" t="str">
        <f t="shared" si="54"/>
        <v>domingo</v>
      </c>
      <c r="G630" t="str">
        <f t="shared" si="55"/>
        <v>julio</v>
      </c>
      <c r="H630" t="str">
        <f>VLOOKUP(C630,Productos!A:D,2,FALSE)</f>
        <v>Producto E</v>
      </c>
      <c r="I630">
        <f>VLOOKUP(C630,Productos!A:D,3,FALSE)</f>
        <v>24</v>
      </c>
      <c r="J630">
        <f>VLOOKUP(C630,Productos!A:D,4,FALSE)</f>
        <v>48</v>
      </c>
      <c r="K630" t="str">
        <f>VLOOKUP(D630,Vendedores!A:F,6,FALSE)</f>
        <v>Lopez, Ana</v>
      </c>
      <c r="L630">
        <f>VLOOKUP(D630,Vendedores!A:F,5,FALSE)</f>
        <v>1601</v>
      </c>
      <c r="M630">
        <f>VLOOKUP(D630,Vendedores!A:F,2,FALSE)</f>
        <v>8</v>
      </c>
      <c r="N630" t="str">
        <f>VLOOKUP(D630,Vendedores!A:H,7,FALSE)</f>
        <v>Pasante</v>
      </c>
      <c r="O630">
        <f>VLOOKUP(D630,Vendedores!A:H,8,FALSE)</f>
        <v>1</v>
      </c>
      <c r="P630">
        <f t="shared" si="56"/>
        <v>57.599999999999994</v>
      </c>
      <c r="Q630">
        <f t="shared" si="57"/>
        <v>24</v>
      </c>
      <c r="R630">
        <f t="shared" si="58"/>
        <v>24</v>
      </c>
      <c r="S630">
        <f t="shared" si="59"/>
        <v>24</v>
      </c>
      <c r="T630" s="12">
        <f>VLOOKUP(
    O630,
    Comisiones!A:N,
    HLOOKUP(G630,Comisiones!$1:$2,2,FALSE),
    FALSE
)</f>
        <v>0.16</v>
      </c>
    </row>
    <row r="631" spans="1:20" x14ac:dyDescent="0.3">
      <c r="A631" s="2">
        <v>630</v>
      </c>
      <c r="B631" s="3">
        <v>45137</v>
      </c>
      <c r="C631" s="2">
        <v>7</v>
      </c>
      <c r="D631" s="2">
        <v>35</v>
      </c>
      <c r="E631" s="2">
        <v>17</v>
      </c>
      <c r="F631" t="str">
        <f t="shared" si="54"/>
        <v>domingo</v>
      </c>
      <c r="G631" t="str">
        <f t="shared" si="55"/>
        <v>julio</v>
      </c>
      <c r="H631" t="str">
        <f>VLOOKUP(C631,Productos!A:D,2,FALSE)</f>
        <v>Producto G</v>
      </c>
      <c r="I631">
        <f>VLOOKUP(C631,Productos!A:D,3,FALSE)</f>
        <v>17</v>
      </c>
      <c r="J631">
        <f>VLOOKUP(C631,Productos!A:D,4,FALSE)</f>
        <v>34</v>
      </c>
      <c r="K631" t="str">
        <f>VLOOKUP(D631,Vendedores!A:F,6,FALSE)</f>
        <v>Garcia, David</v>
      </c>
      <c r="L631">
        <f>VLOOKUP(D631,Vendedores!A:F,5,FALSE)</f>
        <v>2383</v>
      </c>
      <c r="M631">
        <f>VLOOKUP(D631,Vendedores!A:F,2,FALSE)</f>
        <v>7</v>
      </c>
      <c r="N631" t="str">
        <f>VLOOKUP(D631,Vendedores!A:H,7,FALSE)</f>
        <v>Vendedor Jr</v>
      </c>
      <c r="O631">
        <f>VLOOKUP(D631,Vendedores!A:H,8,FALSE)</f>
        <v>2</v>
      </c>
      <c r="P631">
        <f t="shared" si="56"/>
        <v>40.799999999999997</v>
      </c>
      <c r="Q631">
        <f t="shared" si="57"/>
        <v>17</v>
      </c>
      <c r="R631">
        <f t="shared" si="58"/>
        <v>17</v>
      </c>
      <c r="S631">
        <f t="shared" si="59"/>
        <v>17</v>
      </c>
      <c r="T631" s="12">
        <f>VLOOKUP(
    O631,
    Comisiones!A:N,
    HLOOKUP(G631,Comisiones!$1:$2,2,FALSE),
    FALSE
)</f>
        <v>0.18</v>
      </c>
    </row>
    <row r="632" spans="1:20" x14ac:dyDescent="0.3">
      <c r="A632" s="2">
        <v>631</v>
      </c>
      <c r="B632" s="3">
        <v>45138</v>
      </c>
      <c r="C632" s="2">
        <v>6</v>
      </c>
      <c r="D632" s="2">
        <v>3</v>
      </c>
      <c r="E632" s="2">
        <v>17</v>
      </c>
      <c r="F632" t="str">
        <f t="shared" si="54"/>
        <v>lunes</v>
      </c>
      <c r="G632" t="str">
        <f t="shared" si="55"/>
        <v>julio</v>
      </c>
      <c r="H632" t="str">
        <f>VLOOKUP(C632,Productos!A:D,2,FALSE)</f>
        <v>Producto F</v>
      </c>
      <c r="I632">
        <f>VLOOKUP(C632,Productos!A:D,3,FALSE)</f>
        <v>16</v>
      </c>
      <c r="J632">
        <f>VLOOKUP(C632,Productos!A:D,4,FALSE)</f>
        <v>32</v>
      </c>
      <c r="K632" t="str">
        <f>VLOOKUP(D632,Vendedores!A:F,6,FALSE)</f>
        <v>Gonzalez, Pedro</v>
      </c>
      <c r="L632">
        <f>VLOOKUP(D632,Vendedores!A:F,5,FALSE)</f>
        <v>5010</v>
      </c>
      <c r="M632">
        <f>VLOOKUP(D632,Vendedores!A:F,2,FALSE)</f>
        <v>4</v>
      </c>
      <c r="N632" t="str">
        <f>VLOOKUP(D632,Vendedores!A:H,7,FALSE)</f>
        <v>Jefe</v>
      </c>
      <c r="O632">
        <f>VLOOKUP(D632,Vendedores!A:H,8,FALSE)</f>
        <v>3</v>
      </c>
      <c r="P632">
        <f t="shared" si="56"/>
        <v>32</v>
      </c>
      <c r="Q632">
        <f t="shared" si="57"/>
        <v>16</v>
      </c>
      <c r="R632">
        <f t="shared" si="58"/>
        <v>16</v>
      </c>
      <c r="S632">
        <f t="shared" si="59"/>
        <v>16</v>
      </c>
      <c r="T632" s="12">
        <f>VLOOKUP(
    O632,
    Comisiones!A:N,
    HLOOKUP(G632,Comisiones!$1:$2,2,FALSE),
    FALSE
)</f>
        <v>0.2</v>
      </c>
    </row>
    <row r="633" spans="1:20" x14ac:dyDescent="0.3">
      <c r="A633" s="2">
        <v>632</v>
      </c>
      <c r="B633" s="3">
        <v>45138</v>
      </c>
      <c r="C633" s="2">
        <v>4</v>
      </c>
      <c r="D633" s="2">
        <v>29</v>
      </c>
      <c r="E633" s="2">
        <v>16</v>
      </c>
      <c r="F633" t="str">
        <f t="shared" si="54"/>
        <v>lunes</v>
      </c>
      <c r="G633" t="str">
        <f t="shared" si="55"/>
        <v>julio</v>
      </c>
      <c r="H633" t="str">
        <f>VLOOKUP(C633,Productos!A:D,2,FALSE)</f>
        <v>Producto D</v>
      </c>
      <c r="I633">
        <f>VLOOKUP(C633,Productos!A:D,3,FALSE)</f>
        <v>14</v>
      </c>
      <c r="J633">
        <f>VLOOKUP(C633,Productos!A:D,4,FALSE)</f>
        <v>28</v>
      </c>
      <c r="K633" t="str">
        <f>VLOOKUP(D633,Vendedores!A:F,6,FALSE)</f>
        <v>Rodriguez, Jose</v>
      </c>
      <c r="L633">
        <f>VLOOKUP(D633,Vendedores!A:F,5,FALSE)</f>
        <v>4645</v>
      </c>
      <c r="M633">
        <f>VLOOKUP(D633,Vendedores!A:F,2,FALSE)</f>
        <v>5</v>
      </c>
      <c r="N633" t="str">
        <f>VLOOKUP(D633,Vendedores!A:H,7,FALSE)</f>
        <v>Vendedor Sr</v>
      </c>
      <c r="O633">
        <f>VLOOKUP(D633,Vendedores!A:H,8,FALSE)</f>
        <v>2</v>
      </c>
      <c r="P633">
        <f t="shared" si="56"/>
        <v>28</v>
      </c>
      <c r="Q633">
        <f t="shared" si="57"/>
        <v>14.700000000000001</v>
      </c>
      <c r="R633">
        <f t="shared" si="58"/>
        <v>14</v>
      </c>
      <c r="S633">
        <f t="shared" si="59"/>
        <v>14.700000000000001</v>
      </c>
      <c r="T633" s="12">
        <f>VLOOKUP(
    O633,
    Comisiones!A:N,
    HLOOKUP(G633,Comisiones!$1:$2,2,FALSE),
    FALSE
)</f>
        <v>0.18</v>
      </c>
    </row>
    <row r="634" spans="1:20" x14ac:dyDescent="0.3">
      <c r="A634" s="2">
        <v>633</v>
      </c>
      <c r="B634" s="3">
        <v>45138</v>
      </c>
      <c r="C634" s="2">
        <v>1</v>
      </c>
      <c r="D634" s="2">
        <v>39</v>
      </c>
      <c r="E634" s="2">
        <v>3</v>
      </c>
      <c r="F634" t="str">
        <f t="shared" si="54"/>
        <v>lunes</v>
      </c>
      <c r="G634" t="str">
        <f t="shared" si="55"/>
        <v>julio</v>
      </c>
      <c r="H634" t="str">
        <f>VLOOKUP(C634,Productos!A:D,2,FALSE)</f>
        <v>Producto A</v>
      </c>
      <c r="I634">
        <f>VLOOKUP(C634,Productos!A:D,3,FALSE)</f>
        <v>10</v>
      </c>
      <c r="J634">
        <f>VLOOKUP(C634,Productos!A:D,4,FALSE)</f>
        <v>20</v>
      </c>
      <c r="K634" t="str">
        <f>VLOOKUP(D634,Vendedores!A:F,6,FALSE)</f>
        <v>Gomez, Maria</v>
      </c>
      <c r="L634">
        <f>VLOOKUP(D634,Vendedores!A:F,5,FALSE)</f>
        <v>2483</v>
      </c>
      <c r="M634">
        <f>VLOOKUP(D634,Vendedores!A:F,2,FALSE)</f>
        <v>7</v>
      </c>
      <c r="N634" t="str">
        <f>VLOOKUP(D634,Vendedores!A:H,7,FALSE)</f>
        <v>Vendedor Jr</v>
      </c>
      <c r="O634">
        <f>VLOOKUP(D634,Vendedores!A:H,8,FALSE)</f>
        <v>2</v>
      </c>
      <c r="P634">
        <f t="shared" si="56"/>
        <v>20</v>
      </c>
      <c r="Q634">
        <f t="shared" si="57"/>
        <v>10.5</v>
      </c>
      <c r="R634">
        <f t="shared" si="58"/>
        <v>10</v>
      </c>
      <c r="S634">
        <f t="shared" si="59"/>
        <v>10.5</v>
      </c>
      <c r="T634" s="12">
        <f>VLOOKUP(
    O634,
    Comisiones!A:N,
    HLOOKUP(G634,Comisiones!$1:$2,2,FALSE),
    FALSE
)</f>
        <v>0.18</v>
      </c>
    </row>
    <row r="635" spans="1:20" x14ac:dyDescent="0.3">
      <c r="A635" s="2">
        <v>634</v>
      </c>
      <c r="B635" s="3">
        <v>45139</v>
      </c>
      <c r="C635" s="2">
        <v>8</v>
      </c>
      <c r="D635" s="2">
        <v>15</v>
      </c>
      <c r="E635" s="2">
        <v>9</v>
      </c>
      <c r="F635" t="str">
        <f t="shared" si="54"/>
        <v>martes</v>
      </c>
      <c r="G635" t="str">
        <f t="shared" si="55"/>
        <v>agosto</v>
      </c>
      <c r="H635" t="str">
        <f>VLOOKUP(C635,Productos!A:D,2,FALSE)</f>
        <v>Producto H</v>
      </c>
      <c r="I635">
        <f>VLOOKUP(C635,Productos!A:D,3,FALSE)</f>
        <v>14</v>
      </c>
      <c r="J635">
        <f>VLOOKUP(C635,Productos!A:D,4,FALSE)</f>
        <v>28</v>
      </c>
      <c r="K635" t="str">
        <f>VLOOKUP(D635,Vendedores!A:F,6,FALSE)</f>
        <v>Gomez, David</v>
      </c>
      <c r="L635">
        <f>VLOOKUP(D635,Vendedores!A:F,5,FALSE)</f>
        <v>1821</v>
      </c>
      <c r="M635">
        <f>VLOOKUP(D635,Vendedores!A:F,2,FALSE)</f>
        <v>8</v>
      </c>
      <c r="N635" t="str">
        <f>VLOOKUP(D635,Vendedores!A:H,7,FALSE)</f>
        <v>Pasante</v>
      </c>
      <c r="O635">
        <f>VLOOKUP(D635,Vendedores!A:H,8,FALSE)</f>
        <v>1</v>
      </c>
      <c r="P635">
        <f t="shared" si="56"/>
        <v>28</v>
      </c>
      <c r="Q635">
        <f t="shared" si="57"/>
        <v>14</v>
      </c>
      <c r="R635">
        <f t="shared" si="58"/>
        <v>14</v>
      </c>
      <c r="S635">
        <f t="shared" si="59"/>
        <v>14</v>
      </c>
      <c r="T635" s="12">
        <f>VLOOKUP(
    O635,
    Comisiones!A:N,
    HLOOKUP(G635,Comisiones!$1:$2,2,FALSE),
    FALSE
)</f>
        <v>0.13</v>
      </c>
    </row>
    <row r="636" spans="1:20" x14ac:dyDescent="0.3">
      <c r="A636" s="2">
        <v>635</v>
      </c>
      <c r="B636" s="3">
        <v>45139</v>
      </c>
      <c r="C636" s="2">
        <v>9</v>
      </c>
      <c r="D636" s="2">
        <v>28</v>
      </c>
      <c r="E636" s="2">
        <v>25</v>
      </c>
      <c r="F636" t="str">
        <f t="shared" si="54"/>
        <v>martes</v>
      </c>
      <c r="G636" t="str">
        <f t="shared" si="55"/>
        <v>agosto</v>
      </c>
      <c r="H636" t="str">
        <f>VLOOKUP(C636,Productos!A:D,2,FALSE)</f>
        <v>Producto I</v>
      </c>
      <c r="I636">
        <f>VLOOKUP(C636,Productos!A:D,3,FALSE)</f>
        <v>26</v>
      </c>
      <c r="J636">
        <f>VLOOKUP(C636,Productos!A:D,4,FALSE)</f>
        <v>52</v>
      </c>
      <c r="K636" t="str">
        <f>VLOOKUP(D636,Vendedores!A:F,6,FALSE)</f>
        <v>Garcia, Manuel</v>
      </c>
      <c r="L636">
        <f>VLOOKUP(D636,Vendedores!A:F,5,FALSE)</f>
        <v>5249</v>
      </c>
      <c r="M636">
        <f>VLOOKUP(D636,Vendedores!A:F,2,FALSE)</f>
        <v>4</v>
      </c>
      <c r="N636" t="str">
        <f>VLOOKUP(D636,Vendedores!A:H,7,FALSE)</f>
        <v>Jefe</v>
      </c>
      <c r="O636">
        <f>VLOOKUP(D636,Vendedores!A:H,8,FALSE)</f>
        <v>3</v>
      </c>
      <c r="P636">
        <f t="shared" si="56"/>
        <v>52</v>
      </c>
      <c r="Q636">
        <f t="shared" si="57"/>
        <v>26</v>
      </c>
      <c r="R636">
        <f t="shared" si="58"/>
        <v>26</v>
      </c>
      <c r="S636">
        <f t="shared" si="59"/>
        <v>26</v>
      </c>
      <c r="T636" s="12">
        <f>VLOOKUP(
    O636,
    Comisiones!A:N,
    HLOOKUP(G636,Comisiones!$1:$2,2,FALSE),
    FALSE
)</f>
        <v>0.15</v>
      </c>
    </row>
    <row r="637" spans="1:20" x14ac:dyDescent="0.3">
      <c r="A637" s="2">
        <v>636</v>
      </c>
      <c r="B637" s="3">
        <v>45139</v>
      </c>
      <c r="C637" s="2">
        <v>4</v>
      </c>
      <c r="D637" s="2">
        <v>6</v>
      </c>
      <c r="E637" s="2">
        <v>10</v>
      </c>
      <c r="F637" t="str">
        <f t="shared" si="54"/>
        <v>martes</v>
      </c>
      <c r="G637" t="str">
        <f t="shared" si="55"/>
        <v>agosto</v>
      </c>
      <c r="H637" t="str">
        <f>VLOOKUP(C637,Productos!A:D,2,FALSE)</f>
        <v>Producto D</v>
      </c>
      <c r="I637">
        <f>VLOOKUP(C637,Productos!A:D,3,FALSE)</f>
        <v>14</v>
      </c>
      <c r="J637">
        <f>VLOOKUP(C637,Productos!A:D,4,FALSE)</f>
        <v>28</v>
      </c>
      <c r="K637" t="str">
        <f>VLOOKUP(D637,Vendedores!A:F,6,FALSE)</f>
        <v>Martinez, Pilar</v>
      </c>
      <c r="L637">
        <f>VLOOKUP(D637,Vendedores!A:F,5,FALSE)</f>
        <v>2700</v>
      </c>
      <c r="M637">
        <f>VLOOKUP(D637,Vendedores!A:F,2,FALSE)</f>
        <v>2</v>
      </c>
      <c r="N637" t="str">
        <f>VLOOKUP(D637,Vendedores!A:H,7,FALSE)</f>
        <v>Director</v>
      </c>
      <c r="O637">
        <f>VLOOKUP(D637,Vendedores!A:H,8,FALSE)</f>
        <v>4</v>
      </c>
      <c r="P637">
        <f t="shared" si="56"/>
        <v>25.2</v>
      </c>
      <c r="Q637">
        <f t="shared" si="57"/>
        <v>14.700000000000001</v>
      </c>
      <c r="R637">
        <f t="shared" si="58"/>
        <v>14</v>
      </c>
      <c r="S637">
        <f t="shared" si="59"/>
        <v>14.700000000000001</v>
      </c>
      <c r="T637" s="12">
        <f>VLOOKUP(
    O637,
    Comisiones!A:N,
    HLOOKUP(G637,Comisiones!$1:$2,2,FALSE),
    FALSE
)</f>
        <v>0.17</v>
      </c>
    </row>
    <row r="638" spans="1:20" x14ac:dyDescent="0.3">
      <c r="A638" s="2">
        <v>637</v>
      </c>
      <c r="B638" s="3">
        <v>45140</v>
      </c>
      <c r="C638" s="2">
        <v>3</v>
      </c>
      <c r="D638" s="2">
        <v>25</v>
      </c>
      <c r="E638" s="2">
        <v>16</v>
      </c>
      <c r="F638" t="str">
        <f t="shared" si="54"/>
        <v>miércoles</v>
      </c>
      <c r="G638" t="str">
        <f t="shared" si="55"/>
        <v>agosto</v>
      </c>
      <c r="H638" t="str">
        <f>VLOOKUP(C638,Productos!A:D,2,FALSE)</f>
        <v>Producto C</v>
      </c>
      <c r="I638">
        <f>VLOOKUP(C638,Productos!A:D,3,FALSE)</f>
        <v>23</v>
      </c>
      <c r="J638">
        <f>VLOOKUP(C638,Productos!A:D,4,FALSE)</f>
        <v>46</v>
      </c>
      <c r="K638" t="str">
        <f>VLOOKUP(D638,Vendedores!A:F,6,FALSE)</f>
        <v>Perez, Laura</v>
      </c>
      <c r="L638">
        <f>VLOOKUP(D638,Vendedores!A:F,5,FALSE)</f>
        <v>3586</v>
      </c>
      <c r="M638">
        <f>VLOOKUP(D638,Vendedores!A:F,2,FALSE)</f>
        <v>6</v>
      </c>
      <c r="N638" t="str">
        <f>VLOOKUP(D638,Vendedores!A:H,7,FALSE)</f>
        <v>Vendedor Ssr</v>
      </c>
      <c r="O638">
        <f>VLOOKUP(D638,Vendedores!A:H,8,FALSE)</f>
        <v>2</v>
      </c>
      <c r="P638">
        <f t="shared" si="56"/>
        <v>46</v>
      </c>
      <c r="Q638">
        <f t="shared" si="57"/>
        <v>24.150000000000002</v>
      </c>
      <c r="R638">
        <f t="shared" si="58"/>
        <v>23</v>
      </c>
      <c r="S638">
        <f t="shared" si="59"/>
        <v>24.150000000000002</v>
      </c>
      <c r="T638" s="12">
        <f>VLOOKUP(
    O638,
    Comisiones!A:N,
    HLOOKUP(G638,Comisiones!$1:$2,2,FALSE),
    FALSE
)</f>
        <v>0.14000000000000001</v>
      </c>
    </row>
    <row r="639" spans="1:20" x14ac:dyDescent="0.3">
      <c r="A639" s="2">
        <v>638</v>
      </c>
      <c r="B639" s="3">
        <v>45140</v>
      </c>
      <c r="C639" s="2">
        <v>7</v>
      </c>
      <c r="D639" s="2">
        <v>39</v>
      </c>
      <c r="E639" s="2">
        <v>15</v>
      </c>
      <c r="F639" t="str">
        <f t="shared" si="54"/>
        <v>miércoles</v>
      </c>
      <c r="G639" t="str">
        <f t="shared" si="55"/>
        <v>agosto</v>
      </c>
      <c r="H639" t="str">
        <f>VLOOKUP(C639,Productos!A:D,2,FALSE)</f>
        <v>Producto G</v>
      </c>
      <c r="I639">
        <f>VLOOKUP(C639,Productos!A:D,3,FALSE)</f>
        <v>17</v>
      </c>
      <c r="J639">
        <f>VLOOKUP(C639,Productos!A:D,4,FALSE)</f>
        <v>34</v>
      </c>
      <c r="K639" t="str">
        <f>VLOOKUP(D639,Vendedores!A:F,6,FALSE)</f>
        <v>Gomez, Maria</v>
      </c>
      <c r="L639">
        <f>VLOOKUP(D639,Vendedores!A:F,5,FALSE)</f>
        <v>2483</v>
      </c>
      <c r="M639">
        <f>VLOOKUP(D639,Vendedores!A:F,2,FALSE)</f>
        <v>7</v>
      </c>
      <c r="N639" t="str">
        <f>VLOOKUP(D639,Vendedores!A:H,7,FALSE)</f>
        <v>Vendedor Jr</v>
      </c>
      <c r="O639">
        <f>VLOOKUP(D639,Vendedores!A:H,8,FALSE)</f>
        <v>2</v>
      </c>
      <c r="P639">
        <f t="shared" si="56"/>
        <v>34</v>
      </c>
      <c r="Q639">
        <f t="shared" si="57"/>
        <v>17</v>
      </c>
      <c r="R639">
        <f t="shared" si="58"/>
        <v>17</v>
      </c>
      <c r="S639">
        <f t="shared" si="59"/>
        <v>17</v>
      </c>
      <c r="T639" s="12">
        <f>VLOOKUP(
    O639,
    Comisiones!A:N,
    HLOOKUP(G639,Comisiones!$1:$2,2,FALSE),
    FALSE
)</f>
        <v>0.14000000000000001</v>
      </c>
    </row>
    <row r="640" spans="1:20" x14ac:dyDescent="0.3">
      <c r="A640" s="2">
        <v>639</v>
      </c>
      <c r="B640" s="3">
        <v>45140</v>
      </c>
      <c r="C640" s="2">
        <v>2</v>
      </c>
      <c r="D640" s="2">
        <v>21</v>
      </c>
      <c r="E640" s="2">
        <v>11</v>
      </c>
      <c r="F640" t="str">
        <f t="shared" si="54"/>
        <v>miércoles</v>
      </c>
      <c r="G640" t="str">
        <f t="shared" si="55"/>
        <v>agosto</v>
      </c>
      <c r="H640" t="str">
        <f>VLOOKUP(C640,Productos!A:D,2,FALSE)</f>
        <v>Producto B</v>
      </c>
      <c r="I640">
        <f>VLOOKUP(C640,Productos!A:D,3,FALSE)</f>
        <v>14</v>
      </c>
      <c r="J640">
        <f>VLOOKUP(C640,Productos!A:D,4,FALSE)</f>
        <v>28</v>
      </c>
      <c r="K640" t="str">
        <f>VLOOKUP(D640,Vendedores!A:F,6,FALSE)</f>
        <v>Fernandez, Juan</v>
      </c>
      <c r="L640">
        <f>VLOOKUP(D640,Vendedores!A:F,5,FALSE)</f>
        <v>2616</v>
      </c>
      <c r="M640">
        <f>VLOOKUP(D640,Vendedores!A:F,2,FALSE)</f>
        <v>7</v>
      </c>
      <c r="N640" t="str">
        <f>VLOOKUP(D640,Vendedores!A:H,7,FALSE)</f>
        <v>Vendedor Jr</v>
      </c>
      <c r="O640">
        <f>VLOOKUP(D640,Vendedores!A:H,8,FALSE)</f>
        <v>2</v>
      </c>
      <c r="P640">
        <f t="shared" si="56"/>
        <v>28</v>
      </c>
      <c r="Q640">
        <f t="shared" si="57"/>
        <v>14.700000000000001</v>
      </c>
      <c r="R640">
        <f t="shared" si="58"/>
        <v>14</v>
      </c>
      <c r="S640">
        <f t="shared" si="59"/>
        <v>14.700000000000001</v>
      </c>
      <c r="T640" s="12">
        <f>VLOOKUP(
    O640,
    Comisiones!A:N,
    HLOOKUP(G640,Comisiones!$1:$2,2,FALSE),
    FALSE
)</f>
        <v>0.14000000000000001</v>
      </c>
    </row>
    <row r="641" spans="1:20" x14ac:dyDescent="0.3">
      <c r="A641" s="2">
        <v>640</v>
      </c>
      <c r="B641" s="3">
        <v>45141</v>
      </c>
      <c r="C641" s="2">
        <v>9</v>
      </c>
      <c r="D641" s="2">
        <v>40</v>
      </c>
      <c r="E641" s="2">
        <v>14</v>
      </c>
      <c r="F641" t="str">
        <f t="shared" si="54"/>
        <v>jueves</v>
      </c>
      <c r="G641" t="str">
        <f t="shared" si="55"/>
        <v>agosto</v>
      </c>
      <c r="H641" t="str">
        <f>VLOOKUP(C641,Productos!A:D,2,FALSE)</f>
        <v>Producto I</v>
      </c>
      <c r="I641">
        <f>VLOOKUP(C641,Productos!A:D,3,FALSE)</f>
        <v>26</v>
      </c>
      <c r="J641">
        <f>VLOOKUP(C641,Productos!A:D,4,FALSE)</f>
        <v>52</v>
      </c>
      <c r="K641" t="str">
        <f>VLOOKUP(D641,Vendedores!A:F,6,FALSE)</f>
        <v>Martin, Carmen</v>
      </c>
      <c r="L641">
        <f>VLOOKUP(D641,Vendedores!A:F,5,FALSE)</f>
        <v>1598</v>
      </c>
      <c r="M641">
        <f>VLOOKUP(D641,Vendedores!A:F,2,FALSE)</f>
        <v>8</v>
      </c>
      <c r="N641" t="str">
        <f>VLOOKUP(D641,Vendedores!A:H,7,FALSE)</f>
        <v>Pasante</v>
      </c>
      <c r="O641">
        <f>VLOOKUP(D641,Vendedores!A:H,8,FALSE)</f>
        <v>1</v>
      </c>
      <c r="P641">
        <f t="shared" si="56"/>
        <v>52</v>
      </c>
      <c r="Q641">
        <f t="shared" si="57"/>
        <v>26</v>
      </c>
      <c r="R641">
        <f t="shared" si="58"/>
        <v>26</v>
      </c>
      <c r="S641">
        <f t="shared" si="59"/>
        <v>26</v>
      </c>
      <c r="T641" s="12">
        <f>VLOOKUP(
    O641,
    Comisiones!A:N,
    HLOOKUP(G641,Comisiones!$1:$2,2,FALSE),
    FALSE
)</f>
        <v>0.13</v>
      </c>
    </row>
    <row r="642" spans="1:20" x14ac:dyDescent="0.3">
      <c r="A642" s="2">
        <v>641</v>
      </c>
      <c r="B642" s="3">
        <v>45141</v>
      </c>
      <c r="C642" s="2">
        <v>6</v>
      </c>
      <c r="D642" s="2">
        <v>19</v>
      </c>
      <c r="E642" s="2">
        <v>11</v>
      </c>
      <c r="F642" t="str">
        <f t="shared" si="54"/>
        <v>jueves</v>
      </c>
      <c r="G642" t="str">
        <f t="shared" si="55"/>
        <v>agosto</v>
      </c>
      <c r="H642" t="str">
        <f>VLOOKUP(C642,Productos!A:D,2,FALSE)</f>
        <v>Producto F</v>
      </c>
      <c r="I642">
        <f>VLOOKUP(C642,Productos!A:D,3,FALSE)</f>
        <v>16</v>
      </c>
      <c r="J642">
        <f>VLOOKUP(C642,Productos!A:D,4,FALSE)</f>
        <v>32</v>
      </c>
      <c r="K642" t="str">
        <f>VLOOKUP(D642,Vendedores!A:F,6,FALSE)</f>
        <v>Rodriguez, Maria</v>
      </c>
      <c r="L642">
        <f>VLOOKUP(D642,Vendedores!A:F,5,FALSE)</f>
        <v>4862</v>
      </c>
      <c r="M642">
        <f>VLOOKUP(D642,Vendedores!A:F,2,FALSE)</f>
        <v>5</v>
      </c>
      <c r="N642" t="str">
        <f>VLOOKUP(D642,Vendedores!A:H,7,FALSE)</f>
        <v>Vendedor Sr</v>
      </c>
      <c r="O642">
        <f>VLOOKUP(D642,Vendedores!A:H,8,FALSE)</f>
        <v>2</v>
      </c>
      <c r="P642">
        <f t="shared" si="56"/>
        <v>32</v>
      </c>
      <c r="Q642">
        <f t="shared" si="57"/>
        <v>16</v>
      </c>
      <c r="R642">
        <f t="shared" si="58"/>
        <v>16</v>
      </c>
      <c r="S642">
        <f t="shared" si="59"/>
        <v>16</v>
      </c>
      <c r="T642" s="12">
        <f>VLOOKUP(
    O642,
    Comisiones!A:N,
    HLOOKUP(G642,Comisiones!$1:$2,2,FALSE),
    FALSE
)</f>
        <v>0.14000000000000001</v>
      </c>
    </row>
    <row r="643" spans="1:20" x14ac:dyDescent="0.3">
      <c r="A643" s="2">
        <v>642</v>
      </c>
      <c r="B643" s="3">
        <v>45141</v>
      </c>
      <c r="C643" s="2">
        <v>4</v>
      </c>
      <c r="D643" s="2">
        <v>32</v>
      </c>
      <c r="E643" s="2">
        <v>12</v>
      </c>
      <c r="F643" t="str">
        <f t="shared" ref="F643:F706" si="60">TEXT(B643,"dddd")</f>
        <v>jueves</v>
      </c>
      <c r="G643" t="str">
        <f t="shared" ref="G643:G706" si="61">TEXT(B643,"mmmm")</f>
        <v>agosto</v>
      </c>
      <c r="H643" t="str">
        <f>VLOOKUP(C643,Productos!A:D,2,FALSE)</f>
        <v>Producto D</v>
      </c>
      <c r="I643">
        <f>VLOOKUP(C643,Productos!A:D,3,FALSE)</f>
        <v>14</v>
      </c>
      <c r="J643">
        <f>VLOOKUP(C643,Productos!A:D,4,FALSE)</f>
        <v>28</v>
      </c>
      <c r="K643" t="str">
        <f>VLOOKUP(D643,Vendedores!A:F,6,FALSE)</f>
        <v>Gomez, Javier</v>
      </c>
      <c r="L643">
        <f>VLOOKUP(D643,Vendedores!A:F,5,FALSE)</f>
        <v>1612</v>
      </c>
      <c r="M643">
        <f>VLOOKUP(D643,Vendedores!A:F,2,FALSE)</f>
        <v>8</v>
      </c>
      <c r="N643" t="str">
        <f>VLOOKUP(D643,Vendedores!A:H,7,FALSE)</f>
        <v>Pasante</v>
      </c>
      <c r="O643">
        <f>VLOOKUP(D643,Vendedores!A:H,8,FALSE)</f>
        <v>1</v>
      </c>
      <c r="P643">
        <f t="shared" ref="P643:P706" si="62">IF(
    OR(N643="Director",N643="Gerente",N643="CEO"),
    J643*0.9,
    IF(F643="domingo",J643*1.2,J643)
)</f>
        <v>28</v>
      </c>
      <c r="Q643">
        <f t="shared" ref="Q643:Q706" si="63">IF(
    AND(
        OR(C643=1,C643=2,C643=3,C643=4),
        OR(G643="junio",G643="julio",G643="agosto")
    ),
    I643*1.05,
    I643
)</f>
        <v>14.700000000000001</v>
      </c>
      <c r="R643">
        <f t="shared" ref="R643:R706" si="64">IF(
    OR(G643="diciembre",G643="enero",G643="febrero"),
    IF(
        OR(C643=5,C643=6,C643=7,C643=8),
        I643*1.07,
        IF(
            OR(C643=10,C643=9),
            I643*1.1,
            I643
        )
    ),
    I643
)</f>
        <v>14</v>
      </c>
      <c r="S643">
        <f t="shared" ref="S643:S706" si="65">IF(
    OR(G643="enero",G643="febrero",G643="diciembre"),
    R643,
    IF(OR(G643="junio",G643="julio",G643="agosto"),Q643,I643))</f>
        <v>14.700000000000001</v>
      </c>
      <c r="T643" s="12">
        <f>VLOOKUP(
    O643,
    Comisiones!A:N,
    HLOOKUP(G643,Comisiones!$1:$2,2,FALSE),
    FALSE
)</f>
        <v>0.13</v>
      </c>
    </row>
    <row r="644" spans="1:20" x14ac:dyDescent="0.3">
      <c r="A644" s="2">
        <v>643</v>
      </c>
      <c r="B644" s="3">
        <v>45142</v>
      </c>
      <c r="C644" s="2">
        <v>10</v>
      </c>
      <c r="D644" s="2">
        <v>36</v>
      </c>
      <c r="E644" s="2">
        <v>14</v>
      </c>
      <c r="F644" t="str">
        <f t="shared" si="60"/>
        <v>viernes</v>
      </c>
      <c r="G644" t="str">
        <f t="shared" si="61"/>
        <v>agosto</v>
      </c>
      <c r="H644" t="str">
        <f>VLOOKUP(C644,Productos!A:D,2,FALSE)</f>
        <v>Producto J</v>
      </c>
      <c r="I644">
        <f>VLOOKUP(C644,Productos!A:D,3,FALSE)</f>
        <v>29</v>
      </c>
      <c r="J644">
        <f>VLOOKUP(C644,Productos!A:D,4,FALSE)</f>
        <v>58</v>
      </c>
      <c r="K644" t="str">
        <f>VLOOKUP(D644,Vendedores!A:F,6,FALSE)</f>
        <v>Rodriguez, Francisco</v>
      </c>
      <c r="L644">
        <f>VLOOKUP(D644,Vendedores!A:F,5,FALSE)</f>
        <v>1898</v>
      </c>
      <c r="M644">
        <f>VLOOKUP(D644,Vendedores!A:F,2,FALSE)</f>
        <v>8</v>
      </c>
      <c r="N644" t="str">
        <f>VLOOKUP(D644,Vendedores!A:H,7,FALSE)</f>
        <v>Pasante</v>
      </c>
      <c r="O644">
        <f>VLOOKUP(D644,Vendedores!A:H,8,FALSE)</f>
        <v>1</v>
      </c>
      <c r="P644">
        <f t="shared" si="62"/>
        <v>58</v>
      </c>
      <c r="Q644">
        <f t="shared" si="63"/>
        <v>29</v>
      </c>
      <c r="R644">
        <f t="shared" si="64"/>
        <v>29</v>
      </c>
      <c r="S644">
        <f t="shared" si="65"/>
        <v>29</v>
      </c>
      <c r="T644" s="12">
        <f>VLOOKUP(
    O644,
    Comisiones!A:N,
    HLOOKUP(G644,Comisiones!$1:$2,2,FALSE),
    FALSE
)</f>
        <v>0.13</v>
      </c>
    </row>
    <row r="645" spans="1:20" x14ac:dyDescent="0.3">
      <c r="A645" s="2">
        <v>644</v>
      </c>
      <c r="B645" s="3">
        <v>45142</v>
      </c>
      <c r="C645" s="2">
        <v>6</v>
      </c>
      <c r="D645" s="2">
        <v>24</v>
      </c>
      <c r="E645" s="2">
        <v>12</v>
      </c>
      <c r="F645" t="str">
        <f t="shared" si="60"/>
        <v>viernes</v>
      </c>
      <c r="G645" t="str">
        <f t="shared" si="61"/>
        <v>agosto</v>
      </c>
      <c r="H645" t="str">
        <f>VLOOKUP(C645,Productos!A:D,2,FALSE)</f>
        <v>Producto F</v>
      </c>
      <c r="I645">
        <f>VLOOKUP(C645,Productos!A:D,3,FALSE)</f>
        <v>16</v>
      </c>
      <c r="J645">
        <f>VLOOKUP(C645,Productos!A:D,4,FALSE)</f>
        <v>32</v>
      </c>
      <c r="K645" t="str">
        <f>VLOOKUP(D645,Vendedores!A:F,6,FALSE)</f>
        <v>Sanchez, Isabel</v>
      </c>
      <c r="L645">
        <f>VLOOKUP(D645,Vendedores!A:F,5,FALSE)</f>
        <v>4875</v>
      </c>
      <c r="M645">
        <f>VLOOKUP(D645,Vendedores!A:F,2,FALSE)</f>
        <v>5</v>
      </c>
      <c r="N645" t="str">
        <f>VLOOKUP(D645,Vendedores!A:H,7,FALSE)</f>
        <v>Vendedor Sr</v>
      </c>
      <c r="O645">
        <f>VLOOKUP(D645,Vendedores!A:H,8,FALSE)</f>
        <v>2</v>
      </c>
      <c r="P645">
        <f t="shared" si="62"/>
        <v>32</v>
      </c>
      <c r="Q645">
        <f t="shared" si="63"/>
        <v>16</v>
      </c>
      <c r="R645">
        <f t="shared" si="64"/>
        <v>16</v>
      </c>
      <c r="S645">
        <f t="shared" si="65"/>
        <v>16</v>
      </c>
      <c r="T645" s="12">
        <f>VLOOKUP(
    O645,
    Comisiones!A:N,
    HLOOKUP(G645,Comisiones!$1:$2,2,FALSE),
    FALSE
)</f>
        <v>0.14000000000000001</v>
      </c>
    </row>
    <row r="646" spans="1:20" x14ac:dyDescent="0.3">
      <c r="A646" s="2">
        <v>645</v>
      </c>
      <c r="B646" s="3">
        <v>45142</v>
      </c>
      <c r="C646" s="2">
        <v>4</v>
      </c>
      <c r="D646" s="2">
        <v>11</v>
      </c>
      <c r="E646" s="2">
        <v>10</v>
      </c>
      <c r="F646" t="str">
        <f t="shared" si="60"/>
        <v>viernes</v>
      </c>
      <c r="G646" t="str">
        <f t="shared" si="61"/>
        <v>agosto</v>
      </c>
      <c r="H646" t="str">
        <f>VLOOKUP(C646,Productos!A:D,2,FALSE)</f>
        <v>Producto D</v>
      </c>
      <c r="I646">
        <f>VLOOKUP(C646,Productos!A:D,3,FALSE)</f>
        <v>14</v>
      </c>
      <c r="J646">
        <f>VLOOKUP(C646,Productos!A:D,4,FALSE)</f>
        <v>28</v>
      </c>
      <c r="K646" t="str">
        <f>VLOOKUP(D646,Vendedores!A:F,6,FALSE)</f>
        <v>Garcia, Isabel</v>
      </c>
      <c r="L646">
        <f>VLOOKUP(D646,Vendedores!A:F,5,FALSE)</f>
        <v>3985</v>
      </c>
      <c r="M646">
        <f>VLOOKUP(D646,Vendedores!A:F,2,FALSE)</f>
        <v>6</v>
      </c>
      <c r="N646" t="str">
        <f>VLOOKUP(D646,Vendedores!A:H,7,FALSE)</f>
        <v>Vendedor Ssr</v>
      </c>
      <c r="O646">
        <f>VLOOKUP(D646,Vendedores!A:H,8,FALSE)</f>
        <v>2</v>
      </c>
      <c r="P646">
        <f t="shared" si="62"/>
        <v>28</v>
      </c>
      <c r="Q646">
        <f t="shared" si="63"/>
        <v>14.700000000000001</v>
      </c>
      <c r="R646">
        <f t="shared" si="64"/>
        <v>14</v>
      </c>
      <c r="S646">
        <f t="shared" si="65"/>
        <v>14.700000000000001</v>
      </c>
      <c r="T646" s="12">
        <f>VLOOKUP(
    O646,
    Comisiones!A:N,
    HLOOKUP(G646,Comisiones!$1:$2,2,FALSE),
    FALSE
)</f>
        <v>0.14000000000000001</v>
      </c>
    </row>
    <row r="647" spans="1:20" x14ac:dyDescent="0.3">
      <c r="A647" s="2">
        <v>646</v>
      </c>
      <c r="B647" s="3">
        <v>45143</v>
      </c>
      <c r="C647" s="2">
        <v>10</v>
      </c>
      <c r="D647" s="2">
        <v>14</v>
      </c>
      <c r="E647" s="2">
        <v>24</v>
      </c>
      <c r="F647" t="str">
        <f t="shared" si="60"/>
        <v>sábado</v>
      </c>
      <c r="G647" t="str">
        <f t="shared" si="61"/>
        <v>agosto</v>
      </c>
      <c r="H647" t="str">
        <f>VLOOKUP(C647,Productos!A:D,2,FALSE)</f>
        <v>Producto J</v>
      </c>
      <c r="I647">
        <f>VLOOKUP(C647,Productos!A:D,3,FALSE)</f>
        <v>29</v>
      </c>
      <c r="J647">
        <f>VLOOKUP(C647,Productos!A:D,4,FALSE)</f>
        <v>58</v>
      </c>
      <c r="K647" t="str">
        <f>VLOOKUP(D647,Vendedores!A:F,6,FALSE)</f>
        <v>Fernandez, Teresa</v>
      </c>
      <c r="L647">
        <f>VLOOKUP(D647,Vendedores!A:F,5,FALSE)</f>
        <v>7062</v>
      </c>
      <c r="M647">
        <f>VLOOKUP(D647,Vendedores!A:F,2,FALSE)</f>
        <v>2</v>
      </c>
      <c r="N647" t="str">
        <f>VLOOKUP(D647,Vendedores!A:H,7,FALSE)</f>
        <v>Director</v>
      </c>
      <c r="O647">
        <f>VLOOKUP(D647,Vendedores!A:H,8,FALSE)</f>
        <v>4</v>
      </c>
      <c r="P647">
        <f t="shared" si="62"/>
        <v>52.2</v>
      </c>
      <c r="Q647">
        <f t="shared" si="63"/>
        <v>29</v>
      </c>
      <c r="R647">
        <f t="shared" si="64"/>
        <v>29</v>
      </c>
      <c r="S647">
        <f t="shared" si="65"/>
        <v>29</v>
      </c>
      <c r="T647" s="12">
        <f>VLOOKUP(
    O647,
    Comisiones!A:N,
    HLOOKUP(G647,Comisiones!$1:$2,2,FALSE),
    FALSE
)</f>
        <v>0.17</v>
      </c>
    </row>
    <row r="648" spans="1:20" x14ac:dyDescent="0.3">
      <c r="A648" s="2">
        <v>647</v>
      </c>
      <c r="B648" s="3">
        <v>45143</v>
      </c>
      <c r="C648" s="2">
        <v>3</v>
      </c>
      <c r="D648" s="2">
        <v>16</v>
      </c>
      <c r="E648" s="2">
        <v>22</v>
      </c>
      <c r="F648" t="str">
        <f t="shared" si="60"/>
        <v>sábado</v>
      </c>
      <c r="G648" t="str">
        <f t="shared" si="61"/>
        <v>agosto</v>
      </c>
      <c r="H648" t="str">
        <f>VLOOKUP(C648,Productos!A:D,2,FALSE)</f>
        <v>Producto C</v>
      </c>
      <c r="I648">
        <f>VLOOKUP(C648,Productos!A:D,3,FALSE)</f>
        <v>23</v>
      </c>
      <c r="J648">
        <f>VLOOKUP(C648,Productos!A:D,4,FALSE)</f>
        <v>46</v>
      </c>
      <c r="K648" t="str">
        <f>VLOOKUP(D648,Vendedores!A:F,6,FALSE)</f>
        <v>Martin, Francisco</v>
      </c>
      <c r="L648">
        <f>VLOOKUP(D648,Vendedores!A:F,5,FALSE)</f>
        <v>2456</v>
      </c>
      <c r="M648">
        <f>VLOOKUP(D648,Vendedores!A:F,2,FALSE)</f>
        <v>7</v>
      </c>
      <c r="N648" t="str">
        <f>VLOOKUP(D648,Vendedores!A:H,7,FALSE)</f>
        <v>Vendedor Jr</v>
      </c>
      <c r="O648">
        <f>VLOOKUP(D648,Vendedores!A:H,8,FALSE)</f>
        <v>2</v>
      </c>
      <c r="P648">
        <f t="shared" si="62"/>
        <v>46</v>
      </c>
      <c r="Q648">
        <f t="shared" si="63"/>
        <v>24.150000000000002</v>
      </c>
      <c r="R648">
        <f t="shared" si="64"/>
        <v>23</v>
      </c>
      <c r="S648">
        <f t="shared" si="65"/>
        <v>24.150000000000002</v>
      </c>
      <c r="T648" s="12">
        <f>VLOOKUP(
    O648,
    Comisiones!A:N,
    HLOOKUP(G648,Comisiones!$1:$2,2,FALSE),
    FALSE
)</f>
        <v>0.14000000000000001</v>
      </c>
    </row>
    <row r="649" spans="1:20" x14ac:dyDescent="0.3">
      <c r="A649" s="2">
        <v>648</v>
      </c>
      <c r="B649" s="3">
        <v>45143</v>
      </c>
      <c r="C649" s="2">
        <v>7</v>
      </c>
      <c r="D649" s="2">
        <v>32</v>
      </c>
      <c r="E649" s="2">
        <v>16</v>
      </c>
      <c r="F649" t="str">
        <f t="shared" si="60"/>
        <v>sábado</v>
      </c>
      <c r="G649" t="str">
        <f t="shared" si="61"/>
        <v>agosto</v>
      </c>
      <c r="H649" t="str">
        <f>VLOOKUP(C649,Productos!A:D,2,FALSE)</f>
        <v>Producto G</v>
      </c>
      <c r="I649">
        <f>VLOOKUP(C649,Productos!A:D,3,FALSE)</f>
        <v>17</v>
      </c>
      <c r="J649">
        <f>VLOOKUP(C649,Productos!A:D,4,FALSE)</f>
        <v>34</v>
      </c>
      <c r="K649" t="str">
        <f>VLOOKUP(D649,Vendedores!A:F,6,FALSE)</f>
        <v>Gomez, Javier</v>
      </c>
      <c r="L649">
        <f>VLOOKUP(D649,Vendedores!A:F,5,FALSE)</f>
        <v>1612</v>
      </c>
      <c r="M649">
        <f>VLOOKUP(D649,Vendedores!A:F,2,FALSE)</f>
        <v>8</v>
      </c>
      <c r="N649" t="str">
        <f>VLOOKUP(D649,Vendedores!A:H,7,FALSE)</f>
        <v>Pasante</v>
      </c>
      <c r="O649">
        <f>VLOOKUP(D649,Vendedores!A:H,8,FALSE)</f>
        <v>1</v>
      </c>
      <c r="P649">
        <f t="shared" si="62"/>
        <v>34</v>
      </c>
      <c r="Q649">
        <f t="shared" si="63"/>
        <v>17</v>
      </c>
      <c r="R649">
        <f t="shared" si="64"/>
        <v>17</v>
      </c>
      <c r="S649">
        <f t="shared" si="65"/>
        <v>17</v>
      </c>
      <c r="T649" s="12">
        <f>VLOOKUP(
    O649,
    Comisiones!A:N,
    HLOOKUP(G649,Comisiones!$1:$2,2,FALSE),
    FALSE
)</f>
        <v>0.13</v>
      </c>
    </row>
    <row r="650" spans="1:20" x14ac:dyDescent="0.3">
      <c r="A650" s="2">
        <v>649</v>
      </c>
      <c r="B650" s="3">
        <v>45144</v>
      </c>
      <c r="C650" s="2">
        <v>5</v>
      </c>
      <c r="D650" s="2">
        <v>32</v>
      </c>
      <c r="E650" s="2">
        <v>16</v>
      </c>
      <c r="F650" t="str">
        <f t="shared" si="60"/>
        <v>domingo</v>
      </c>
      <c r="G650" t="str">
        <f t="shared" si="61"/>
        <v>agosto</v>
      </c>
      <c r="H650" t="str">
        <f>VLOOKUP(C650,Productos!A:D,2,FALSE)</f>
        <v>Producto E</v>
      </c>
      <c r="I650">
        <f>VLOOKUP(C650,Productos!A:D,3,FALSE)</f>
        <v>24</v>
      </c>
      <c r="J650">
        <f>VLOOKUP(C650,Productos!A:D,4,FALSE)</f>
        <v>48</v>
      </c>
      <c r="K650" t="str">
        <f>VLOOKUP(D650,Vendedores!A:F,6,FALSE)</f>
        <v>Gomez, Javier</v>
      </c>
      <c r="L650">
        <f>VLOOKUP(D650,Vendedores!A:F,5,FALSE)</f>
        <v>1612</v>
      </c>
      <c r="M650">
        <f>VLOOKUP(D650,Vendedores!A:F,2,FALSE)</f>
        <v>8</v>
      </c>
      <c r="N650" t="str">
        <f>VLOOKUP(D650,Vendedores!A:H,7,FALSE)</f>
        <v>Pasante</v>
      </c>
      <c r="O650">
        <f>VLOOKUP(D650,Vendedores!A:H,8,FALSE)</f>
        <v>1</v>
      </c>
      <c r="P650">
        <f t="shared" si="62"/>
        <v>57.599999999999994</v>
      </c>
      <c r="Q650">
        <f t="shared" si="63"/>
        <v>24</v>
      </c>
      <c r="R650">
        <f t="shared" si="64"/>
        <v>24</v>
      </c>
      <c r="S650">
        <f t="shared" si="65"/>
        <v>24</v>
      </c>
      <c r="T650" s="12">
        <f>VLOOKUP(
    O650,
    Comisiones!A:N,
    HLOOKUP(G650,Comisiones!$1:$2,2,FALSE),
    FALSE
)</f>
        <v>0.13</v>
      </c>
    </row>
    <row r="651" spans="1:20" x14ac:dyDescent="0.3">
      <c r="A651" s="2">
        <v>650</v>
      </c>
      <c r="B651" s="3">
        <v>45144</v>
      </c>
      <c r="C651" s="2">
        <v>7</v>
      </c>
      <c r="D651" s="2">
        <v>18</v>
      </c>
      <c r="E651" s="2">
        <v>15</v>
      </c>
      <c r="F651" t="str">
        <f t="shared" si="60"/>
        <v>domingo</v>
      </c>
      <c r="G651" t="str">
        <f t="shared" si="61"/>
        <v>agosto</v>
      </c>
      <c r="H651" t="str">
        <f>VLOOKUP(C651,Productos!A:D,2,FALSE)</f>
        <v>Producto G</v>
      </c>
      <c r="I651">
        <f>VLOOKUP(C651,Productos!A:D,3,FALSE)</f>
        <v>17</v>
      </c>
      <c r="J651">
        <f>VLOOKUP(C651,Productos!A:D,4,FALSE)</f>
        <v>34</v>
      </c>
      <c r="K651" t="str">
        <f>VLOOKUP(D651,Vendedores!A:F,6,FALSE)</f>
        <v>Garcia, Jose</v>
      </c>
      <c r="L651">
        <f>VLOOKUP(D651,Vendedores!A:F,5,FALSE)</f>
        <v>5194</v>
      </c>
      <c r="M651">
        <f>VLOOKUP(D651,Vendedores!A:F,2,FALSE)</f>
        <v>4</v>
      </c>
      <c r="N651" t="str">
        <f>VLOOKUP(D651,Vendedores!A:H,7,FALSE)</f>
        <v>Jefe</v>
      </c>
      <c r="O651">
        <f>VLOOKUP(D651,Vendedores!A:H,8,FALSE)</f>
        <v>3</v>
      </c>
      <c r="P651">
        <f t="shared" si="62"/>
        <v>40.799999999999997</v>
      </c>
      <c r="Q651">
        <f t="shared" si="63"/>
        <v>17</v>
      </c>
      <c r="R651">
        <f t="shared" si="64"/>
        <v>17</v>
      </c>
      <c r="S651">
        <f t="shared" si="65"/>
        <v>17</v>
      </c>
      <c r="T651" s="12">
        <f>VLOOKUP(
    O651,
    Comisiones!A:N,
    HLOOKUP(G651,Comisiones!$1:$2,2,FALSE),
    FALSE
)</f>
        <v>0.15</v>
      </c>
    </row>
    <row r="652" spans="1:20" x14ac:dyDescent="0.3">
      <c r="A652" s="2">
        <v>651</v>
      </c>
      <c r="B652" s="3">
        <v>45144</v>
      </c>
      <c r="C652" s="2">
        <v>9</v>
      </c>
      <c r="D652" s="2">
        <v>24</v>
      </c>
      <c r="E652" s="2">
        <v>19</v>
      </c>
      <c r="F652" t="str">
        <f t="shared" si="60"/>
        <v>domingo</v>
      </c>
      <c r="G652" t="str">
        <f t="shared" si="61"/>
        <v>agosto</v>
      </c>
      <c r="H652" t="str">
        <f>VLOOKUP(C652,Productos!A:D,2,FALSE)</f>
        <v>Producto I</v>
      </c>
      <c r="I652">
        <f>VLOOKUP(C652,Productos!A:D,3,FALSE)</f>
        <v>26</v>
      </c>
      <c r="J652">
        <f>VLOOKUP(C652,Productos!A:D,4,FALSE)</f>
        <v>52</v>
      </c>
      <c r="K652" t="str">
        <f>VLOOKUP(D652,Vendedores!A:F,6,FALSE)</f>
        <v>Sanchez, Isabel</v>
      </c>
      <c r="L652">
        <f>VLOOKUP(D652,Vendedores!A:F,5,FALSE)</f>
        <v>4875</v>
      </c>
      <c r="M652">
        <f>VLOOKUP(D652,Vendedores!A:F,2,FALSE)</f>
        <v>5</v>
      </c>
      <c r="N652" t="str">
        <f>VLOOKUP(D652,Vendedores!A:H,7,FALSE)</f>
        <v>Vendedor Sr</v>
      </c>
      <c r="O652">
        <f>VLOOKUP(D652,Vendedores!A:H,8,FALSE)</f>
        <v>2</v>
      </c>
      <c r="P652">
        <f t="shared" si="62"/>
        <v>62.4</v>
      </c>
      <c r="Q652">
        <f t="shared" si="63"/>
        <v>26</v>
      </c>
      <c r="R652">
        <f t="shared" si="64"/>
        <v>26</v>
      </c>
      <c r="S652">
        <f t="shared" si="65"/>
        <v>26</v>
      </c>
      <c r="T652" s="12">
        <f>VLOOKUP(
    O652,
    Comisiones!A:N,
    HLOOKUP(G652,Comisiones!$1:$2,2,FALSE),
    FALSE
)</f>
        <v>0.14000000000000001</v>
      </c>
    </row>
    <row r="653" spans="1:20" x14ac:dyDescent="0.3">
      <c r="A653" s="2">
        <v>652</v>
      </c>
      <c r="B653" s="3">
        <v>45145</v>
      </c>
      <c r="C653" s="2">
        <v>9</v>
      </c>
      <c r="D653" s="2">
        <v>10</v>
      </c>
      <c r="E653" s="2">
        <v>10</v>
      </c>
      <c r="F653" t="str">
        <f t="shared" si="60"/>
        <v>lunes</v>
      </c>
      <c r="G653" t="str">
        <f t="shared" si="61"/>
        <v>agosto</v>
      </c>
      <c r="H653" t="str">
        <f>VLOOKUP(C653,Productos!A:D,2,FALSE)</f>
        <v>Producto I</v>
      </c>
      <c r="I653">
        <f>VLOOKUP(C653,Productos!A:D,3,FALSE)</f>
        <v>26</v>
      </c>
      <c r="J653">
        <f>VLOOKUP(C653,Productos!A:D,4,FALSE)</f>
        <v>52</v>
      </c>
      <c r="K653" t="str">
        <f>VLOOKUP(D653,Vendedores!A:F,6,FALSE)</f>
        <v>Martin, Francisco</v>
      </c>
      <c r="L653">
        <f>VLOOKUP(D653,Vendedores!A:F,5,FALSE)</f>
        <v>4384</v>
      </c>
      <c r="M653">
        <f>VLOOKUP(D653,Vendedores!A:F,2,FALSE)</f>
        <v>5</v>
      </c>
      <c r="N653" t="str">
        <f>VLOOKUP(D653,Vendedores!A:H,7,FALSE)</f>
        <v>Vendedor Sr</v>
      </c>
      <c r="O653">
        <f>VLOOKUP(D653,Vendedores!A:H,8,FALSE)</f>
        <v>2</v>
      </c>
      <c r="P653">
        <f t="shared" si="62"/>
        <v>52</v>
      </c>
      <c r="Q653">
        <f t="shared" si="63"/>
        <v>26</v>
      </c>
      <c r="R653">
        <f t="shared" si="64"/>
        <v>26</v>
      </c>
      <c r="S653">
        <f t="shared" si="65"/>
        <v>26</v>
      </c>
      <c r="T653" s="12">
        <f>VLOOKUP(
    O653,
    Comisiones!A:N,
    HLOOKUP(G653,Comisiones!$1:$2,2,FALSE),
    FALSE
)</f>
        <v>0.14000000000000001</v>
      </c>
    </row>
    <row r="654" spans="1:20" x14ac:dyDescent="0.3">
      <c r="A654" s="2">
        <v>653</v>
      </c>
      <c r="B654" s="3">
        <v>45145</v>
      </c>
      <c r="C654" s="2">
        <v>3</v>
      </c>
      <c r="D654" s="2">
        <v>28</v>
      </c>
      <c r="E654" s="2">
        <v>14</v>
      </c>
      <c r="F654" t="str">
        <f t="shared" si="60"/>
        <v>lunes</v>
      </c>
      <c r="G654" t="str">
        <f t="shared" si="61"/>
        <v>agosto</v>
      </c>
      <c r="H654" t="str">
        <f>VLOOKUP(C654,Productos!A:D,2,FALSE)</f>
        <v>Producto C</v>
      </c>
      <c r="I654">
        <f>VLOOKUP(C654,Productos!A:D,3,FALSE)</f>
        <v>23</v>
      </c>
      <c r="J654">
        <f>VLOOKUP(C654,Productos!A:D,4,FALSE)</f>
        <v>46</v>
      </c>
      <c r="K654" t="str">
        <f>VLOOKUP(D654,Vendedores!A:F,6,FALSE)</f>
        <v>Garcia, Manuel</v>
      </c>
      <c r="L654">
        <f>VLOOKUP(D654,Vendedores!A:F,5,FALSE)</f>
        <v>5249</v>
      </c>
      <c r="M654">
        <f>VLOOKUP(D654,Vendedores!A:F,2,FALSE)</f>
        <v>4</v>
      </c>
      <c r="N654" t="str">
        <f>VLOOKUP(D654,Vendedores!A:H,7,FALSE)</f>
        <v>Jefe</v>
      </c>
      <c r="O654">
        <f>VLOOKUP(D654,Vendedores!A:H,8,FALSE)</f>
        <v>3</v>
      </c>
      <c r="P654">
        <f t="shared" si="62"/>
        <v>46</v>
      </c>
      <c r="Q654">
        <f t="shared" si="63"/>
        <v>24.150000000000002</v>
      </c>
      <c r="R654">
        <f t="shared" si="64"/>
        <v>23</v>
      </c>
      <c r="S654">
        <f t="shared" si="65"/>
        <v>24.150000000000002</v>
      </c>
      <c r="T654" s="12">
        <f>VLOOKUP(
    O654,
    Comisiones!A:N,
    HLOOKUP(G654,Comisiones!$1:$2,2,FALSE),
    FALSE
)</f>
        <v>0.15</v>
      </c>
    </row>
    <row r="655" spans="1:20" x14ac:dyDescent="0.3">
      <c r="A655" s="2">
        <v>654</v>
      </c>
      <c r="B655" s="3">
        <v>45145</v>
      </c>
      <c r="C655" s="2">
        <v>2</v>
      </c>
      <c r="D655" s="2">
        <v>35</v>
      </c>
      <c r="E655" s="2">
        <v>10</v>
      </c>
      <c r="F655" t="str">
        <f t="shared" si="60"/>
        <v>lunes</v>
      </c>
      <c r="G655" t="str">
        <f t="shared" si="61"/>
        <v>agosto</v>
      </c>
      <c r="H655" t="str">
        <f>VLOOKUP(C655,Productos!A:D,2,FALSE)</f>
        <v>Producto B</v>
      </c>
      <c r="I655">
        <f>VLOOKUP(C655,Productos!A:D,3,FALSE)</f>
        <v>14</v>
      </c>
      <c r="J655">
        <f>VLOOKUP(C655,Productos!A:D,4,FALSE)</f>
        <v>28</v>
      </c>
      <c r="K655" t="str">
        <f>VLOOKUP(D655,Vendedores!A:F,6,FALSE)</f>
        <v>Garcia, David</v>
      </c>
      <c r="L655">
        <f>VLOOKUP(D655,Vendedores!A:F,5,FALSE)</f>
        <v>2383</v>
      </c>
      <c r="M655">
        <f>VLOOKUP(D655,Vendedores!A:F,2,FALSE)</f>
        <v>7</v>
      </c>
      <c r="N655" t="str">
        <f>VLOOKUP(D655,Vendedores!A:H,7,FALSE)</f>
        <v>Vendedor Jr</v>
      </c>
      <c r="O655">
        <f>VLOOKUP(D655,Vendedores!A:H,8,FALSE)</f>
        <v>2</v>
      </c>
      <c r="P655">
        <f t="shared" si="62"/>
        <v>28</v>
      </c>
      <c r="Q655">
        <f t="shared" si="63"/>
        <v>14.700000000000001</v>
      </c>
      <c r="R655">
        <f t="shared" si="64"/>
        <v>14</v>
      </c>
      <c r="S655">
        <f t="shared" si="65"/>
        <v>14.700000000000001</v>
      </c>
      <c r="T655" s="12">
        <f>VLOOKUP(
    O655,
    Comisiones!A:N,
    HLOOKUP(G655,Comisiones!$1:$2,2,FALSE),
    FALSE
)</f>
        <v>0.14000000000000001</v>
      </c>
    </row>
    <row r="656" spans="1:20" x14ac:dyDescent="0.3">
      <c r="A656" s="2">
        <v>655</v>
      </c>
      <c r="B656" s="3">
        <v>45146</v>
      </c>
      <c r="C656" s="2">
        <v>10</v>
      </c>
      <c r="D656" s="2">
        <v>12</v>
      </c>
      <c r="E656" s="2">
        <v>18</v>
      </c>
      <c r="F656" t="str">
        <f t="shared" si="60"/>
        <v>martes</v>
      </c>
      <c r="G656" t="str">
        <f t="shared" si="61"/>
        <v>agosto</v>
      </c>
      <c r="H656" t="str">
        <f>VLOOKUP(C656,Productos!A:D,2,FALSE)</f>
        <v>Producto J</v>
      </c>
      <c r="I656">
        <f>VLOOKUP(C656,Productos!A:D,3,FALSE)</f>
        <v>29</v>
      </c>
      <c r="J656">
        <f>VLOOKUP(C656,Productos!A:D,4,FALSE)</f>
        <v>58</v>
      </c>
      <c r="K656" t="str">
        <f>VLOOKUP(D656,Vendedores!A:F,6,FALSE)</f>
        <v>Rodriguez, Javier</v>
      </c>
      <c r="L656">
        <f>VLOOKUP(D656,Vendedores!A:F,5,FALSE)</f>
        <v>2027</v>
      </c>
      <c r="M656">
        <f>VLOOKUP(D656,Vendedores!A:F,2,FALSE)</f>
        <v>7</v>
      </c>
      <c r="N656" t="str">
        <f>VLOOKUP(D656,Vendedores!A:H,7,FALSE)</f>
        <v>Vendedor Jr</v>
      </c>
      <c r="O656">
        <f>VLOOKUP(D656,Vendedores!A:H,8,FALSE)</f>
        <v>2</v>
      </c>
      <c r="P656">
        <f t="shared" si="62"/>
        <v>58</v>
      </c>
      <c r="Q656">
        <f t="shared" si="63"/>
        <v>29</v>
      </c>
      <c r="R656">
        <f t="shared" si="64"/>
        <v>29</v>
      </c>
      <c r="S656">
        <f t="shared" si="65"/>
        <v>29</v>
      </c>
      <c r="T656" s="12">
        <f>VLOOKUP(
    O656,
    Comisiones!A:N,
    HLOOKUP(G656,Comisiones!$1:$2,2,FALSE),
    FALSE
)</f>
        <v>0.14000000000000001</v>
      </c>
    </row>
    <row r="657" spans="1:20" x14ac:dyDescent="0.3">
      <c r="A657" s="2">
        <v>656</v>
      </c>
      <c r="B657" s="3">
        <v>45146</v>
      </c>
      <c r="C657" s="2">
        <v>3</v>
      </c>
      <c r="D657" s="2">
        <v>23</v>
      </c>
      <c r="E657" s="2">
        <v>15</v>
      </c>
      <c r="F657" t="str">
        <f t="shared" si="60"/>
        <v>martes</v>
      </c>
      <c r="G657" t="str">
        <f t="shared" si="61"/>
        <v>agosto</v>
      </c>
      <c r="H657" t="str">
        <f>VLOOKUP(C657,Productos!A:D,2,FALSE)</f>
        <v>Producto C</v>
      </c>
      <c r="I657">
        <f>VLOOKUP(C657,Productos!A:D,3,FALSE)</f>
        <v>23</v>
      </c>
      <c r="J657">
        <f>VLOOKUP(C657,Productos!A:D,4,FALSE)</f>
        <v>46</v>
      </c>
      <c r="K657" t="str">
        <f>VLOOKUP(D657,Vendedores!A:F,6,FALSE)</f>
        <v>Martinez, Pedro</v>
      </c>
      <c r="L657">
        <f>VLOOKUP(D657,Vendedores!A:F,5,FALSE)</f>
        <v>5555</v>
      </c>
      <c r="M657">
        <f>VLOOKUP(D657,Vendedores!A:F,2,FALSE)</f>
        <v>4</v>
      </c>
      <c r="N657" t="str">
        <f>VLOOKUP(D657,Vendedores!A:H,7,FALSE)</f>
        <v>Jefe</v>
      </c>
      <c r="O657">
        <f>VLOOKUP(D657,Vendedores!A:H,8,FALSE)</f>
        <v>3</v>
      </c>
      <c r="P657">
        <f t="shared" si="62"/>
        <v>46</v>
      </c>
      <c r="Q657">
        <f t="shared" si="63"/>
        <v>24.150000000000002</v>
      </c>
      <c r="R657">
        <f t="shared" si="64"/>
        <v>23</v>
      </c>
      <c r="S657">
        <f t="shared" si="65"/>
        <v>24.150000000000002</v>
      </c>
      <c r="T657" s="12">
        <f>VLOOKUP(
    O657,
    Comisiones!A:N,
    HLOOKUP(G657,Comisiones!$1:$2,2,FALSE),
    FALSE
)</f>
        <v>0.15</v>
      </c>
    </row>
    <row r="658" spans="1:20" x14ac:dyDescent="0.3">
      <c r="A658" s="2">
        <v>657</v>
      </c>
      <c r="B658" s="3">
        <v>45146</v>
      </c>
      <c r="C658" s="2">
        <v>2</v>
      </c>
      <c r="D658" s="2">
        <v>35</v>
      </c>
      <c r="E658" s="2">
        <v>13</v>
      </c>
      <c r="F658" t="str">
        <f t="shared" si="60"/>
        <v>martes</v>
      </c>
      <c r="G658" t="str">
        <f t="shared" si="61"/>
        <v>agosto</v>
      </c>
      <c r="H658" t="str">
        <f>VLOOKUP(C658,Productos!A:D,2,FALSE)</f>
        <v>Producto B</v>
      </c>
      <c r="I658">
        <f>VLOOKUP(C658,Productos!A:D,3,FALSE)</f>
        <v>14</v>
      </c>
      <c r="J658">
        <f>VLOOKUP(C658,Productos!A:D,4,FALSE)</f>
        <v>28</v>
      </c>
      <c r="K658" t="str">
        <f>VLOOKUP(D658,Vendedores!A:F,6,FALSE)</f>
        <v>Garcia, David</v>
      </c>
      <c r="L658">
        <f>VLOOKUP(D658,Vendedores!A:F,5,FALSE)</f>
        <v>2383</v>
      </c>
      <c r="M658">
        <f>VLOOKUP(D658,Vendedores!A:F,2,FALSE)</f>
        <v>7</v>
      </c>
      <c r="N658" t="str">
        <f>VLOOKUP(D658,Vendedores!A:H,7,FALSE)</f>
        <v>Vendedor Jr</v>
      </c>
      <c r="O658">
        <f>VLOOKUP(D658,Vendedores!A:H,8,FALSE)</f>
        <v>2</v>
      </c>
      <c r="P658">
        <f t="shared" si="62"/>
        <v>28</v>
      </c>
      <c r="Q658">
        <f t="shared" si="63"/>
        <v>14.700000000000001</v>
      </c>
      <c r="R658">
        <f t="shared" si="64"/>
        <v>14</v>
      </c>
      <c r="S658">
        <f t="shared" si="65"/>
        <v>14.700000000000001</v>
      </c>
      <c r="T658" s="12">
        <f>VLOOKUP(
    O658,
    Comisiones!A:N,
    HLOOKUP(G658,Comisiones!$1:$2,2,FALSE),
    FALSE
)</f>
        <v>0.14000000000000001</v>
      </c>
    </row>
    <row r="659" spans="1:20" x14ac:dyDescent="0.3">
      <c r="A659" s="2">
        <v>658</v>
      </c>
      <c r="B659" s="3">
        <v>45147</v>
      </c>
      <c r="C659" s="2">
        <v>4</v>
      </c>
      <c r="D659" s="2">
        <v>17</v>
      </c>
      <c r="E659" s="2">
        <v>22</v>
      </c>
      <c r="F659" t="str">
        <f t="shared" si="60"/>
        <v>miércoles</v>
      </c>
      <c r="G659" t="str">
        <f t="shared" si="61"/>
        <v>agosto</v>
      </c>
      <c r="H659" t="str">
        <f>VLOOKUP(C659,Productos!A:D,2,FALSE)</f>
        <v>Producto D</v>
      </c>
      <c r="I659">
        <f>VLOOKUP(C659,Productos!A:D,3,FALSE)</f>
        <v>14</v>
      </c>
      <c r="J659">
        <f>VLOOKUP(C659,Productos!A:D,4,FALSE)</f>
        <v>28</v>
      </c>
      <c r="K659" t="str">
        <f>VLOOKUP(D659,Vendedores!A:F,6,FALSE)</f>
        <v>Messi, Lionel</v>
      </c>
      <c r="L659">
        <f>VLOOKUP(D659,Vendedores!A:F,5,FALSE)</f>
        <v>8512</v>
      </c>
      <c r="M659">
        <f>VLOOKUP(D659,Vendedores!A:F,2,FALSE)</f>
        <v>1</v>
      </c>
      <c r="N659" t="str">
        <f>VLOOKUP(D659,Vendedores!A:H,7,FALSE)</f>
        <v>CEO</v>
      </c>
      <c r="O659">
        <f>VLOOKUP(D659,Vendedores!A:H,8,FALSE)</f>
        <v>5</v>
      </c>
      <c r="P659">
        <f t="shared" si="62"/>
        <v>25.2</v>
      </c>
      <c r="Q659">
        <f t="shared" si="63"/>
        <v>14.700000000000001</v>
      </c>
      <c r="R659">
        <f t="shared" si="64"/>
        <v>14</v>
      </c>
      <c r="S659">
        <f t="shared" si="65"/>
        <v>14.700000000000001</v>
      </c>
      <c r="T659" s="12">
        <f>VLOOKUP(
    O659,
    Comisiones!A:N,
    HLOOKUP(G659,Comisiones!$1:$2,2,FALSE),
    FALSE
)</f>
        <v>0.19</v>
      </c>
    </row>
    <row r="660" spans="1:20" x14ac:dyDescent="0.3">
      <c r="A660" s="2">
        <v>659</v>
      </c>
      <c r="B660" s="3">
        <v>45147</v>
      </c>
      <c r="C660" s="2">
        <v>7</v>
      </c>
      <c r="D660" s="2">
        <v>10</v>
      </c>
      <c r="E660" s="2">
        <v>12</v>
      </c>
      <c r="F660" t="str">
        <f t="shared" si="60"/>
        <v>miércoles</v>
      </c>
      <c r="G660" t="str">
        <f t="shared" si="61"/>
        <v>agosto</v>
      </c>
      <c r="H660" t="str">
        <f>VLOOKUP(C660,Productos!A:D,2,FALSE)</f>
        <v>Producto G</v>
      </c>
      <c r="I660">
        <f>VLOOKUP(C660,Productos!A:D,3,FALSE)</f>
        <v>17</v>
      </c>
      <c r="J660">
        <f>VLOOKUP(C660,Productos!A:D,4,FALSE)</f>
        <v>34</v>
      </c>
      <c r="K660" t="str">
        <f>VLOOKUP(D660,Vendedores!A:F,6,FALSE)</f>
        <v>Martin, Francisco</v>
      </c>
      <c r="L660">
        <f>VLOOKUP(D660,Vendedores!A:F,5,FALSE)</f>
        <v>4384</v>
      </c>
      <c r="M660">
        <f>VLOOKUP(D660,Vendedores!A:F,2,FALSE)</f>
        <v>5</v>
      </c>
      <c r="N660" t="str">
        <f>VLOOKUP(D660,Vendedores!A:H,7,FALSE)</f>
        <v>Vendedor Sr</v>
      </c>
      <c r="O660">
        <f>VLOOKUP(D660,Vendedores!A:H,8,FALSE)</f>
        <v>2</v>
      </c>
      <c r="P660">
        <f t="shared" si="62"/>
        <v>34</v>
      </c>
      <c r="Q660">
        <f t="shared" si="63"/>
        <v>17</v>
      </c>
      <c r="R660">
        <f t="shared" si="64"/>
        <v>17</v>
      </c>
      <c r="S660">
        <f t="shared" si="65"/>
        <v>17</v>
      </c>
      <c r="T660" s="12">
        <f>VLOOKUP(
    O660,
    Comisiones!A:N,
    HLOOKUP(G660,Comisiones!$1:$2,2,FALSE),
    FALSE
)</f>
        <v>0.14000000000000001</v>
      </c>
    </row>
    <row r="661" spans="1:20" x14ac:dyDescent="0.3">
      <c r="A661" s="2">
        <v>660</v>
      </c>
      <c r="B661" s="3">
        <v>45147</v>
      </c>
      <c r="C661" s="2">
        <v>8</v>
      </c>
      <c r="D661" s="2">
        <v>15</v>
      </c>
      <c r="E661" s="2">
        <v>10</v>
      </c>
      <c r="F661" t="str">
        <f t="shared" si="60"/>
        <v>miércoles</v>
      </c>
      <c r="G661" t="str">
        <f t="shared" si="61"/>
        <v>agosto</v>
      </c>
      <c r="H661" t="str">
        <f>VLOOKUP(C661,Productos!A:D,2,FALSE)</f>
        <v>Producto H</v>
      </c>
      <c r="I661">
        <f>VLOOKUP(C661,Productos!A:D,3,FALSE)</f>
        <v>14</v>
      </c>
      <c r="J661">
        <f>VLOOKUP(C661,Productos!A:D,4,FALSE)</f>
        <v>28</v>
      </c>
      <c r="K661" t="str">
        <f>VLOOKUP(D661,Vendedores!A:F,6,FALSE)</f>
        <v>Gomez, David</v>
      </c>
      <c r="L661">
        <f>VLOOKUP(D661,Vendedores!A:F,5,FALSE)</f>
        <v>1821</v>
      </c>
      <c r="M661">
        <f>VLOOKUP(D661,Vendedores!A:F,2,FALSE)</f>
        <v>8</v>
      </c>
      <c r="N661" t="str">
        <f>VLOOKUP(D661,Vendedores!A:H,7,FALSE)</f>
        <v>Pasante</v>
      </c>
      <c r="O661">
        <f>VLOOKUP(D661,Vendedores!A:H,8,FALSE)</f>
        <v>1</v>
      </c>
      <c r="P661">
        <f t="shared" si="62"/>
        <v>28</v>
      </c>
      <c r="Q661">
        <f t="shared" si="63"/>
        <v>14</v>
      </c>
      <c r="R661">
        <f t="shared" si="64"/>
        <v>14</v>
      </c>
      <c r="S661">
        <f t="shared" si="65"/>
        <v>14</v>
      </c>
      <c r="T661" s="12">
        <f>VLOOKUP(
    O661,
    Comisiones!A:N,
    HLOOKUP(G661,Comisiones!$1:$2,2,FALSE),
    FALSE
)</f>
        <v>0.13</v>
      </c>
    </row>
    <row r="662" spans="1:20" x14ac:dyDescent="0.3">
      <c r="A662" s="2">
        <v>661</v>
      </c>
      <c r="B662" s="3">
        <v>45148</v>
      </c>
      <c r="C662" s="2">
        <v>7</v>
      </c>
      <c r="D662" s="2">
        <v>32</v>
      </c>
      <c r="E662" s="2">
        <v>12</v>
      </c>
      <c r="F662" t="str">
        <f t="shared" si="60"/>
        <v>jueves</v>
      </c>
      <c r="G662" t="str">
        <f t="shared" si="61"/>
        <v>agosto</v>
      </c>
      <c r="H662" t="str">
        <f>VLOOKUP(C662,Productos!A:D,2,FALSE)</f>
        <v>Producto G</v>
      </c>
      <c r="I662">
        <f>VLOOKUP(C662,Productos!A:D,3,FALSE)</f>
        <v>17</v>
      </c>
      <c r="J662">
        <f>VLOOKUP(C662,Productos!A:D,4,FALSE)</f>
        <v>34</v>
      </c>
      <c r="K662" t="str">
        <f>VLOOKUP(D662,Vendedores!A:F,6,FALSE)</f>
        <v>Gomez, Javier</v>
      </c>
      <c r="L662">
        <f>VLOOKUP(D662,Vendedores!A:F,5,FALSE)</f>
        <v>1612</v>
      </c>
      <c r="M662">
        <f>VLOOKUP(D662,Vendedores!A:F,2,FALSE)</f>
        <v>8</v>
      </c>
      <c r="N662" t="str">
        <f>VLOOKUP(D662,Vendedores!A:H,7,FALSE)</f>
        <v>Pasante</v>
      </c>
      <c r="O662">
        <f>VLOOKUP(D662,Vendedores!A:H,8,FALSE)</f>
        <v>1</v>
      </c>
      <c r="P662">
        <f t="shared" si="62"/>
        <v>34</v>
      </c>
      <c r="Q662">
        <f t="shared" si="63"/>
        <v>17</v>
      </c>
      <c r="R662">
        <f t="shared" si="64"/>
        <v>17</v>
      </c>
      <c r="S662">
        <f t="shared" si="65"/>
        <v>17</v>
      </c>
      <c r="T662" s="12">
        <f>VLOOKUP(
    O662,
    Comisiones!A:N,
    HLOOKUP(G662,Comisiones!$1:$2,2,FALSE),
    FALSE
)</f>
        <v>0.13</v>
      </c>
    </row>
    <row r="663" spans="1:20" x14ac:dyDescent="0.3">
      <c r="A663" s="2">
        <v>662</v>
      </c>
      <c r="B663" s="3">
        <v>45148</v>
      </c>
      <c r="C663" s="2">
        <v>10</v>
      </c>
      <c r="D663" s="2">
        <v>30</v>
      </c>
      <c r="E663" s="2">
        <v>15</v>
      </c>
      <c r="F663" t="str">
        <f t="shared" si="60"/>
        <v>jueves</v>
      </c>
      <c r="G663" t="str">
        <f t="shared" si="61"/>
        <v>agosto</v>
      </c>
      <c r="H663" t="str">
        <f>VLOOKUP(C663,Productos!A:D,2,FALSE)</f>
        <v>Producto J</v>
      </c>
      <c r="I663">
        <f>VLOOKUP(C663,Productos!A:D,3,FALSE)</f>
        <v>29</v>
      </c>
      <c r="J663">
        <f>VLOOKUP(C663,Productos!A:D,4,FALSE)</f>
        <v>58</v>
      </c>
      <c r="K663" t="str">
        <f>VLOOKUP(D663,Vendedores!A:F,6,FALSE)</f>
        <v>Gonzalez, Francisco</v>
      </c>
      <c r="L663">
        <f>VLOOKUP(D663,Vendedores!A:F,5,FALSE)</f>
        <v>3909</v>
      </c>
      <c r="M663">
        <f>VLOOKUP(D663,Vendedores!A:F,2,FALSE)</f>
        <v>6</v>
      </c>
      <c r="N663" t="str">
        <f>VLOOKUP(D663,Vendedores!A:H,7,FALSE)</f>
        <v>Vendedor Ssr</v>
      </c>
      <c r="O663">
        <f>VLOOKUP(D663,Vendedores!A:H,8,FALSE)</f>
        <v>2</v>
      </c>
      <c r="P663">
        <f t="shared" si="62"/>
        <v>58</v>
      </c>
      <c r="Q663">
        <f t="shared" si="63"/>
        <v>29</v>
      </c>
      <c r="R663">
        <f t="shared" si="64"/>
        <v>29</v>
      </c>
      <c r="S663">
        <f t="shared" si="65"/>
        <v>29</v>
      </c>
      <c r="T663" s="12">
        <f>VLOOKUP(
    O663,
    Comisiones!A:N,
    HLOOKUP(G663,Comisiones!$1:$2,2,FALSE),
    FALSE
)</f>
        <v>0.14000000000000001</v>
      </c>
    </row>
    <row r="664" spans="1:20" x14ac:dyDescent="0.3">
      <c r="A664" s="2">
        <v>663</v>
      </c>
      <c r="B664" s="3">
        <v>45148</v>
      </c>
      <c r="C664" s="2">
        <v>10</v>
      </c>
      <c r="D664" s="2">
        <v>36</v>
      </c>
      <c r="E664" s="2">
        <v>21</v>
      </c>
      <c r="F664" t="str">
        <f t="shared" si="60"/>
        <v>jueves</v>
      </c>
      <c r="G664" t="str">
        <f t="shared" si="61"/>
        <v>agosto</v>
      </c>
      <c r="H664" t="str">
        <f>VLOOKUP(C664,Productos!A:D,2,FALSE)</f>
        <v>Producto J</v>
      </c>
      <c r="I664">
        <f>VLOOKUP(C664,Productos!A:D,3,FALSE)</f>
        <v>29</v>
      </c>
      <c r="J664">
        <f>VLOOKUP(C664,Productos!A:D,4,FALSE)</f>
        <v>58</v>
      </c>
      <c r="K664" t="str">
        <f>VLOOKUP(D664,Vendedores!A:F,6,FALSE)</f>
        <v>Rodriguez, Francisco</v>
      </c>
      <c r="L664">
        <f>VLOOKUP(D664,Vendedores!A:F,5,FALSE)</f>
        <v>1898</v>
      </c>
      <c r="M664">
        <f>VLOOKUP(D664,Vendedores!A:F,2,FALSE)</f>
        <v>8</v>
      </c>
      <c r="N664" t="str">
        <f>VLOOKUP(D664,Vendedores!A:H,7,FALSE)</f>
        <v>Pasante</v>
      </c>
      <c r="O664">
        <f>VLOOKUP(D664,Vendedores!A:H,8,FALSE)</f>
        <v>1</v>
      </c>
      <c r="P664">
        <f t="shared" si="62"/>
        <v>58</v>
      </c>
      <c r="Q664">
        <f t="shared" si="63"/>
        <v>29</v>
      </c>
      <c r="R664">
        <f t="shared" si="64"/>
        <v>29</v>
      </c>
      <c r="S664">
        <f t="shared" si="65"/>
        <v>29</v>
      </c>
      <c r="T664" s="12">
        <f>VLOOKUP(
    O664,
    Comisiones!A:N,
    HLOOKUP(G664,Comisiones!$1:$2,2,FALSE),
    FALSE
)</f>
        <v>0.13</v>
      </c>
    </row>
    <row r="665" spans="1:20" x14ac:dyDescent="0.3">
      <c r="A665" s="2">
        <v>664</v>
      </c>
      <c r="B665" s="3">
        <v>45149</v>
      </c>
      <c r="C665" s="2">
        <v>6</v>
      </c>
      <c r="D665" s="2">
        <v>5</v>
      </c>
      <c r="E665" s="2">
        <v>9</v>
      </c>
      <c r="F665" t="str">
        <f t="shared" si="60"/>
        <v>viernes</v>
      </c>
      <c r="G665" t="str">
        <f t="shared" si="61"/>
        <v>agosto</v>
      </c>
      <c r="H665" t="str">
        <f>VLOOKUP(C665,Productos!A:D,2,FALSE)</f>
        <v>Producto F</v>
      </c>
      <c r="I665">
        <f>VLOOKUP(C665,Productos!A:D,3,FALSE)</f>
        <v>16</v>
      </c>
      <c r="J665">
        <f>VLOOKUP(C665,Productos!A:D,4,FALSE)</f>
        <v>32</v>
      </c>
      <c r="K665" t="str">
        <f>VLOOKUP(D665,Vendedores!A:F,6,FALSE)</f>
        <v>Lopez, Laura</v>
      </c>
      <c r="L665">
        <f>VLOOKUP(D665,Vendedores!A:F,5,FALSE)</f>
        <v>3037</v>
      </c>
      <c r="M665">
        <f>VLOOKUP(D665,Vendedores!A:F,2,FALSE)</f>
        <v>6</v>
      </c>
      <c r="N665" t="str">
        <f>VLOOKUP(D665,Vendedores!A:H,7,FALSE)</f>
        <v>Vendedor Ssr</v>
      </c>
      <c r="O665">
        <f>VLOOKUP(D665,Vendedores!A:H,8,FALSE)</f>
        <v>2</v>
      </c>
      <c r="P665">
        <f t="shared" si="62"/>
        <v>32</v>
      </c>
      <c r="Q665">
        <f t="shared" si="63"/>
        <v>16</v>
      </c>
      <c r="R665">
        <f t="shared" si="64"/>
        <v>16</v>
      </c>
      <c r="S665">
        <f t="shared" si="65"/>
        <v>16</v>
      </c>
      <c r="T665" s="12">
        <f>VLOOKUP(
    O665,
    Comisiones!A:N,
    HLOOKUP(G665,Comisiones!$1:$2,2,FALSE),
    FALSE
)</f>
        <v>0.14000000000000001</v>
      </c>
    </row>
    <row r="666" spans="1:20" x14ac:dyDescent="0.3">
      <c r="A666" s="2">
        <v>665</v>
      </c>
      <c r="B666" s="3">
        <v>45149</v>
      </c>
      <c r="C666" s="2">
        <v>6</v>
      </c>
      <c r="D666" s="2">
        <v>27</v>
      </c>
      <c r="E666" s="2">
        <v>6</v>
      </c>
      <c r="F666" t="str">
        <f t="shared" si="60"/>
        <v>viernes</v>
      </c>
      <c r="G666" t="str">
        <f t="shared" si="61"/>
        <v>agosto</v>
      </c>
      <c r="H666" t="str">
        <f>VLOOKUP(C666,Productos!A:D,2,FALSE)</f>
        <v>Producto F</v>
      </c>
      <c r="I666">
        <f>VLOOKUP(C666,Productos!A:D,3,FALSE)</f>
        <v>16</v>
      </c>
      <c r="J666">
        <f>VLOOKUP(C666,Productos!A:D,4,FALSE)</f>
        <v>32</v>
      </c>
      <c r="K666" t="str">
        <f>VLOOKUP(D666,Vendedores!A:F,6,FALSE)</f>
        <v>Martin, Antonio</v>
      </c>
      <c r="L666">
        <f>VLOOKUP(D666,Vendedores!A:F,5,FALSE)</f>
        <v>1057</v>
      </c>
      <c r="M666">
        <f>VLOOKUP(D666,Vendedores!A:F,2,FALSE)</f>
        <v>8</v>
      </c>
      <c r="N666" t="str">
        <f>VLOOKUP(D666,Vendedores!A:H,7,FALSE)</f>
        <v>Pasante</v>
      </c>
      <c r="O666">
        <f>VLOOKUP(D666,Vendedores!A:H,8,FALSE)</f>
        <v>1</v>
      </c>
      <c r="P666">
        <f t="shared" si="62"/>
        <v>32</v>
      </c>
      <c r="Q666">
        <f t="shared" si="63"/>
        <v>16</v>
      </c>
      <c r="R666">
        <f t="shared" si="64"/>
        <v>16</v>
      </c>
      <c r="S666">
        <f t="shared" si="65"/>
        <v>16</v>
      </c>
      <c r="T666" s="12">
        <f>VLOOKUP(
    O666,
    Comisiones!A:N,
    HLOOKUP(G666,Comisiones!$1:$2,2,FALSE),
    FALSE
)</f>
        <v>0.13</v>
      </c>
    </row>
    <row r="667" spans="1:20" x14ac:dyDescent="0.3">
      <c r="A667" s="2">
        <v>666</v>
      </c>
      <c r="B667" s="3">
        <v>45149</v>
      </c>
      <c r="C667" s="2">
        <v>3</v>
      </c>
      <c r="D667" s="2">
        <v>28</v>
      </c>
      <c r="E667" s="2">
        <v>18</v>
      </c>
      <c r="F667" t="str">
        <f t="shared" si="60"/>
        <v>viernes</v>
      </c>
      <c r="G667" t="str">
        <f t="shared" si="61"/>
        <v>agosto</v>
      </c>
      <c r="H667" t="str">
        <f>VLOOKUP(C667,Productos!A:D,2,FALSE)</f>
        <v>Producto C</v>
      </c>
      <c r="I667">
        <f>VLOOKUP(C667,Productos!A:D,3,FALSE)</f>
        <v>23</v>
      </c>
      <c r="J667">
        <f>VLOOKUP(C667,Productos!A:D,4,FALSE)</f>
        <v>46</v>
      </c>
      <c r="K667" t="str">
        <f>VLOOKUP(D667,Vendedores!A:F,6,FALSE)</f>
        <v>Garcia, Manuel</v>
      </c>
      <c r="L667">
        <f>VLOOKUP(D667,Vendedores!A:F,5,FALSE)</f>
        <v>5249</v>
      </c>
      <c r="M667">
        <f>VLOOKUP(D667,Vendedores!A:F,2,FALSE)</f>
        <v>4</v>
      </c>
      <c r="N667" t="str">
        <f>VLOOKUP(D667,Vendedores!A:H,7,FALSE)</f>
        <v>Jefe</v>
      </c>
      <c r="O667">
        <f>VLOOKUP(D667,Vendedores!A:H,8,FALSE)</f>
        <v>3</v>
      </c>
      <c r="P667">
        <f t="shared" si="62"/>
        <v>46</v>
      </c>
      <c r="Q667">
        <f t="shared" si="63"/>
        <v>24.150000000000002</v>
      </c>
      <c r="R667">
        <f t="shared" si="64"/>
        <v>23</v>
      </c>
      <c r="S667">
        <f t="shared" si="65"/>
        <v>24.150000000000002</v>
      </c>
      <c r="T667" s="12">
        <f>VLOOKUP(
    O667,
    Comisiones!A:N,
    HLOOKUP(G667,Comisiones!$1:$2,2,FALSE),
    FALSE
)</f>
        <v>0.15</v>
      </c>
    </row>
    <row r="668" spans="1:20" x14ac:dyDescent="0.3">
      <c r="A668" s="2">
        <v>667</v>
      </c>
      <c r="B668" s="3">
        <v>45150</v>
      </c>
      <c r="C668" s="2">
        <v>7</v>
      </c>
      <c r="D668" s="2">
        <v>18</v>
      </c>
      <c r="E668" s="2">
        <v>12</v>
      </c>
      <c r="F668" t="str">
        <f t="shared" si="60"/>
        <v>sábado</v>
      </c>
      <c r="G668" t="str">
        <f t="shared" si="61"/>
        <v>agosto</v>
      </c>
      <c r="H668" t="str">
        <f>VLOOKUP(C668,Productos!A:D,2,FALSE)</f>
        <v>Producto G</v>
      </c>
      <c r="I668">
        <f>VLOOKUP(C668,Productos!A:D,3,FALSE)</f>
        <v>17</v>
      </c>
      <c r="J668">
        <f>VLOOKUP(C668,Productos!A:D,4,FALSE)</f>
        <v>34</v>
      </c>
      <c r="K668" t="str">
        <f>VLOOKUP(D668,Vendedores!A:F,6,FALSE)</f>
        <v>Garcia, Jose</v>
      </c>
      <c r="L668">
        <f>VLOOKUP(D668,Vendedores!A:F,5,FALSE)</f>
        <v>5194</v>
      </c>
      <c r="M668">
        <f>VLOOKUP(D668,Vendedores!A:F,2,FALSE)</f>
        <v>4</v>
      </c>
      <c r="N668" t="str">
        <f>VLOOKUP(D668,Vendedores!A:H,7,FALSE)</f>
        <v>Jefe</v>
      </c>
      <c r="O668">
        <f>VLOOKUP(D668,Vendedores!A:H,8,FALSE)</f>
        <v>3</v>
      </c>
      <c r="P668">
        <f t="shared" si="62"/>
        <v>34</v>
      </c>
      <c r="Q668">
        <f t="shared" si="63"/>
        <v>17</v>
      </c>
      <c r="R668">
        <f t="shared" si="64"/>
        <v>17</v>
      </c>
      <c r="S668">
        <f t="shared" si="65"/>
        <v>17</v>
      </c>
      <c r="T668" s="12">
        <f>VLOOKUP(
    O668,
    Comisiones!A:N,
    HLOOKUP(G668,Comisiones!$1:$2,2,FALSE),
    FALSE
)</f>
        <v>0.15</v>
      </c>
    </row>
    <row r="669" spans="1:20" x14ac:dyDescent="0.3">
      <c r="A669" s="2">
        <v>668</v>
      </c>
      <c r="B669" s="3">
        <v>45150</v>
      </c>
      <c r="C669" s="2">
        <v>1</v>
      </c>
      <c r="D669" s="2">
        <v>24</v>
      </c>
      <c r="E669" s="2">
        <v>15</v>
      </c>
      <c r="F669" t="str">
        <f t="shared" si="60"/>
        <v>sábado</v>
      </c>
      <c r="G669" t="str">
        <f t="shared" si="61"/>
        <v>agosto</v>
      </c>
      <c r="H669" t="str">
        <f>VLOOKUP(C669,Productos!A:D,2,FALSE)</f>
        <v>Producto A</v>
      </c>
      <c r="I669">
        <f>VLOOKUP(C669,Productos!A:D,3,FALSE)</f>
        <v>10</v>
      </c>
      <c r="J669">
        <f>VLOOKUP(C669,Productos!A:D,4,FALSE)</f>
        <v>20</v>
      </c>
      <c r="K669" t="str">
        <f>VLOOKUP(D669,Vendedores!A:F,6,FALSE)</f>
        <v>Sanchez, Isabel</v>
      </c>
      <c r="L669">
        <f>VLOOKUP(D669,Vendedores!A:F,5,FALSE)</f>
        <v>4875</v>
      </c>
      <c r="M669">
        <f>VLOOKUP(D669,Vendedores!A:F,2,FALSE)</f>
        <v>5</v>
      </c>
      <c r="N669" t="str">
        <f>VLOOKUP(D669,Vendedores!A:H,7,FALSE)</f>
        <v>Vendedor Sr</v>
      </c>
      <c r="O669">
        <f>VLOOKUP(D669,Vendedores!A:H,8,FALSE)</f>
        <v>2</v>
      </c>
      <c r="P669">
        <f t="shared" si="62"/>
        <v>20</v>
      </c>
      <c r="Q669">
        <f t="shared" si="63"/>
        <v>10.5</v>
      </c>
      <c r="R669">
        <f t="shared" si="64"/>
        <v>10</v>
      </c>
      <c r="S669">
        <f t="shared" si="65"/>
        <v>10.5</v>
      </c>
      <c r="T669" s="12">
        <f>VLOOKUP(
    O669,
    Comisiones!A:N,
    HLOOKUP(G669,Comisiones!$1:$2,2,FALSE),
    FALSE
)</f>
        <v>0.14000000000000001</v>
      </c>
    </row>
    <row r="670" spans="1:20" x14ac:dyDescent="0.3">
      <c r="A670" s="2">
        <v>669</v>
      </c>
      <c r="B670" s="3">
        <v>45150</v>
      </c>
      <c r="C670" s="2">
        <v>7</v>
      </c>
      <c r="D670" s="2">
        <v>40</v>
      </c>
      <c r="E670" s="2">
        <v>14</v>
      </c>
      <c r="F670" t="str">
        <f t="shared" si="60"/>
        <v>sábado</v>
      </c>
      <c r="G670" t="str">
        <f t="shared" si="61"/>
        <v>agosto</v>
      </c>
      <c r="H670" t="str">
        <f>VLOOKUP(C670,Productos!A:D,2,FALSE)</f>
        <v>Producto G</v>
      </c>
      <c r="I670">
        <f>VLOOKUP(C670,Productos!A:D,3,FALSE)</f>
        <v>17</v>
      </c>
      <c r="J670">
        <f>VLOOKUP(C670,Productos!A:D,4,FALSE)</f>
        <v>34</v>
      </c>
      <c r="K670" t="str">
        <f>VLOOKUP(D670,Vendedores!A:F,6,FALSE)</f>
        <v>Martin, Carmen</v>
      </c>
      <c r="L670">
        <f>VLOOKUP(D670,Vendedores!A:F,5,FALSE)</f>
        <v>1598</v>
      </c>
      <c r="M670">
        <f>VLOOKUP(D670,Vendedores!A:F,2,FALSE)</f>
        <v>8</v>
      </c>
      <c r="N670" t="str">
        <f>VLOOKUP(D670,Vendedores!A:H,7,FALSE)</f>
        <v>Pasante</v>
      </c>
      <c r="O670">
        <f>VLOOKUP(D670,Vendedores!A:H,8,FALSE)</f>
        <v>1</v>
      </c>
      <c r="P670">
        <f t="shared" si="62"/>
        <v>34</v>
      </c>
      <c r="Q670">
        <f t="shared" si="63"/>
        <v>17</v>
      </c>
      <c r="R670">
        <f t="shared" si="64"/>
        <v>17</v>
      </c>
      <c r="S670">
        <f t="shared" si="65"/>
        <v>17</v>
      </c>
      <c r="T670" s="12">
        <f>VLOOKUP(
    O670,
    Comisiones!A:N,
    HLOOKUP(G670,Comisiones!$1:$2,2,FALSE),
    FALSE
)</f>
        <v>0.13</v>
      </c>
    </row>
    <row r="671" spans="1:20" x14ac:dyDescent="0.3">
      <c r="A671" s="2">
        <v>670</v>
      </c>
      <c r="B671" s="3">
        <v>45151</v>
      </c>
      <c r="C671" s="2">
        <v>5</v>
      </c>
      <c r="D671" s="2">
        <v>11</v>
      </c>
      <c r="E671" s="2">
        <v>15</v>
      </c>
      <c r="F671" t="str">
        <f t="shared" si="60"/>
        <v>domingo</v>
      </c>
      <c r="G671" t="str">
        <f t="shared" si="61"/>
        <v>agosto</v>
      </c>
      <c r="H671" t="str">
        <f>VLOOKUP(C671,Productos!A:D,2,FALSE)</f>
        <v>Producto E</v>
      </c>
      <c r="I671">
        <f>VLOOKUP(C671,Productos!A:D,3,FALSE)</f>
        <v>24</v>
      </c>
      <c r="J671">
        <f>VLOOKUP(C671,Productos!A:D,4,FALSE)</f>
        <v>48</v>
      </c>
      <c r="K671" t="str">
        <f>VLOOKUP(D671,Vendedores!A:F,6,FALSE)</f>
        <v>Garcia, Isabel</v>
      </c>
      <c r="L671">
        <f>VLOOKUP(D671,Vendedores!A:F,5,FALSE)</f>
        <v>3985</v>
      </c>
      <c r="M671">
        <f>VLOOKUP(D671,Vendedores!A:F,2,FALSE)</f>
        <v>6</v>
      </c>
      <c r="N671" t="str">
        <f>VLOOKUP(D671,Vendedores!A:H,7,FALSE)</f>
        <v>Vendedor Ssr</v>
      </c>
      <c r="O671">
        <f>VLOOKUP(D671,Vendedores!A:H,8,FALSE)</f>
        <v>2</v>
      </c>
      <c r="P671">
        <f t="shared" si="62"/>
        <v>57.599999999999994</v>
      </c>
      <c r="Q671">
        <f t="shared" si="63"/>
        <v>24</v>
      </c>
      <c r="R671">
        <f t="shared" si="64"/>
        <v>24</v>
      </c>
      <c r="S671">
        <f t="shared" si="65"/>
        <v>24</v>
      </c>
      <c r="T671" s="12">
        <f>VLOOKUP(
    O671,
    Comisiones!A:N,
    HLOOKUP(G671,Comisiones!$1:$2,2,FALSE),
    FALSE
)</f>
        <v>0.14000000000000001</v>
      </c>
    </row>
    <row r="672" spans="1:20" x14ac:dyDescent="0.3">
      <c r="A672" s="2">
        <v>671</v>
      </c>
      <c r="B672" s="3">
        <v>45151</v>
      </c>
      <c r="C672" s="2">
        <v>9</v>
      </c>
      <c r="D672" s="2">
        <v>19</v>
      </c>
      <c r="E672" s="2">
        <v>19</v>
      </c>
      <c r="F672" t="str">
        <f t="shared" si="60"/>
        <v>domingo</v>
      </c>
      <c r="G672" t="str">
        <f t="shared" si="61"/>
        <v>agosto</v>
      </c>
      <c r="H672" t="str">
        <f>VLOOKUP(C672,Productos!A:D,2,FALSE)</f>
        <v>Producto I</v>
      </c>
      <c r="I672">
        <f>VLOOKUP(C672,Productos!A:D,3,FALSE)</f>
        <v>26</v>
      </c>
      <c r="J672">
        <f>VLOOKUP(C672,Productos!A:D,4,FALSE)</f>
        <v>52</v>
      </c>
      <c r="K672" t="str">
        <f>VLOOKUP(D672,Vendedores!A:F,6,FALSE)</f>
        <v>Rodriguez, Maria</v>
      </c>
      <c r="L672">
        <f>VLOOKUP(D672,Vendedores!A:F,5,FALSE)</f>
        <v>4862</v>
      </c>
      <c r="M672">
        <f>VLOOKUP(D672,Vendedores!A:F,2,FALSE)</f>
        <v>5</v>
      </c>
      <c r="N672" t="str">
        <f>VLOOKUP(D672,Vendedores!A:H,7,FALSE)</f>
        <v>Vendedor Sr</v>
      </c>
      <c r="O672">
        <f>VLOOKUP(D672,Vendedores!A:H,8,FALSE)</f>
        <v>2</v>
      </c>
      <c r="P672">
        <f t="shared" si="62"/>
        <v>62.4</v>
      </c>
      <c r="Q672">
        <f t="shared" si="63"/>
        <v>26</v>
      </c>
      <c r="R672">
        <f t="shared" si="64"/>
        <v>26</v>
      </c>
      <c r="S672">
        <f t="shared" si="65"/>
        <v>26</v>
      </c>
      <c r="T672" s="12">
        <f>VLOOKUP(
    O672,
    Comisiones!A:N,
    HLOOKUP(G672,Comisiones!$1:$2,2,FALSE),
    FALSE
)</f>
        <v>0.14000000000000001</v>
      </c>
    </row>
    <row r="673" spans="1:20" x14ac:dyDescent="0.3">
      <c r="A673" s="2">
        <v>672</v>
      </c>
      <c r="B673" s="3">
        <v>45151</v>
      </c>
      <c r="C673" s="2">
        <v>7</v>
      </c>
      <c r="D673" s="2">
        <v>12</v>
      </c>
      <c r="E673" s="2">
        <v>18</v>
      </c>
      <c r="F673" t="str">
        <f t="shared" si="60"/>
        <v>domingo</v>
      </c>
      <c r="G673" t="str">
        <f t="shared" si="61"/>
        <v>agosto</v>
      </c>
      <c r="H673" t="str">
        <f>VLOOKUP(C673,Productos!A:D,2,FALSE)</f>
        <v>Producto G</v>
      </c>
      <c r="I673">
        <f>VLOOKUP(C673,Productos!A:D,3,FALSE)</f>
        <v>17</v>
      </c>
      <c r="J673">
        <f>VLOOKUP(C673,Productos!A:D,4,FALSE)</f>
        <v>34</v>
      </c>
      <c r="K673" t="str">
        <f>VLOOKUP(D673,Vendedores!A:F,6,FALSE)</f>
        <v>Rodriguez, Javier</v>
      </c>
      <c r="L673">
        <f>VLOOKUP(D673,Vendedores!A:F,5,FALSE)</f>
        <v>2027</v>
      </c>
      <c r="M673">
        <f>VLOOKUP(D673,Vendedores!A:F,2,FALSE)</f>
        <v>7</v>
      </c>
      <c r="N673" t="str">
        <f>VLOOKUP(D673,Vendedores!A:H,7,FALSE)</f>
        <v>Vendedor Jr</v>
      </c>
      <c r="O673">
        <f>VLOOKUP(D673,Vendedores!A:H,8,FALSE)</f>
        <v>2</v>
      </c>
      <c r="P673">
        <f t="shared" si="62"/>
        <v>40.799999999999997</v>
      </c>
      <c r="Q673">
        <f t="shared" si="63"/>
        <v>17</v>
      </c>
      <c r="R673">
        <f t="shared" si="64"/>
        <v>17</v>
      </c>
      <c r="S673">
        <f t="shared" si="65"/>
        <v>17</v>
      </c>
      <c r="T673" s="12">
        <f>VLOOKUP(
    O673,
    Comisiones!A:N,
    HLOOKUP(G673,Comisiones!$1:$2,2,FALSE),
    FALSE
)</f>
        <v>0.14000000000000001</v>
      </c>
    </row>
    <row r="674" spans="1:20" x14ac:dyDescent="0.3">
      <c r="A674" s="2">
        <v>673</v>
      </c>
      <c r="B674" s="3">
        <v>45152</v>
      </c>
      <c r="C674" s="2">
        <v>5</v>
      </c>
      <c r="D674" s="2">
        <v>4</v>
      </c>
      <c r="E674" s="2">
        <v>17</v>
      </c>
      <c r="F674" t="str">
        <f t="shared" si="60"/>
        <v>lunes</v>
      </c>
      <c r="G674" t="str">
        <f t="shared" si="61"/>
        <v>agosto</v>
      </c>
      <c r="H674" t="str">
        <f>VLOOKUP(C674,Productos!A:D,2,FALSE)</f>
        <v>Producto E</v>
      </c>
      <c r="I674">
        <f>VLOOKUP(C674,Productos!A:D,3,FALSE)</f>
        <v>24</v>
      </c>
      <c r="J674">
        <f>VLOOKUP(C674,Productos!A:D,4,FALSE)</f>
        <v>48</v>
      </c>
      <c r="K674" t="str">
        <f>VLOOKUP(D674,Vendedores!A:F,6,FALSE)</f>
        <v>Fernandez, Isabel</v>
      </c>
      <c r="L674">
        <f>VLOOKUP(D674,Vendedores!A:F,5,FALSE)</f>
        <v>4345</v>
      </c>
      <c r="M674">
        <f>VLOOKUP(D674,Vendedores!A:F,2,FALSE)</f>
        <v>5</v>
      </c>
      <c r="N674" t="str">
        <f>VLOOKUP(D674,Vendedores!A:H,7,FALSE)</f>
        <v>Vendedor Sr</v>
      </c>
      <c r="O674">
        <f>VLOOKUP(D674,Vendedores!A:H,8,FALSE)</f>
        <v>2</v>
      </c>
      <c r="P674">
        <f t="shared" si="62"/>
        <v>48</v>
      </c>
      <c r="Q674">
        <f t="shared" si="63"/>
        <v>24</v>
      </c>
      <c r="R674">
        <f t="shared" si="64"/>
        <v>24</v>
      </c>
      <c r="S674">
        <f t="shared" si="65"/>
        <v>24</v>
      </c>
      <c r="T674" s="12">
        <f>VLOOKUP(
    O674,
    Comisiones!A:N,
    HLOOKUP(G674,Comisiones!$1:$2,2,FALSE),
    FALSE
)</f>
        <v>0.14000000000000001</v>
      </c>
    </row>
    <row r="675" spans="1:20" x14ac:dyDescent="0.3">
      <c r="A675" s="2">
        <v>674</v>
      </c>
      <c r="B675" s="3">
        <v>45152</v>
      </c>
      <c r="C675" s="2">
        <v>10</v>
      </c>
      <c r="D675" s="2">
        <v>4</v>
      </c>
      <c r="E675" s="2">
        <v>22</v>
      </c>
      <c r="F675" t="str">
        <f t="shared" si="60"/>
        <v>lunes</v>
      </c>
      <c r="G675" t="str">
        <f t="shared" si="61"/>
        <v>agosto</v>
      </c>
      <c r="H675" t="str">
        <f>VLOOKUP(C675,Productos!A:D,2,FALSE)</f>
        <v>Producto J</v>
      </c>
      <c r="I675">
        <f>VLOOKUP(C675,Productos!A:D,3,FALSE)</f>
        <v>29</v>
      </c>
      <c r="J675">
        <f>VLOOKUP(C675,Productos!A:D,4,FALSE)</f>
        <v>58</v>
      </c>
      <c r="K675" t="str">
        <f>VLOOKUP(D675,Vendedores!A:F,6,FALSE)</f>
        <v>Fernandez, Isabel</v>
      </c>
      <c r="L675">
        <f>VLOOKUP(D675,Vendedores!A:F,5,FALSE)</f>
        <v>4345</v>
      </c>
      <c r="M675">
        <f>VLOOKUP(D675,Vendedores!A:F,2,FALSE)</f>
        <v>5</v>
      </c>
      <c r="N675" t="str">
        <f>VLOOKUP(D675,Vendedores!A:H,7,FALSE)</f>
        <v>Vendedor Sr</v>
      </c>
      <c r="O675">
        <f>VLOOKUP(D675,Vendedores!A:H,8,FALSE)</f>
        <v>2</v>
      </c>
      <c r="P675">
        <f t="shared" si="62"/>
        <v>58</v>
      </c>
      <c r="Q675">
        <f t="shared" si="63"/>
        <v>29</v>
      </c>
      <c r="R675">
        <f t="shared" si="64"/>
        <v>29</v>
      </c>
      <c r="S675">
        <f t="shared" si="65"/>
        <v>29</v>
      </c>
      <c r="T675" s="12">
        <f>VLOOKUP(
    O675,
    Comisiones!A:N,
    HLOOKUP(G675,Comisiones!$1:$2,2,FALSE),
    FALSE
)</f>
        <v>0.14000000000000001</v>
      </c>
    </row>
    <row r="676" spans="1:20" x14ac:dyDescent="0.3">
      <c r="A676" s="2">
        <v>675</v>
      </c>
      <c r="B676" s="3">
        <v>45152</v>
      </c>
      <c r="C676" s="2">
        <v>5</v>
      </c>
      <c r="D676" s="2">
        <v>5</v>
      </c>
      <c r="E676" s="2">
        <v>17</v>
      </c>
      <c r="F676" t="str">
        <f t="shared" si="60"/>
        <v>lunes</v>
      </c>
      <c r="G676" t="str">
        <f t="shared" si="61"/>
        <v>agosto</v>
      </c>
      <c r="H676" t="str">
        <f>VLOOKUP(C676,Productos!A:D,2,FALSE)</f>
        <v>Producto E</v>
      </c>
      <c r="I676">
        <f>VLOOKUP(C676,Productos!A:D,3,FALSE)</f>
        <v>24</v>
      </c>
      <c r="J676">
        <f>VLOOKUP(C676,Productos!A:D,4,FALSE)</f>
        <v>48</v>
      </c>
      <c r="K676" t="str">
        <f>VLOOKUP(D676,Vendedores!A:F,6,FALSE)</f>
        <v>Lopez, Laura</v>
      </c>
      <c r="L676">
        <f>VLOOKUP(D676,Vendedores!A:F,5,FALSE)</f>
        <v>3037</v>
      </c>
      <c r="M676">
        <f>VLOOKUP(D676,Vendedores!A:F,2,FALSE)</f>
        <v>6</v>
      </c>
      <c r="N676" t="str">
        <f>VLOOKUP(D676,Vendedores!A:H,7,FALSE)</f>
        <v>Vendedor Ssr</v>
      </c>
      <c r="O676">
        <f>VLOOKUP(D676,Vendedores!A:H,8,FALSE)</f>
        <v>2</v>
      </c>
      <c r="P676">
        <f t="shared" si="62"/>
        <v>48</v>
      </c>
      <c r="Q676">
        <f t="shared" si="63"/>
        <v>24</v>
      </c>
      <c r="R676">
        <f t="shared" si="64"/>
        <v>24</v>
      </c>
      <c r="S676">
        <f t="shared" si="65"/>
        <v>24</v>
      </c>
      <c r="T676" s="12">
        <f>VLOOKUP(
    O676,
    Comisiones!A:N,
    HLOOKUP(G676,Comisiones!$1:$2,2,FALSE),
    FALSE
)</f>
        <v>0.14000000000000001</v>
      </c>
    </row>
    <row r="677" spans="1:20" x14ac:dyDescent="0.3">
      <c r="A677" s="2">
        <v>676</v>
      </c>
      <c r="B677" s="3">
        <v>45153</v>
      </c>
      <c r="C677" s="2">
        <v>9</v>
      </c>
      <c r="D677" s="2">
        <v>13</v>
      </c>
      <c r="E677" s="2">
        <v>11</v>
      </c>
      <c r="F677" t="str">
        <f t="shared" si="60"/>
        <v>martes</v>
      </c>
      <c r="G677" t="str">
        <f t="shared" si="61"/>
        <v>agosto</v>
      </c>
      <c r="H677" t="str">
        <f>VLOOKUP(C677,Productos!A:D,2,FALSE)</f>
        <v>Producto I</v>
      </c>
      <c r="I677">
        <f>VLOOKUP(C677,Productos!A:D,3,FALSE)</f>
        <v>26</v>
      </c>
      <c r="J677">
        <f>VLOOKUP(C677,Productos!A:D,4,FALSE)</f>
        <v>52</v>
      </c>
      <c r="K677" t="str">
        <f>VLOOKUP(D677,Vendedores!A:F,6,FALSE)</f>
        <v>Gonzalez, Josefa</v>
      </c>
      <c r="L677">
        <f>VLOOKUP(D677,Vendedores!A:F,5,FALSE)</f>
        <v>1830</v>
      </c>
      <c r="M677">
        <f>VLOOKUP(D677,Vendedores!A:F,2,FALSE)</f>
        <v>8</v>
      </c>
      <c r="N677" t="str">
        <f>VLOOKUP(D677,Vendedores!A:H,7,FALSE)</f>
        <v>Pasante</v>
      </c>
      <c r="O677">
        <f>VLOOKUP(D677,Vendedores!A:H,8,FALSE)</f>
        <v>1</v>
      </c>
      <c r="P677">
        <f t="shared" si="62"/>
        <v>52</v>
      </c>
      <c r="Q677">
        <f t="shared" si="63"/>
        <v>26</v>
      </c>
      <c r="R677">
        <f t="shared" si="64"/>
        <v>26</v>
      </c>
      <c r="S677">
        <f t="shared" si="65"/>
        <v>26</v>
      </c>
      <c r="T677" s="12">
        <f>VLOOKUP(
    O677,
    Comisiones!A:N,
    HLOOKUP(G677,Comisiones!$1:$2,2,FALSE),
    FALSE
)</f>
        <v>0.13</v>
      </c>
    </row>
    <row r="678" spans="1:20" x14ac:dyDescent="0.3">
      <c r="A678" s="2">
        <v>677</v>
      </c>
      <c r="B678" s="3">
        <v>45153</v>
      </c>
      <c r="C678" s="2">
        <v>1</v>
      </c>
      <c r="D678" s="2">
        <v>21</v>
      </c>
      <c r="E678" s="2">
        <v>11</v>
      </c>
      <c r="F678" t="str">
        <f t="shared" si="60"/>
        <v>martes</v>
      </c>
      <c r="G678" t="str">
        <f t="shared" si="61"/>
        <v>agosto</v>
      </c>
      <c r="H678" t="str">
        <f>VLOOKUP(C678,Productos!A:D,2,FALSE)</f>
        <v>Producto A</v>
      </c>
      <c r="I678">
        <f>VLOOKUP(C678,Productos!A:D,3,FALSE)</f>
        <v>10</v>
      </c>
      <c r="J678">
        <f>VLOOKUP(C678,Productos!A:D,4,FALSE)</f>
        <v>20</v>
      </c>
      <c r="K678" t="str">
        <f>VLOOKUP(D678,Vendedores!A:F,6,FALSE)</f>
        <v>Fernandez, Juan</v>
      </c>
      <c r="L678">
        <f>VLOOKUP(D678,Vendedores!A:F,5,FALSE)</f>
        <v>2616</v>
      </c>
      <c r="M678">
        <f>VLOOKUP(D678,Vendedores!A:F,2,FALSE)</f>
        <v>7</v>
      </c>
      <c r="N678" t="str">
        <f>VLOOKUP(D678,Vendedores!A:H,7,FALSE)</f>
        <v>Vendedor Jr</v>
      </c>
      <c r="O678">
        <f>VLOOKUP(D678,Vendedores!A:H,8,FALSE)</f>
        <v>2</v>
      </c>
      <c r="P678">
        <f t="shared" si="62"/>
        <v>20</v>
      </c>
      <c r="Q678">
        <f t="shared" si="63"/>
        <v>10.5</v>
      </c>
      <c r="R678">
        <f t="shared" si="64"/>
        <v>10</v>
      </c>
      <c r="S678">
        <f t="shared" si="65"/>
        <v>10.5</v>
      </c>
      <c r="T678" s="12">
        <f>VLOOKUP(
    O678,
    Comisiones!A:N,
    HLOOKUP(G678,Comisiones!$1:$2,2,FALSE),
    FALSE
)</f>
        <v>0.14000000000000001</v>
      </c>
    </row>
    <row r="679" spans="1:20" x14ac:dyDescent="0.3">
      <c r="A679" s="2">
        <v>678</v>
      </c>
      <c r="B679" s="3">
        <v>45153</v>
      </c>
      <c r="C679" s="2">
        <v>2</v>
      </c>
      <c r="D679" s="2">
        <v>12</v>
      </c>
      <c r="E679" s="2">
        <v>17</v>
      </c>
      <c r="F679" t="str">
        <f t="shared" si="60"/>
        <v>martes</v>
      </c>
      <c r="G679" t="str">
        <f t="shared" si="61"/>
        <v>agosto</v>
      </c>
      <c r="H679" t="str">
        <f>VLOOKUP(C679,Productos!A:D,2,FALSE)</f>
        <v>Producto B</v>
      </c>
      <c r="I679">
        <f>VLOOKUP(C679,Productos!A:D,3,FALSE)</f>
        <v>14</v>
      </c>
      <c r="J679">
        <f>VLOOKUP(C679,Productos!A:D,4,FALSE)</f>
        <v>28</v>
      </c>
      <c r="K679" t="str">
        <f>VLOOKUP(D679,Vendedores!A:F,6,FALSE)</f>
        <v>Rodriguez, Javier</v>
      </c>
      <c r="L679">
        <f>VLOOKUP(D679,Vendedores!A:F,5,FALSE)</f>
        <v>2027</v>
      </c>
      <c r="M679">
        <f>VLOOKUP(D679,Vendedores!A:F,2,FALSE)</f>
        <v>7</v>
      </c>
      <c r="N679" t="str">
        <f>VLOOKUP(D679,Vendedores!A:H,7,FALSE)</f>
        <v>Vendedor Jr</v>
      </c>
      <c r="O679">
        <f>VLOOKUP(D679,Vendedores!A:H,8,FALSE)</f>
        <v>2</v>
      </c>
      <c r="P679">
        <f t="shared" si="62"/>
        <v>28</v>
      </c>
      <c r="Q679">
        <f t="shared" si="63"/>
        <v>14.700000000000001</v>
      </c>
      <c r="R679">
        <f t="shared" si="64"/>
        <v>14</v>
      </c>
      <c r="S679">
        <f t="shared" si="65"/>
        <v>14.700000000000001</v>
      </c>
      <c r="T679" s="12">
        <f>VLOOKUP(
    O679,
    Comisiones!A:N,
    HLOOKUP(G679,Comisiones!$1:$2,2,FALSE),
    FALSE
)</f>
        <v>0.14000000000000001</v>
      </c>
    </row>
    <row r="680" spans="1:20" x14ac:dyDescent="0.3">
      <c r="A680" s="2">
        <v>679</v>
      </c>
      <c r="B680" s="3">
        <v>45154</v>
      </c>
      <c r="C680" s="2">
        <v>9</v>
      </c>
      <c r="D680" s="2">
        <v>18</v>
      </c>
      <c r="E680" s="2">
        <v>10</v>
      </c>
      <c r="F680" t="str">
        <f t="shared" si="60"/>
        <v>miércoles</v>
      </c>
      <c r="G680" t="str">
        <f t="shared" si="61"/>
        <v>agosto</v>
      </c>
      <c r="H680" t="str">
        <f>VLOOKUP(C680,Productos!A:D,2,FALSE)</f>
        <v>Producto I</v>
      </c>
      <c r="I680">
        <f>VLOOKUP(C680,Productos!A:D,3,FALSE)</f>
        <v>26</v>
      </c>
      <c r="J680">
        <f>VLOOKUP(C680,Productos!A:D,4,FALSE)</f>
        <v>52</v>
      </c>
      <c r="K680" t="str">
        <f>VLOOKUP(D680,Vendedores!A:F,6,FALSE)</f>
        <v>Garcia, Jose</v>
      </c>
      <c r="L680">
        <f>VLOOKUP(D680,Vendedores!A:F,5,FALSE)</f>
        <v>5194</v>
      </c>
      <c r="M680">
        <f>VLOOKUP(D680,Vendedores!A:F,2,FALSE)</f>
        <v>4</v>
      </c>
      <c r="N680" t="str">
        <f>VLOOKUP(D680,Vendedores!A:H,7,FALSE)</f>
        <v>Jefe</v>
      </c>
      <c r="O680">
        <f>VLOOKUP(D680,Vendedores!A:H,8,FALSE)</f>
        <v>3</v>
      </c>
      <c r="P680">
        <f t="shared" si="62"/>
        <v>52</v>
      </c>
      <c r="Q680">
        <f t="shared" si="63"/>
        <v>26</v>
      </c>
      <c r="R680">
        <f t="shared" si="64"/>
        <v>26</v>
      </c>
      <c r="S680">
        <f t="shared" si="65"/>
        <v>26</v>
      </c>
      <c r="T680" s="12">
        <f>VLOOKUP(
    O680,
    Comisiones!A:N,
    HLOOKUP(G680,Comisiones!$1:$2,2,FALSE),
    FALSE
)</f>
        <v>0.15</v>
      </c>
    </row>
    <row r="681" spans="1:20" x14ac:dyDescent="0.3">
      <c r="A681" s="2">
        <v>680</v>
      </c>
      <c r="B681" s="3">
        <v>45154</v>
      </c>
      <c r="C681" s="2">
        <v>4</v>
      </c>
      <c r="D681" s="2">
        <v>27</v>
      </c>
      <c r="E681" s="2">
        <v>12</v>
      </c>
      <c r="F681" t="str">
        <f t="shared" si="60"/>
        <v>miércoles</v>
      </c>
      <c r="G681" t="str">
        <f t="shared" si="61"/>
        <v>agosto</v>
      </c>
      <c r="H681" t="str">
        <f>VLOOKUP(C681,Productos!A:D,2,FALSE)</f>
        <v>Producto D</v>
      </c>
      <c r="I681">
        <f>VLOOKUP(C681,Productos!A:D,3,FALSE)</f>
        <v>14</v>
      </c>
      <c r="J681">
        <f>VLOOKUP(C681,Productos!A:D,4,FALSE)</f>
        <v>28</v>
      </c>
      <c r="K681" t="str">
        <f>VLOOKUP(D681,Vendedores!A:F,6,FALSE)</f>
        <v>Martin, Antonio</v>
      </c>
      <c r="L681">
        <f>VLOOKUP(D681,Vendedores!A:F,5,FALSE)</f>
        <v>1057</v>
      </c>
      <c r="M681">
        <f>VLOOKUP(D681,Vendedores!A:F,2,FALSE)</f>
        <v>8</v>
      </c>
      <c r="N681" t="str">
        <f>VLOOKUP(D681,Vendedores!A:H,7,FALSE)</f>
        <v>Pasante</v>
      </c>
      <c r="O681">
        <f>VLOOKUP(D681,Vendedores!A:H,8,FALSE)</f>
        <v>1</v>
      </c>
      <c r="P681">
        <f t="shared" si="62"/>
        <v>28</v>
      </c>
      <c r="Q681">
        <f t="shared" si="63"/>
        <v>14.700000000000001</v>
      </c>
      <c r="R681">
        <f t="shared" si="64"/>
        <v>14</v>
      </c>
      <c r="S681">
        <f t="shared" si="65"/>
        <v>14.700000000000001</v>
      </c>
      <c r="T681" s="12">
        <f>VLOOKUP(
    O681,
    Comisiones!A:N,
    HLOOKUP(G681,Comisiones!$1:$2,2,FALSE),
    FALSE
)</f>
        <v>0.13</v>
      </c>
    </row>
    <row r="682" spans="1:20" x14ac:dyDescent="0.3">
      <c r="A682" s="2">
        <v>681</v>
      </c>
      <c r="B682" s="3">
        <v>45154</v>
      </c>
      <c r="C682" s="2">
        <v>8</v>
      </c>
      <c r="D682" s="2">
        <v>3</v>
      </c>
      <c r="E682" s="2">
        <v>18</v>
      </c>
      <c r="F682" t="str">
        <f t="shared" si="60"/>
        <v>miércoles</v>
      </c>
      <c r="G682" t="str">
        <f t="shared" si="61"/>
        <v>agosto</v>
      </c>
      <c r="H682" t="str">
        <f>VLOOKUP(C682,Productos!A:D,2,FALSE)</f>
        <v>Producto H</v>
      </c>
      <c r="I682">
        <f>VLOOKUP(C682,Productos!A:D,3,FALSE)</f>
        <v>14</v>
      </c>
      <c r="J682">
        <f>VLOOKUP(C682,Productos!A:D,4,FALSE)</f>
        <v>28</v>
      </c>
      <c r="K682" t="str">
        <f>VLOOKUP(D682,Vendedores!A:F,6,FALSE)</f>
        <v>Gonzalez, Pedro</v>
      </c>
      <c r="L682">
        <f>VLOOKUP(D682,Vendedores!A:F,5,FALSE)</f>
        <v>5010</v>
      </c>
      <c r="M682">
        <f>VLOOKUP(D682,Vendedores!A:F,2,FALSE)</f>
        <v>4</v>
      </c>
      <c r="N682" t="str">
        <f>VLOOKUP(D682,Vendedores!A:H,7,FALSE)</f>
        <v>Jefe</v>
      </c>
      <c r="O682">
        <f>VLOOKUP(D682,Vendedores!A:H,8,FALSE)</f>
        <v>3</v>
      </c>
      <c r="P682">
        <f t="shared" si="62"/>
        <v>28</v>
      </c>
      <c r="Q682">
        <f t="shared" si="63"/>
        <v>14</v>
      </c>
      <c r="R682">
        <f t="shared" si="64"/>
        <v>14</v>
      </c>
      <c r="S682">
        <f t="shared" si="65"/>
        <v>14</v>
      </c>
      <c r="T682" s="12">
        <f>VLOOKUP(
    O682,
    Comisiones!A:N,
    HLOOKUP(G682,Comisiones!$1:$2,2,FALSE),
    FALSE
)</f>
        <v>0.15</v>
      </c>
    </row>
    <row r="683" spans="1:20" x14ac:dyDescent="0.3">
      <c r="A683" s="2">
        <v>682</v>
      </c>
      <c r="B683" s="3">
        <v>45155</v>
      </c>
      <c r="C683" s="2">
        <v>3</v>
      </c>
      <c r="D683" s="2">
        <v>27</v>
      </c>
      <c r="E683" s="2">
        <v>16</v>
      </c>
      <c r="F683" t="str">
        <f t="shared" si="60"/>
        <v>jueves</v>
      </c>
      <c r="G683" t="str">
        <f t="shared" si="61"/>
        <v>agosto</v>
      </c>
      <c r="H683" t="str">
        <f>VLOOKUP(C683,Productos!A:D,2,FALSE)</f>
        <v>Producto C</v>
      </c>
      <c r="I683">
        <f>VLOOKUP(C683,Productos!A:D,3,FALSE)</f>
        <v>23</v>
      </c>
      <c r="J683">
        <f>VLOOKUP(C683,Productos!A:D,4,FALSE)</f>
        <v>46</v>
      </c>
      <c r="K683" t="str">
        <f>VLOOKUP(D683,Vendedores!A:F,6,FALSE)</f>
        <v>Martin, Antonio</v>
      </c>
      <c r="L683">
        <f>VLOOKUP(D683,Vendedores!A:F,5,FALSE)</f>
        <v>1057</v>
      </c>
      <c r="M683">
        <f>VLOOKUP(D683,Vendedores!A:F,2,FALSE)</f>
        <v>8</v>
      </c>
      <c r="N683" t="str">
        <f>VLOOKUP(D683,Vendedores!A:H,7,FALSE)</f>
        <v>Pasante</v>
      </c>
      <c r="O683">
        <f>VLOOKUP(D683,Vendedores!A:H,8,FALSE)</f>
        <v>1</v>
      </c>
      <c r="P683">
        <f t="shared" si="62"/>
        <v>46</v>
      </c>
      <c r="Q683">
        <f t="shared" si="63"/>
        <v>24.150000000000002</v>
      </c>
      <c r="R683">
        <f t="shared" si="64"/>
        <v>23</v>
      </c>
      <c r="S683">
        <f t="shared" si="65"/>
        <v>24.150000000000002</v>
      </c>
      <c r="T683" s="12">
        <f>VLOOKUP(
    O683,
    Comisiones!A:N,
    HLOOKUP(G683,Comisiones!$1:$2,2,FALSE),
    FALSE
)</f>
        <v>0.13</v>
      </c>
    </row>
    <row r="684" spans="1:20" x14ac:dyDescent="0.3">
      <c r="A684" s="2">
        <v>683</v>
      </c>
      <c r="B684" s="3">
        <v>45155</v>
      </c>
      <c r="C684" s="2">
        <v>4</v>
      </c>
      <c r="D684" s="2">
        <v>13</v>
      </c>
      <c r="E684" s="2">
        <v>16</v>
      </c>
      <c r="F684" t="str">
        <f t="shared" si="60"/>
        <v>jueves</v>
      </c>
      <c r="G684" t="str">
        <f t="shared" si="61"/>
        <v>agosto</v>
      </c>
      <c r="H684" t="str">
        <f>VLOOKUP(C684,Productos!A:D,2,FALSE)</f>
        <v>Producto D</v>
      </c>
      <c r="I684">
        <f>VLOOKUP(C684,Productos!A:D,3,FALSE)</f>
        <v>14</v>
      </c>
      <c r="J684">
        <f>VLOOKUP(C684,Productos!A:D,4,FALSE)</f>
        <v>28</v>
      </c>
      <c r="K684" t="str">
        <f>VLOOKUP(D684,Vendedores!A:F,6,FALSE)</f>
        <v>Gonzalez, Josefa</v>
      </c>
      <c r="L684">
        <f>VLOOKUP(D684,Vendedores!A:F,5,FALSE)</f>
        <v>1830</v>
      </c>
      <c r="M684">
        <f>VLOOKUP(D684,Vendedores!A:F,2,FALSE)</f>
        <v>8</v>
      </c>
      <c r="N684" t="str">
        <f>VLOOKUP(D684,Vendedores!A:H,7,FALSE)</f>
        <v>Pasante</v>
      </c>
      <c r="O684">
        <f>VLOOKUP(D684,Vendedores!A:H,8,FALSE)</f>
        <v>1</v>
      </c>
      <c r="P684">
        <f t="shared" si="62"/>
        <v>28</v>
      </c>
      <c r="Q684">
        <f t="shared" si="63"/>
        <v>14.700000000000001</v>
      </c>
      <c r="R684">
        <f t="shared" si="64"/>
        <v>14</v>
      </c>
      <c r="S684">
        <f t="shared" si="65"/>
        <v>14.700000000000001</v>
      </c>
      <c r="T684" s="12">
        <f>VLOOKUP(
    O684,
    Comisiones!A:N,
    HLOOKUP(G684,Comisiones!$1:$2,2,FALSE),
    FALSE
)</f>
        <v>0.13</v>
      </c>
    </row>
    <row r="685" spans="1:20" x14ac:dyDescent="0.3">
      <c r="A685" s="2">
        <v>684</v>
      </c>
      <c r="B685" s="3">
        <v>45155</v>
      </c>
      <c r="C685" s="2">
        <v>3</v>
      </c>
      <c r="D685" s="2">
        <v>11</v>
      </c>
      <c r="E685" s="2">
        <v>12</v>
      </c>
      <c r="F685" t="str">
        <f t="shared" si="60"/>
        <v>jueves</v>
      </c>
      <c r="G685" t="str">
        <f t="shared" si="61"/>
        <v>agosto</v>
      </c>
      <c r="H685" t="str">
        <f>VLOOKUP(C685,Productos!A:D,2,FALSE)</f>
        <v>Producto C</v>
      </c>
      <c r="I685">
        <f>VLOOKUP(C685,Productos!A:D,3,FALSE)</f>
        <v>23</v>
      </c>
      <c r="J685">
        <f>VLOOKUP(C685,Productos!A:D,4,FALSE)</f>
        <v>46</v>
      </c>
      <c r="K685" t="str">
        <f>VLOOKUP(D685,Vendedores!A:F,6,FALSE)</f>
        <v>Garcia, Isabel</v>
      </c>
      <c r="L685">
        <f>VLOOKUP(D685,Vendedores!A:F,5,FALSE)</f>
        <v>3985</v>
      </c>
      <c r="M685">
        <f>VLOOKUP(D685,Vendedores!A:F,2,FALSE)</f>
        <v>6</v>
      </c>
      <c r="N685" t="str">
        <f>VLOOKUP(D685,Vendedores!A:H,7,FALSE)</f>
        <v>Vendedor Ssr</v>
      </c>
      <c r="O685">
        <f>VLOOKUP(D685,Vendedores!A:H,8,FALSE)</f>
        <v>2</v>
      </c>
      <c r="P685">
        <f t="shared" si="62"/>
        <v>46</v>
      </c>
      <c r="Q685">
        <f t="shared" si="63"/>
        <v>24.150000000000002</v>
      </c>
      <c r="R685">
        <f t="shared" si="64"/>
        <v>23</v>
      </c>
      <c r="S685">
        <f t="shared" si="65"/>
        <v>24.150000000000002</v>
      </c>
      <c r="T685" s="12">
        <f>VLOOKUP(
    O685,
    Comisiones!A:N,
    HLOOKUP(G685,Comisiones!$1:$2,2,FALSE),
    FALSE
)</f>
        <v>0.14000000000000001</v>
      </c>
    </row>
    <row r="686" spans="1:20" x14ac:dyDescent="0.3">
      <c r="A686" s="2">
        <v>685</v>
      </c>
      <c r="B686" s="3">
        <v>45156</v>
      </c>
      <c r="C686" s="2">
        <v>10</v>
      </c>
      <c r="D686" s="2">
        <v>36</v>
      </c>
      <c r="E686" s="2">
        <v>11</v>
      </c>
      <c r="F686" t="str">
        <f t="shared" si="60"/>
        <v>viernes</v>
      </c>
      <c r="G686" t="str">
        <f t="shared" si="61"/>
        <v>agosto</v>
      </c>
      <c r="H686" t="str">
        <f>VLOOKUP(C686,Productos!A:D,2,FALSE)</f>
        <v>Producto J</v>
      </c>
      <c r="I686">
        <f>VLOOKUP(C686,Productos!A:D,3,FALSE)</f>
        <v>29</v>
      </c>
      <c r="J686">
        <f>VLOOKUP(C686,Productos!A:D,4,FALSE)</f>
        <v>58</v>
      </c>
      <c r="K686" t="str">
        <f>VLOOKUP(D686,Vendedores!A:F,6,FALSE)</f>
        <v>Rodriguez, Francisco</v>
      </c>
      <c r="L686">
        <f>VLOOKUP(D686,Vendedores!A:F,5,FALSE)</f>
        <v>1898</v>
      </c>
      <c r="M686">
        <f>VLOOKUP(D686,Vendedores!A:F,2,FALSE)</f>
        <v>8</v>
      </c>
      <c r="N686" t="str">
        <f>VLOOKUP(D686,Vendedores!A:H,7,FALSE)</f>
        <v>Pasante</v>
      </c>
      <c r="O686">
        <f>VLOOKUP(D686,Vendedores!A:H,8,FALSE)</f>
        <v>1</v>
      </c>
      <c r="P686">
        <f t="shared" si="62"/>
        <v>58</v>
      </c>
      <c r="Q686">
        <f t="shared" si="63"/>
        <v>29</v>
      </c>
      <c r="R686">
        <f t="shared" si="64"/>
        <v>29</v>
      </c>
      <c r="S686">
        <f t="shared" si="65"/>
        <v>29</v>
      </c>
      <c r="T686" s="12">
        <f>VLOOKUP(
    O686,
    Comisiones!A:N,
    HLOOKUP(G686,Comisiones!$1:$2,2,FALSE),
    FALSE
)</f>
        <v>0.13</v>
      </c>
    </row>
    <row r="687" spans="1:20" x14ac:dyDescent="0.3">
      <c r="A687" s="2">
        <v>686</v>
      </c>
      <c r="B687" s="3">
        <v>45156</v>
      </c>
      <c r="C687" s="2">
        <v>1</v>
      </c>
      <c r="D687" s="2">
        <v>5</v>
      </c>
      <c r="E687" s="2">
        <v>13</v>
      </c>
      <c r="F687" t="str">
        <f t="shared" si="60"/>
        <v>viernes</v>
      </c>
      <c r="G687" t="str">
        <f t="shared" si="61"/>
        <v>agosto</v>
      </c>
      <c r="H687" t="str">
        <f>VLOOKUP(C687,Productos!A:D,2,FALSE)</f>
        <v>Producto A</v>
      </c>
      <c r="I687">
        <f>VLOOKUP(C687,Productos!A:D,3,FALSE)</f>
        <v>10</v>
      </c>
      <c r="J687">
        <f>VLOOKUP(C687,Productos!A:D,4,FALSE)</f>
        <v>20</v>
      </c>
      <c r="K687" t="str">
        <f>VLOOKUP(D687,Vendedores!A:F,6,FALSE)</f>
        <v>Lopez, Laura</v>
      </c>
      <c r="L687">
        <f>VLOOKUP(D687,Vendedores!A:F,5,FALSE)</f>
        <v>3037</v>
      </c>
      <c r="M687">
        <f>VLOOKUP(D687,Vendedores!A:F,2,FALSE)</f>
        <v>6</v>
      </c>
      <c r="N687" t="str">
        <f>VLOOKUP(D687,Vendedores!A:H,7,FALSE)</f>
        <v>Vendedor Ssr</v>
      </c>
      <c r="O687">
        <f>VLOOKUP(D687,Vendedores!A:H,8,FALSE)</f>
        <v>2</v>
      </c>
      <c r="P687">
        <f t="shared" si="62"/>
        <v>20</v>
      </c>
      <c r="Q687">
        <f t="shared" si="63"/>
        <v>10.5</v>
      </c>
      <c r="R687">
        <f t="shared" si="64"/>
        <v>10</v>
      </c>
      <c r="S687">
        <f t="shared" si="65"/>
        <v>10.5</v>
      </c>
      <c r="T687" s="12">
        <f>VLOOKUP(
    O687,
    Comisiones!A:N,
    HLOOKUP(G687,Comisiones!$1:$2,2,FALSE),
    FALSE
)</f>
        <v>0.14000000000000001</v>
      </c>
    </row>
    <row r="688" spans="1:20" x14ac:dyDescent="0.3">
      <c r="A688" s="2">
        <v>687</v>
      </c>
      <c r="B688" s="3">
        <v>45156</v>
      </c>
      <c r="C688" s="2">
        <v>5</v>
      </c>
      <c r="D688" s="2">
        <v>5</v>
      </c>
      <c r="E688" s="2">
        <v>21</v>
      </c>
      <c r="F688" t="str">
        <f t="shared" si="60"/>
        <v>viernes</v>
      </c>
      <c r="G688" t="str">
        <f t="shared" si="61"/>
        <v>agosto</v>
      </c>
      <c r="H688" t="str">
        <f>VLOOKUP(C688,Productos!A:D,2,FALSE)</f>
        <v>Producto E</v>
      </c>
      <c r="I688">
        <f>VLOOKUP(C688,Productos!A:D,3,FALSE)</f>
        <v>24</v>
      </c>
      <c r="J688">
        <f>VLOOKUP(C688,Productos!A:D,4,FALSE)</f>
        <v>48</v>
      </c>
      <c r="K688" t="str">
        <f>VLOOKUP(D688,Vendedores!A:F,6,FALSE)</f>
        <v>Lopez, Laura</v>
      </c>
      <c r="L688">
        <f>VLOOKUP(D688,Vendedores!A:F,5,FALSE)</f>
        <v>3037</v>
      </c>
      <c r="M688">
        <f>VLOOKUP(D688,Vendedores!A:F,2,FALSE)</f>
        <v>6</v>
      </c>
      <c r="N688" t="str">
        <f>VLOOKUP(D688,Vendedores!A:H,7,FALSE)</f>
        <v>Vendedor Ssr</v>
      </c>
      <c r="O688">
        <f>VLOOKUP(D688,Vendedores!A:H,8,FALSE)</f>
        <v>2</v>
      </c>
      <c r="P688">
        <f t="shared" si="62"/>
        <v>48</v>
      </c>
      <c r="Q688">
        <f t="shared" si="63"/>
        <v>24</v>
      </c>
      <c r="R688">
        <f t="shared" si="64"/>
        <v>24</v>
      </c>
      <c r="S688">
        <f t="shared" si="65"/>
        <v>24</v>
      </c>
      <c r="T688" s="12">
        <f>VLOOKUP(
    O688,
    Comisiones!A:N,
    HLOOKUP(G688,Comisiones!$1:$2,2,FALSE),
    FALSE
)</f>
        <v>0.14000000000000001</v>
      </c>
    </row>
    <row r="689" spans="1:20" x14ac:dyDescent="0.3">
      <c r="A689" s="2">
        <v>688</v>
      </c>
      <c r="B689" s="3">
        <v>45157</v>
      </c>
      <c r="C689" s="2">
        <v>4</v>
      </c>
      <c r="D689" s="2">
        <v>25</v>
      </c>
      <c r="E689" s="2">
        <v>16</v>
      </c>
      <c r="F689" t="str">
        <f t="shared" si="60"/>
        <v>sábado</v>
      </c>
      <c r="G689" t="str">
        <f t="shared" si="61"/>
        <v>agosto</v>
      </c>
      <c r="H689" t="str">
        <f>VLOOKUP(C689,Productos!A:D,2,FALSE)</f>
        <v>Producto D</v>
      </c>
      <c r="I689">
        <f>VLOOKUP(C689,Productos!A:D,3,FALSE)</f>
        <v>14</v>
      </c>
      <c r="J689">
        <f>VLOOKUP(C689,Productos!A:D,4,FALSE)</f>
        <v>28</v>
      </c>
      <c r="K689" t="str">
        <f>VLOOKUP(D689,Vendedores!A:F,6,FALSE)</f>
        <v>Perez, Laura</v>
      </c>
      <c r="L689">
        <f>VLOOKUP(D689,Vendedores!A:F,5,FALSE)</f>
        <v>3586</v>
      </c>
      <c r="M689">
        <f>VLOOKUP(D689,Vendedores!A:F,2,FALSE)</f>
        <v>6</v>
      </c>
      <c r="N689" t="str">
        <f>VLOOKUP(D689,Vendedores!A:H,7,FALSE)</f>
        <v>Vendedor Ssr</v>
      </c>
      <c r="O689">
        <f>VLOOKUP(D689,Vendedores!A:H,8,FALSE)</f>
        <v>2</v>
      </c>
      <c r="P689">
        <f t="shared" si="62"/>
        <v>28</v>
      </c>
      <c r="Q689">
        <f t="shared" si="63"/>
        <v>14.700000000000001</v>
      </c>
      <c r="R689">
        <f t="shared" si="64"/>
        <v>14</v>
      </c>
      <c r="S689">
        <f t="shared" si="65"/>
        <v>14.700000000000001</v>
      </c>
      <c r="T689" s="12">
        <f>VLOOKUP(
    O689,
    Comisiones!A:N,
    HLOOKUP(G689,Comisiones!$1:$2,2,FALSE),
    FALSE
)</f>
        <v>0.14000000000000001</v>
      </c>
    </row>
    <row r="690" spans="1:20" x14ac:dyDescent="0.3">
      <c r="A690" s="2">
        <v>689</v>
      </c>
      <c r="B690" s="3">
        <v>45157</v>
      </c>
      <c r="C690" s="2">
        <v>4</v>
      </c>
      <c r="D690" s="2">
        <v>9</v>
      </c>
      <c r="E690" s="2">
        <v>16</v>
      </c>
      <c r="F690" t="str">
        <f t="shared" si="60"/>
        <v>sábado</v>
      </c>
      <c r="G690" t="str">
        <f t="shared" si="61"/>
        <v>agosto</v>
      </c>
      <c r="H690" t="str">
        <f>VLOOKUP(C690,Productos!A:D,2,FALSE)</f>
        <v>Producto D</v>
      </c>
      <c r="I690">
        <f>VLOOKUP(C690,Productos!A:D,3,FALSE)</f>
        <v>14</v>
      </c>
      <c r="J690">
        <f>VLOOKUP(C690,Productos!A:D,4,FALSE)</f>
        <v>28</v>
      </c>
      <c r="K690" t="str">
        <f>VLOOKUP(D690,Vendedores!A:F,6,FALSE)</f>
        <v>Gomez, Jose</v>
      </c>
      <c r="L690">
        <f>VLOOKUP(D690,Vendedores!A:F,5,FALSE)</f>
        <v>5400</v>
      </c>
      <c r="M690">
        <f>VLOOKUP(D690,Vendedores!A:F,2,FALSE)</f>
        <v>4</v>
      </c>
      <c r="N690" t="str">
        <f>VLOOKUP(D690,Vendedores!A:H,7,FALSE)</f>
        <v>Jefe</v>
      </c>
      <c r="O690">
        <f>VLOOKUP(D690,Vendedores!A:H,8,FALSE)</f>
        <v>3</v>
      </c>
      <c r="P690">
        <f t="shared" si="62"/>
        <v>28</v>
      </c>
      <c r="Q690">
        <f t="shared" si="63"/>
        <v>14.700000000000001</v>
      </c>
      <c r="R690">
        <f t="shared" si="64"/>
        <v>14</v>
      </c>
      <c r="S690">
        <f t="shared" si="65"/>
        <v>14.700000000000001</v>
      </c>
      <c r="T690" s="12">
        <f>VLOOKUP(
    O690,
    Comisiones!A:N,
    HLOOKUP(G690,Comisiones!$1:$2,2,FALSE),
    FALSE
)</f>
        <v>0.15</v>
      </c>
    </row>
    <row r="691" spans="1:20" x14ac:dyDescent="0.3">
      <c r="A691" s="2">
        <v>690</v>
      </c>
      <c r="B691" s="3">
        <v>45157</v>
      </c>
      <c r="C691" s="2">
        <v>1</v>
      </c>
      <c r="D691" s="2">
        <v>34</v>
      </c>
      <c r="E691" s="2">
        <v>14</v>
      </c>
      <c r="F691" t="str">
        <f t="shared" si="60"/>
        <v>sábado</v>
      </c>
      <c r="G691" t="str">
        <f t="shared" si="61"/>
        <v>agosto</v>
      </c>
      <c r="H691" t="str">
        <f>VLOOKUP(C691,Productos!A:D,2,FALSE)</f>
        <v>Producto A</v>
      </c>
      <c r="I691">
        <f>VLOOKUP(C691,Productos!A:D,3,FALSE)</f>
        <v>10</v>
      </c>
      <c r="J691">
        <f>VLOOKUP(C691,Productos!A:D,4,FALSE)</f>
        <v>20</v>
      </c>
      <c r="K691" t="str">
        <f>VLOOKUP(D691,Vendedores!A:F,6,FALSE)</f>
        <v>Lopez, Teresa</v>
      </c>
      <c r="L691">
        <f>VLOOKUP(D691,Vendedores!A:F,5,FALSE)</f>
        <v>3680</v>
      </c>
      <c r="M691">
        <f>VLOOKUP(D691,Vendedores!A:F,2,FALSE)</f>
        <v>6</v>
      </c>
      <c r="N691" t="str">
        <f>VLOOKUP(D691,Vendedores!A:H,7,FALSE)</f>
        <v>Vendedor Ssr</v>
      </c>
      <c r="O691">
        <f>VLOOKUP(D691,Vendedores!A:H,8,FALSE)</f>
        <v>2</v>
      </c>
      <c r="P691">
        <f t="shared" si="62"/>
        <v>20</v>
      </c>
      <c r="Q691">
        <f t="shared" si="63"/>
        <v>10.5</v>
      </c>
      <c r="R691">
        <f t="shared" si="64"/>
        <v>10</v>
      </c>
      <c r="S691">
        <f t="shared" si="65"/>
        <v>10.5</v>
      </c>
      <c r="T691" s="12">
        <f>VLOOKUP(
    O691,
    Comisiones!A:N,
    HLOOKUP(G691,Comisiones!$1:$2,2,FALSE),
    FALSE
)</f>
        <v>0.14000000000000001</v>
      </c>
    </row>
    <row r="692" spans="1:20" x14ac:dyDescent="0.3">
      <c r="A692" s="2">
        <v>691</v>
      </c>
      <c r="B692" s="3">
        <v>45158</v>
      </c>
      <c r="C692" s="2">
        <v>3</v>
      </c>
      <c r="D692" s="2">
        <v>25</v>
      </c>
      <c r="E692" s="2">
        <v>14</v>
      </c>
      <c r="F692" t="str">
        <f t="shared" si="60"/>
        <v>domingo</v>
      </c>
      <c r="G692" t="str">
        <f t="shared" si="61"/>
        <v>agosto</v>
      </c>
      <c r="H692" t="str">
        <f>VLOOKUP(C692,Productos!A:D,2,FALSE)</f>
        <v>Producto C</v>
      </c>
      <c r="I692">
        <f>VLOOKUP(C692,Productos!A:D,3,FALSE)</f>
        <v>23</v>
      </c>
      <c r="J692">
        <f>VLOOKUP(C692,Productos!A:D,4,FALSE)</f>
        <v>46</v>
      </c>
      <c r="K692" t="str">
        <f>VLOOKUP(D692,Vendedores!A:F,6,FALSE)</f>
        <v>Perez, Laura</v>
      </c>
      <c r="L692">
        <f>VLOOKUP(D692,Vendedores!A:F,5,FALSE)</f>
        <v>3586</v>
      </c>
      <c r="M692">
        <f>VLOOKUP(D692,Vendedores!A:F,2,FALSE)</f>
        <v>6</v>
      </c>
      <c r="N692" t="str">
        <f>VLOOKUP(D692,Vendedores!A:H,7,FALSE)</f>
        <v>Vendedor Ssr</v>
      </c>
      <c r="O692">
        <f>VLOOKUP(D692,Vendedores!A:H,8,FALSE)</f>
        <v>2</v>
      </c>
      <c r="P692">
        <f t="shared" si="62"/>
        <v>55.199999999999996</v>
      </c>
      <c r="Q692">
        <f t="shared" si="63"/>
        <v>24.150000000000002</v>
      </c>
      <c r="R692">
        <f t="shared" si="64"/>
        <v>23</v>
      </c>
      <c r="S692">
        <f t="shared" si="65"/>
        <v>24.150000000000002</v>
      </c>
      <c r="T692" s="12">
        <f>VLOOKUP(
    O692,
    Comisiones!A:N,
    HLOOKUP(G692,Comisiones!$1:$2,2,FALSE),
    FALSE
)</f>
        <v>0.14000000000000001</v>
      </c>
    </row>
    <row r="693" spans="1:20" x14ac:dyDescent="0.3">
      <c r="A693" s="2">
        <v>692</v>
      </c>
      <c r="B693" s="3">
        <v>45158</v>
      </c>
      <c r="C693" s="2">
        <v>10</v>
      </c>
      <c r="D693" s="2">
        <v>3</v>
      </c>
      <c r="E693" s="2">
        <v>9</v>
      </c>
      <c r="F693" t="str">
        <f t="shared" si="60"/>
        <v>domingo</v>
      </c>
      <c r="G693" t="str">
        <f t="shared" si="61"/>
        <v>agosto</v>
      </c>
      <c r="H693" t="str">
        <f>VLOOKUP(C693,Productos!A:D,2,FALSE)</f>
        <v>Producto J</v>
      </c>
      <c r="I693">
        <f>VLOOKUP(C693,Productos!A:D,3,FALSE)</f>
        <v>29</v>
      </c>
      <c r="J693">
        <f>VLOOKUP(C693,Productos!A:D,4,FALSE)</f>
        <v>58</v>
      </c>
      <c r="K693" t="str">
        <f>VLOOKUP(D693,Vendedores!A:F,6,FALSE)</f>
        <v>Gonzalez, Pedro</v>
      </c>
      <c r="L693">
        <f>VLOOKUP(D693,Vendedores!A:F,5,FALSE)</f>
        <v>5010</v>
      </c>
      <c r="M693">
        <f>VLOOKUP(D693,Vendedores!A:F,2,FALSE)</f>
        <v>4</v>
      </c>
      <c r="N693" t="str">
        <f>VLOOKUP(D693,Vendedores!A:H,7,FALSE)</f>
        <v>Jefe</v>
      </c>
      <c r="O693">
        <f>VLOOKUP(D693,Vendedores!A:H,8,FALSE)</f>
        <v>3</v>
      </c>
      <c r="P693">
        <f t="shared" si="62"/>
        <v>69.599999999999994</v>
      </c>
      <c r="Q693">
        <f t="shared" si="63"/>
        <v>29</v>
      </c>
      <c r="R693">
        <f t="shared" si="64"/>
        <v>29</v>
      </c>
      <c r="S693">
        <f t="shared" si="65"/>
        <v>29</v>
      </c>
      <c r="T693" s="12">
        <f>VLOOKUP(
    O693,
    Comisiones!A:N,
    HLOOKUP(G693,Comisiones!$1:$2,2,FALSE),
    FALSE
)</f>
        <v>0.15</v>
      </c>
    </row>
    <row r="694" spans="1:20" x14ac:dyDescent="0.3">
      <c r="A694" s="2">
        <v>693</v>
      </c>
      <c r="B694" s="3">
        <v>45158</v>
      </c>
      <c r="C694" s="2">
        <v>2</v>
      </c>
      <c r="D694" s="2">
        <v>4</v>
      </c>
      <c r="E694" s="2">
        <v>13</v>
      </c>
      <c r="F694" t="str">
        <f t="shared" si="60"/>
        <v>domingo</v>
      </c>
      <c r="G694" t="str">
        <f t="shared" si="61"/>
        <v>agosto</v>
      </c>
      <c r="H694" t="str">
        <f>VLOOKUP(C694,Productos!A:D,2,FALSE)</f>
        <v>Producto B</v>
      </c>
      <c r="I694">
        <f>VLOOKUP(C694,Productos!A:D,3,FALSE)</f>
        <v>14</v>
      </c>
      <c r="J694">
        <f>VLOOKUP(C694,Productos!A:D,4,FALSE)</f>
        <v>28</v>
      </c>
      <c r="K694" t="str">
        <f>VLOOKUP(D694,Vendedores!A:F,6,FALSE)</f>
        <v>Fernandez, Isabel</v>
      </c>
      <c r="L694">
        <f>VLOOKUP(D694,Vendedores!A:F,5,FALSE)</f>
        <v>4345</v>
      </c>
      <c r="M694">
        <f>VLOOKUP(D694,Vendedores!A:F,2,FALSE)</f>
        <v>5</v>
      </c>
      <c r="N694" t="str">
        <f>VLOOKUP(D694,Vendedores!A:H,7,FALSE)</f>
        <v>Vendedor Sr</v>
      </c>
      <c r="O694">
        <f>VLOOKUP(D694,Vendedores!A:H,8,FALSE)</f>
        <v>2</v>
      </c>
      <c r="P694">
        <f t="shared" si="62"/>
        <v>33.6</v>
      </c>
      <c r="Q694">
        <f t="shared" si="63"/>
        <v>14.700000000000001</v>
      </c>
      <c r="R694">
        <f t="shared" si="64"/>
        <v>14</v>
      </c>
      <c r="S694">
        <f t="shared" si="65"/>
        <v>14.700000000000001</v>
      </c>
      <c r="T694" s="12">
        <f>VLOOKUP(
    O694,
    Comisiones!A:N,
    HLOOKUP(G694,Comisiones!$1:$2,2,FALSE),
    FALSE
)</f>
        <v>0.14000000000000001</v>
      </c>
    </row>
    <row r="695" spans="1:20" x14ac:dyDescent="0.3">
      <c r="A695" s="2">
        <v>694</v>
      </c>
      <c r="B695" s="3">
        <v>45159</v>
      </c>
      <c r="C695" s="2">
        <v>2</v>
      </c>
      <c r="D695" s="2">
        <v>8</v>
      </c>
      <c r="E695" s="2">
        <v>19</v>
      </c>
      <c r="F695" t="str">
        <f t="shared" si="60"/>
        <v>lunes</v>
      </c>
      <c r="G695" t="str">
        <f t="shared" si="61"/>
        <v>agosto</v>
      </c>
      <c r="H695" t="str">
        <f>VLOOKUP(C695,Productos!A:D,2,FALSE)</f>
        <v>Producto B</v>
      </c>
      <c r="I695">
        <f>VLOOKUP(C695,Productos!A:D,3,FALSE)</f>
        <v>14</v>
      </c>
      <c r="J695">
        <f>VLOOKUP(C695,Productos!A:D,4,FALSE)</f>
        <v>28</v>
      </c>
      <c r="K695" t="str">
        <f>VLOOKUP(D695,Vendedores!A:F,6,FALSE)</f>
        <v>Perez, Manuel</v>
      </c>
      <c r="L695">
        <f>VLOOKUP(D695,Vendedores!A:F,5,FALSE)</f>
        <v>6768</v>
      </c>
      <c r="M695">
        <f>VLOOKUP(D695,Vendedores!A:F,2,FALSE)</f>
        <v>3</v>
      </c>
      <c r="N695" t="str">
        <f>VLOOKUP(D695,Vendedores!A:H,7,FALSE)</f>
        <v>Gerente</v>
      </c>
      <c r="O695">
        <f>VLOOKUP(D695,Vendedores!A:H,8,FALSE)</f>
        <v>3</v>
      </c>
      <c r="P695">
        <f t="shared" si="62"/>
        <v>25.2</v>
      </c>
      <c r="Q695">
        <f t="shared" si="63"/>
        <v>14.700000000000001</v>
      </c>
      <c r="R695">
        <f t="shared" si="64"/>
        <v>14</v>
      </c>
      <c r="S695">
        <f t="shared" si="65"/>
        <v>14.700000000000001</v>
      </c>
      <c r="T695" s="12">
        <f>VLOOKUP(
    O695,
    Comisiones!A:N,
    HLOOKUP(G695,Comisiones!$1:$2,2,FALSE),
    FALSE
)</f>
        <v>0.15</v>
      </c>
    </row>
    <row r="696" spans="1:20" x14ac:dyDescent="0.3">
      <c r="A696" s="2">
        <v>695</v>
      </c>
      <c r="B696" s="3">
        <v>45159</v>
      </c>
      <c r="C696" s="2">
        <v>3</v>
      </c>
      <c r="D696" s="2">
        <v>35</v>
      </c>
      <c r="E696" s="2">
        <v>22</v>
      </c>
      <c r="F696" t="str">
        <f t="shared" si="60"/>
        <v>lunes</v>
      </c>
      <c r="G696" t="str">
        <f t="shared" si="61"/>
        <v>agosto</v>
      </c>
      <c r="H696" t="str">
        <f>VLOOKUP(C696,Productos!A:D,2,FALSE)</f>
        <v>Producto C</v>
      </c>
      <c r="I696">
        <f>VLOOKUP(C696,Productos!A:D,3,FALSE)</f>
        <v>23</v>
      </c>
      <c r="J696">
        <f>VLOOKUP(C696,Productos!A:D,4,FALSE)</f>
        <v>46</v>
      </c>
      <c r="K696" t="str">
        <f>VLOOKUP(D696,Vendedores!A:F,6,FALSE)</f>
        <v>Garcia, David</v>
      </c>
      <c r="L696">
        <f>VLOOKUP(D696,Vendedores!A:F,5,FALSE)</f>
        <v>2383</v>
      </c>
      <c r="M696">
        <f>VLOOKUP(D696,Vendedores!A:F,2,FALSE)</f>
        <v>7</v>
      </c>
      <c r="N696" t="str">
        <f>VLOOKUP(D696,Vendedores!A:H,7,FALSE)</f>
        <v>Vendedor Jr</v>
      </c>
      <c r="O696">
        <f>VLOOKUP(D696,Vendedores!A:H,8,FALSE)</f>
        <v>2</v>
      </c>
      <c r="P696">
        <f t="shared" si="62"/>
        <v>46</v>
      </c>
      <c r="Q696">
        <f t="shared" si="63"/>
        <v>24.150000000000002</v>
      </c>
      <c r="R696">
        <f t="shared" si="64"/>
        <v>23</v>
      </c>
      <c r="S696">
        <f t="shared" si="65"/>
        <v>24.150000000000002</v>
      </c>
      <c r="T696" s="12">
        <f>VLOOKUP(
    O696,
    Comisiones!A:N,
    HLOOKUP(G696,Comisiones!$1:$2,2,FALSE),
    FALSE
)</f>
        <v>0.14000000000000001</v>
      </c>
    </row>
    <row r="697" spans="1:20" x14ac:dyDescent="0.3">
      <c r="A697" s="2">
        <v>696</v>
      </c>
      <c r="B697" s="3">
        <v>45159</v>
      </c>
      <c r="C697" s="2">
        <v>5</v>
      </c>
      <c r="D697" s="2">
        <v>21</v>
      </c>
      <c r="E697" s="2">
        <v>13</v>
      </c>
      <c r="F697" t="str">
        <f t="shared" si="60"/>
        <v>lunes</v>
      </c>
      <c r="G697" t="str">
        <f t="shared" si="61"/>
        <v>agosto</v>
      </c>
      <c r="H697" t="str">
        <f>VLOOKUP(C697,Productos!A:D,2,FALSE)</f>
        <v>Producto E</v>
      </c>
      <c r="I697">
        <f>VLOOKUP(C697,Productos!A:D,3,FALSE)</f>
        <v>24</v>
      </c>
      <c r="J697">
        <f>VLOOKUP(C697,Productos!A:D,4,FALSE)</f>
        <v>48</v>
      </c>
      <c r="K697" t="str">
        <f>VLOOKUP(D697,Vendedores!A:F,6,FALSE)</f>
        <v>Fernandez, Juan</v>
      </c>
      <c r="L697">
        <f>VLOOKUP(D697,Vendedores!A:F,5,FALSE)</f>
        <v>2616</v>
      </c>
      <c r="M697">
        <f>VLOOKUP(D697,Vendedores!A:F,2,FALSE)</f>
        <v>7</v>
      </c>
      <c r="N697" t="str">
        <f>VLOOKUP(D697,Vendedores!A:H,7,FALSE)</f>
        <v>Vendedor Jr</v>
      </c>
      <c r="O697">
        <f>VLOOKUP(D697,Vendedores!A:H,8,FALSE)</f>
        <v>2</v>
      </c>
      <c r="P697">
        <f t="shared" si="62"/>
        <v>48</v>
      </c>
      <c r="Q697">
        <f t="shared" si="63"/>
        <v>24</v>
      </c>
      <c r="R697">
        <f t="shared" si="64"/>
        <v>24</v>
      </c>
      <c r="S697">
        <f t="shared" si="65"/>
        <v>24</v>
      </c>
      <c r="T697" s="12">
        <f>VLOOKUP(
    O697,
    Comisiones!A:N,
    HLOOKUP(G697,Comisiones!$1:$2,2,FALSE),
    FALSE
)</f>
        <v>0.14000000000000001</v>
      </c>
    </row>
    <row r="698" spans="1:20" x14ac:dyDescent="0.3">
      <c r="A698" s="2">
        <v>697</v>
      </c>
      <c r="B698" s="3">
        <v>45160</v>
      </c>
      <c r="C698" s="2">
        <v>7</v>
      </c>
      <c r="D698" s="2">
        <v>24</v>
      </c>
      <c r="E698" s="2">
        <v>18</v>
      </c>
      <c r="F698" t="str">
        <f t="shared" si="60"/>
        <v>martes</v>
      </c>
      <c r="G698" t="str">
        <f t="shared" si="61"/>
        <v>agosto</v>
      </c>
      <c r="H698" t="str">
        <f>VLOOKUP(C698,Productos!A:D,2,FALSE)</f>
        <v>Producto G</v>
      </c>
      <c r="I698">
        <f>VLOOKUP(C698,Productos!A:D,3,FALSE)</f>
        <v>17</v>
      </c>
      <c r="J698">
        <f>VLOOKUP(C698,Productos!A:D,4,FALSE)</f>
        <v>34</v>
      </c>
      <c r="K698" t="str">
        <f>VLOOKUP(D698,Vendedores!A:F,6,FALSE)</f>
        <v>Sanchez, Isabel</v>
      </c>
      <c r="L698">
        <f>VLOOKUP(D698,Vendedores!A:F,5,FALSE)</f>
        <v>4875</v>
      </c>
      <c r="M698">
        <f>VLOOKUP(D698,Vendedores!A:F,2,FALSE)</f>
        <v>5</v>
      </c>
      <c r="N698" t="str">
        <f>VLOOKUP(D698,Vendedores!A:H,7,FALSE)</f>
        <v>Vendedor Sr</v>
      </c>
      <c r="O698">
        <f>VLOOKUP(D698,Vendedores!A:H,8,FALSE)</f>
        <v>2</v>
      </c>
      <c r="P698">
        <f t="shared" si="62"/>
        <v>34</v>
      </c>
      <c r="Q698">
        <f t="shared" si="63"/>
        <v>17</v>
      </c>
      <c r="R698">
        <f t="shared" si="64"/>
        <v>17</v>
      </c>
      <c r="S698">
        <f t="shared" si="65"/>
        <v>17</v>
      </c>
      <c r="T698" s="12">
        <f>VLOOKUP(
    O698,
    Comisiones!A:N,
    HLOOKUP(G698,Comisiones!$1:$2,2,FALSE),
    FALSE
)</f>
        <v>0.14000000000000001</v>
      </c>
    </row>
    <row r="699" spans="1:20" x14ac:dyDescent="0.3">
      <c r="A699" s="2">
        <v>698</v>
      </c>
      <c r="B699" s="3">
        <v>45160</v>
      </c>
      <c r="C699" s="2">
        <v>9</v>
      </c>
      <c r="D699" s="2">
        <v>31</v>
      </c>
      <c r="E699" s="2">
        <v>14</v>
      </c>
      <c r="F699" t="str">
        <f t="shared" si="60"/>
        <v>martes</v>
      </c>
      <c r="G699" t="str">
        <f t="shared" si="61"/>
        <v>agosto</v>
      </c>
      <c r="H699" t="str">
        <f>VLOOKUP(C699,Productos!A:D,2,FALSE)</f>
        <v>Producto I</v>
      </c>
      <c r="I699">
        <f>VLOOKUP(C699,Productos!A:D,3,FALSE)</f>
        <v>26</v>
      </c>
      <c r="J699">
        <f>VLOOKUP(C699,Productos!A:D,4,FALSE)</f>
        <v>52</v>
      </c>
      <c r="K699" t="str">
        <f>VLOOKUP(D699,Vendedores!A:F,6,FALSE)</f>
        <v>Fernandez, Isabel</v>
      </c>
      <c r="L699">
        <f>VLOOKUP(D699,Vendedores!A:F,5,FALSE)</f>
        <v>2227</v>
      </c>
      <c r="M699">
        <f>VLOOKUP(D699,Vendedores!A:F,2,FALSE)</f>
        <v>7</v>
      </c>
      <c r="N699" t="str">
        <f>VLOOKUP(D699,Vendedores!A:H,7,FALSE)</f>
        <v>Vendedor Jr</v>
      </c>
      <c r="O699">
        <f>VLOOKUP(D699,Vendedores!A:H,8,FALSE)</f>
        <v>2</v>
      </c>
      <c r="P699">
        <f t="shared" si="62"/>
        <v>52</v>
      </c>
      <c r="Q699">
        <f t="shared" si="63"/>
        <v>26</v>
      </c>
      <c r="R699">
        <f t="shared" si="64"/>
        <v>26</v>
      </c>
      <c r="S699">
        <f t="shared" si="65"/>
        <v>26</v>
      </c>
      <c r="T699" s="12">
        <f>VLOOKUP(
    O699,
    Comisiones!A:N,
    HLOOKUP(G699,Comisiones!$1:$2,2,FALSE),
    FALSE
)</f>
        <v>0.14000000000000001</v>
      </c>
    </row>
    <row r="700" spans="1:20" x14ac:dyDescent="0.3">
      <c r="A700" s="2">
        <v>699</v>
      </c>
      <c r="B700" s="3">
        <v>45160</v>
      </c>
      <c r="C700" s="2">
        <v>9</v>
      </c>
      <c r="D700" s="2">
        <v>34</v>
      </c>
      <c r="E700" s="2">
        <v>10</v>
      </c>
      <c r="F700" t="str">
        <f t="shared" si="60"/>
        <v>martes</v>
      </c>
      <c r="G700" t="str">
        <f t="shared" si="61"/>
        <v>agosto</v>
      </c>
      <c r="H700" t="str">
        <f>VLOOKUP(C700,Productos!A:D,2,FALSE)</f>
        <v>Producto I</v>
      </c>
      <c r="I700">
        <f>VLOOKUP(C700,Productos!A:D,3,FALSE)</f>
        <v>26</v>
      </c>
      <c r="J700">
        <f>VLOOKUP(C700,Productos!A:D,4,FALSE)</f>
        <v>52</v>
      </c>
      <c r="K700" t="str">
        <f>VLOOKUP(D700,Vendedores!A:F,6,FALSE)</f>
        <v>Lopez, Teresa</v>
      </c>
      <c r="L700">
        <f>VLOOKUP(D700,Vendedores!A:F,5,FALSE)</f>
        <v>3680</v>
      </c>
      <c r="M700">
        <f>VLOOKUP(D700,Vendedores!A:F,2,FALSE)</f>
        <v>6</v>
      </c>
      <c r="N700" t="str">
        <f>VLOOKUP(D700,Vendedores!A:H,7,FALSE)</f>
        <v>Vendedor Ssr</v>
      </c>
      <c r="O700">
        <f>VLOOKUP(D700,Vendedores!A:H,8,FALSE)</f>
        <v>2</v>
      </c>
      <c r="P700">
        <f t="shared" si="62"/>
        <v>52</v>
      </c>
      <c r="Q700">
        <f t="shared" si="63"/>
        <v>26</v>
      </c>
      <c r="R700">
        <f t="shared" si="64"/>
        <v>26</v>
      </c>
      <c r="S700">
        <f t="shared" si="65"/>
        <v>26</v>
      </c>
      <c r="T700" s="12">
        <f>VLOOKUP(
    O700,
    Comisiones!A:N,
    HLOOKUP(G700,Comisiones!$1:$2,2,FALSE),
    FALSE
)</f>
        <v>0.14000000000000001</v>
      </c>
    </row>
    <row r="701" spans="1:20" x14ac:dyDescent="0.3">
      <c r="A701" s="2">
        <v>700</v>
      </c>
      <c r="B701" s="3">
        <v>45161</v>
      </c>
      <c r="C701" s="2">
        <v>4</v>
      </c>
      <c r="D701" s="2">
        <v>26</v>
      </c>
      <c r="E701" s="2">
        <v>10</v>
      </c>
      <c r="F701" t="str">
        <f t="shared" si="60"/>
        <v>miércoles</v>
      </c>
      <c r="G701" t="str">
        <f t="shared" si="61"/>
        <v>agosto</v>
      </c>
      <c r="H701" t="str">
        <f>VLOOKUP(C701,Productos!A:D,2,FALSE)</f>
        <v>Producto D</v>
      </c>
      <c r="I701">
        <f>VLOOKUP(C701,Productos!A:D,3,FALSE)</f>
        <v>14</v>
      </c>
      <c r="J701">
        <f>VLOOKUP(C701,Productos!A:D,4,FALSE)</f>
        <v>28</v>
      </c>
      <c r="K701" t="str">
        <f>VLOOKUP(D701,Vendedores!A:F,6,FALSE)</f>
        <v>Gomez, Pilar</v>
      </c>
      <c r="L701">
        <f>VLOOKUP(D701,Vendedores!A:F,5,FALSE)</f>
        <v>2557</v>
      </c>
      <c r="M701">
        <f>VLOOKUP(D701,Vendedores!A:F,2,FALSE)</f>
        <v>7</v>
      </c>
      <c r="N701" t="str">
        <f>VLOOKUP(D701,Vendedores!A:H,7,FALSE)</f>
        <v>Vendedor Jr</v>
      </c>
      <c r="O701">
        <f>VLOOKUP(D701,Vendedores!A:H,8,FALSE)</f>
        <v>2</v>
      </c>
      <c r="P701">
        <f t="shared" si="62"/>
        <v>28</v>
      </c>
      <c r="Q701">
        <f t="shared" si="63"/>
        <v>14.700000000000001</v>
      </c>
      <c r="R701">
        <f t="shared" si="64"/>
        <v>14</v>
      </c>
      <c r="S701">
        <f t="shared" si="65"/>
        <v>14.700000000000001</v>
      </c>
      <c r="T701" s="12">
        <f>VLOOKUP(
    O701,
    Comisiones!A:N,
    HLOOKUP(G701,Comisiones!$1:$2,2,FALSE),
    FALSE
)</f>
        <v>0.14000000000000001</v>
      </c>
    </row>
    <row r="702" spans="1:20" x14ac:dyDescent="0.3">
      <c r="A702" s="2">
        <v>701</v>
      </c>
      <c r="B702" s="3">
        <v>45161</v>
      </c>
      <c r="C702" s="2">
        <v>9</v>
      </c>
      <c r="D702" s="2">
        <v>27</v>
      </c>
      <c r="E702" s="2">
        <v>19</v>
      </c>
      <c r="F702" t="str">
        <f t="shared" si="60"/>
        <v>miércoles</v>
      </c>
      <c r="G702" t="str">
        <f t="shared" si="61"/>
        <v>agosto</v>
      </c>
      <c r="H702" t="str">
        <f>VLOOKUP(C702,Productos!A:D,2,FALSE)</f>
        <v>Producto I</v>
      </c>
      <c r="I702">
        <f>VLOOKUP(C702,Productos!A:D,3,FALSE)</f>
        <v>26</v>
      </c>
      <c r="J702">
        <f>VLOOKUP(C702,Productos!A:D,4,FALSE)</f>
        <v>52</v>
      </c>
      <c r="K702" t="str">
        <f>VLOOKUP(D702,Vendedores!A:F,6,FALSE)</f>
        <v>Martin, Antonio</v>
      </c>
      <c r="L702">
        <f>VLOOKUP(D702,Vendedores!A:F,5,FALSE)</f>
        <v>1057</v>
      </c>
      <c r="M702">
        <f>VLOOKUP(D702,Vendedores!A:F,2,FALSE)</f>
        <v>8</v>
      </c>
      <c r="N702" t="str">
        <f>VLOOKUP(D702,Vendedores!A:H,7,FALSE)</f>
        <v>Pasante</v>
      </c>
      <c r="O702">
        <f>VLOOKUP(D702,Vendedores!A:H,8,FALSE)</f>
        <v>1</v>
      </c>
      <c r="P702">
        <f t="shared" si="62"/>
        <v>52</v>
      </c>
      <c r="Q702">
        <f t="shared" si="63"/>
        <v>26</v>
      </c>
      <c r="R702">
        <f t="shared" si="64"/>
        <v>26</v>
      </c>
      <c r="S702">
        <f t="shared" si="65"/>
        <v>26</v>
      </c>
      <c r="T702" s="12">
        <f>VLOOKUP(
    O702,
    Comisiones!A:N,
    HLOOKUP(G702,Comisiones!$1:$2,2,FALSE),
    FALSE
)</f>
        <v>0.13</v>
      </c>
    </row>
    <row r="703" spans="1:20" x14ac:dyDescent="0.3">
      <c r="A703" s="2">
        <v>702</v>
      </c>
      <c r="B703" s="3">
        <v>45161</v>
      </c>
      <c r="C703" s="2">
        <v>1</v>
      </c>
      <c r="D703" s="2">
        <v>21</v>
      </c>
      <c r="E703" s="2">
        <v>19</v>
      </c>
      <c r="F703" t="str">
        <f t="shared" si="60"/>
        <v>miércoles</v>
      </c>
      <c r="G703" t="str">
        <f t="shared" si="61"/>
        <v>agosto</v>
      </c>
      <c r="H703" t="str">
        <f>VLOOKUP(C703,Productos!A:D,2,FALSE)</f>
        <v>Producto A</v>
      </c>
      <c r="I703">
        <f>VLOOKUP(C703,Productos!A:D,3,FALSE)</f>
        <v>10</v>
      </c>
      <c r="J703">
        <f>VLOOKUP(C703,Productos!A:D,4,FALSE)</f>
        <v>20</v>
      </c>
      <c r="K703" t="str">
        <f>VLOOKUP(D703,Vendedores!A:F,6,FALSE)</f>
        <v>Fernandez, Juan</v>
      </c>
      <c r="L703">
        <f>VLOOKUP(D703,Vendedores!A:F,5,FALSE)</f>
        <v>2616</v>
      </c>
      <c r="M703">
        <f>VLOOKUP(D703,Vendedores!A:F,2,FALSE)</f>
        <v>7</v>
      </c>
      <c r="N703" t="str">
        <f>VLOOKUP(D703,Vendedores!A:H,7,FALSE)</f>
        <v>Vendedor Jr</v>
      </c>
      <c r="O703">
        <f>VLOOKUP(D703,Vendedores!A:H,8,FALSE)</f>
        <v>2</v>
      </c>
      <c r="P703">
        <f t="shared" si="62"/>
        <v>20</v>
      </c>
      <c r="Q703">
        <f t="shared" si="63"/>
        <v>10.5</v>
      </c>
      <c r="R703">
        <f t="shared" si="64"/>
        <v>10</v>
      </c>
      <c r="S703">
        <f t="shared" si="65"/>
        <v>10.5</v>
      </c>
      <c r="T703" s="12">
        <f>VLOOKUP(
    O703,
    Comisiones!A:N,
    HLOOKUP(G703,Comisiones!$1:$2,2,FALSE),
    FALSE
)</f>
        <v>0.14000000000000001</v>
      </c>
    </row>
    <row r="704" spans="1:20" x14ac:dyDescent="0.3">
      <c r="A704" s="2">
        <v>703</v>
      </c>
      <c r="B704" s="3">
        <v>45162</v>
      </c>
      <c r="C704" s="2">
        <v>8</v>
      </c>
      <c r="D704" s="2">
        <v>37</v>
      </c>
      <c r="E704" s="2">
        <v>22</v>
      </c>
      <c r="F704" t="str">
        <f t="shared" si="60"/>
        <v>jueves</v>
      </c>
      <c r="G704" t="str">
        <f t="shared" si="61"/>
        <v>agosto</v>
      </c>
      <c r="H704" t="str">
        <f>VLOOKUP(C704,Productos!A:D,2,FALSE)</f>
        <v>Producto H</v>
      </c>
      <c r="I704">
        <f>VLOOKUP(C704,Productos!A:D,3,FALSE)</f>
        <v>14</v>
      </c>
      <c r="J704">
        <f>VLOOKUP(C704,Productos!A:D,4,FALSE)</f>
        <v>28</v>
      </c>
      <c r="K704" t="str">
        <f>VLOOKUP(D704,Vendedores!A:F,6,FALSE)</f>
        <v>Gonzalez, Lionel</v>
      </c>
      <c r="L704">
        <f>VLOOKUP(D704,Vendedores!A:F,5,FALSE)</f>
        <v>4073</v>
      </c>
      <c r="M704">
        <f>VLOOKUP(D704,Vendedores!A:F,2,FALSE)</f>
        <v>5</v>
      </c>
      <c r="N704" t="str">
        <f>VLOOKUP(D704,Vendedores!A:H,7,FALSE)</f>
        <v>Vendedor Sr</v>
      </c>
      <c r="O704">
        <f>VLOOKUP(D704,Vendedores!A:H,8,FALSE)</f>
        <v>2</v>
      </c>
      <c r="P704">
        <f t="shared" si="62"/>
        <v>28</v>
      </c>
      <c r="Q704">
        <f t="shared" si="63"/>
        <v>14</v>
      </c>
      <c r="R704">
        <f t="shared" si="64"/>
        <v>14</v>
      </c>
      <c r="S704">
        <f t="shared" si="65"/>
        <v>14</v>
      </c>
      <c r="T704" s="12">
        <f>VLOOKUP(
    O704,
    Comisiones!A:N,
    HLOOKUP(G704,Comisiones!$1:$2,2,FALSE),
    FALSE
)</f>
        <v>0.14000000000000001</v>
      </c>
    </row>
    <row r="705" spans="1:20" x14ac:dyDescent="0.3">
      <c r="A705" s="2">
        <v>704</v>
      </c>
      <c r="B705" s="3">
        <v>45162</v>
      </c>
      <c r="C705" s="2">
        <v>2</v>
      </c>
      <c r="D705" s="2">
        <v>26</v>
      </c>
      <c r="E705" s="2">
        <v>13</v>
      </c>
      <c r="F705" t="str">
        <f t="shared" si="60"/>
        <v>jueves</v>
      </c>
      <c r="G705" t="str">
        <f t="shared" si="61"/>
        <v>agosto</v>
      </c>
      <c r="H705" t="str">
        <f>VLOOKUP(C705,Productos!A:D,2,FALSE)</f>
        <v>Producto B</v>
      </c>
      <c r="I705">
        <f>VLOOKUP(C705,Productos!A:D,3,FALSE)</f>
        <v>14</v>
      </c>
      <c r="J705">
        <f>VLOOKUP(C705,Productos!A:D,4,FALSE)</f>
        <v>28</v>
      </c>
      <c r="K705" t="str">
        <f>VLOOKUP(D705,Vendedores!A:F,6,FALSE)</f>
        <v>Gomez, Pilar</v>
      </c>
      <c r="L705">
        <f>VLOOKUP(D705,Vendedores!A:F,5,FALSE)</f>
        <v>2557</v>
      </c>
      <c r="M705">
        <f>VLOOKUP(D705,Vendedores!A:F,2,FALSE)</f>
        <v>7</v>
      </c>
      <c r="N705" t="str">
        <f>VLOOKUP(D705,Vendedores!A:H,7,FALSE)</f>
        <v>Vendedor Jr</v>
      </c>
      <c r="O705">
        <f>VLOOKUP(D705,Vendedores!A:H,8,FALSE)</f>
        <v>2</v>
      </c>
      <c r="P705">
        <f t="shared" si="62"/>
        <v>28</v>
      </c>
      <c r="Q705">
        <f t="shared" si="63"/>
        <v>14.700000000000001</v>
      </c>
      <c r="R705">
        <f t="shared" si="64"/>
        <v>14</v>
      </c>
      <c r="S705">
        <f t="shared" si="65"/>
        <v>14.700000000000001</v>
      </c>
      <c r="T705" s="12">
        <f>VLOOKUP(
    O705,
    Comisiones!A:N,
    HLOOKUP(G705,Comisiones!$1:$2,2,FALSE),
    FALSE
)</f>
        <v>0.14000000000000001</v>
      </c>
    </row>
    <row r="706" spans="1:20" x14ac:dyDescent="0.3">
      <c r="A706" s="2">
        <v>705</v>
      </c>
      <c r="B706" s="3">
        <v>45162</v>
      </c>
      <c r="C706" s="2">
        <v>9</v>
      </c>
      <c r="D706" s="2">
        <v>29</v>
      </c>
      <c r="E706" s="2">
        <v>11</v>
      </c>
      <c r="F706" t="str">
        <f t="shared" si="60"/>
        <v>jueves</v>
      </c>
      <c r="G706" t="str">
        <f t="shared" si="61"/>
        <v>agosto</v>
      </c>
      <c r="H706" t="str">
        <f>VLOOKUP(C706,Productos!A:D,2,FALSE)</f>
        <v>Producto I</v>
      </c>
      <c r="I706">
        <f>VLOOKUP(C706,Productos!A:D,3,FALSE)</f>
        <v>26</v>
      </c>
      <c r="J706">
        <f>VLOOKUP(C706,Productos!A:D,4,FALSE)</f>
        <v>52</v>
      </c>
      <c r="K706" t="str">
        <f>VLOOKUP(D706,Vendedores!A:F,6,FALSE)</f>
        <v>Rodriguez, Jose</v>
      </c>
      <c r="L706">
        <f>VLOOKUP(D706,Vendedores!A:F,5,FALSE)</f>
        <v>4645</v>
      </c>
      <c r="M706">
        <f>VLOOKUP(D706,Vendedores!A:F,2,FALSE)</f>
        <v>5</v>
      </c>
      <c r="N706" t="str">
        <f>VLOOKUP(D706,Vendedores!A:H,7,FALSE)</f>
        <v>Vendedor Sr</v>
      </c>
      <c r="O706">
        <f>VLOOKUP(D706,Vendedores!A:H,8,FALSE)</f>
        <v>2</v>
      </c>
      <c r="P706">
        <f t="shared" si="62"/>
        <v>52</v>
      </c>
      <c r="Q706">
        <f t="shared" si="63"/>
        <v>26</v>
      </c>
      <c r="R706">
        <f t="shared" si="64"/>
        <v>26</v>
      </c>
      <c r="S706">
        <f t="shared" si="65"/>
        <v>26</v>
      </c>
      <c r="T706" s="12">
        <f>VLOOKUP(
    O706,
    Comisiones!A:N,
    HLOOKUP(G706,Comisiones!$1:$2,2,FALSE),
    FALSE
)</f>
        <v>0.14000000000000001</v>
      </c>
    </row>
    <row r="707" spans="1:20" x14ac:dyDescent="0.3">
      <c r="A707" s="2">
        <v>706</v>
      </c>
      <c r="B707" s="3">
        <v>45163</v>
      </c>
      <c r="C707" s="2">
        <v>2</v>
      </c>
      <c r="D707" s="2">
        <v>19</v>
      </c>
      <c r="E707" s="2">
        <v>14</v>
      </c>
      <c r="F707" t="str">
        <f t="shared" ref="F707:F770" si="66">TEXT(B707,"dddd")</f>
        <v>viernes</v>
      </c>
      <c r="G707" t="str">
        <f t="shared" ref="G707:G770" si="67">TEXT(B707,"mmmm")</f>
        <v>agosto</v>
      </c>
      <c r="H707" t="str">
        <f>VLOOKUP(C707,Productos!A:D,2,FALSE)</f>
        <v>Producto B</v>
      </c>
      <c r="I707">
        <f>VLOOKUP(C707,Productos!A:D,3,FALSE)</f>
        <v>14</v>
      </c>
      <c r="J707">
        <f>VLOOKUP(C707,Productos!A:D,4,FALSE)</f>
        <v>28</v>
      </c>
      <c r="K707" t="str">
        <f>VLOOKUP(D707,Vendedores!A:F,6,FALSE)</f>
        <v>Rodriguez, Maria</v>
      </c>
      <c r="L707">
        <f>VLOOKUP(D707,Vendedores!A:F,5,FALSE)</f>
        <v>4862</v>
      </c>
      <c r="M707">
        <f>VLOOKUP(D707,Vendedores!A:F,2,FALSE)</f>
        <v>5</v>
      </c>
      <c r="N707" t="str">
        <f>VLOOKUP(D707,Vendedores!A:H,7,FALSE)</f>
        <v>Vendedor Sr</v>
      </c>
      <c r="O707">
        <f>VLOOKUP(D707,Vendedores!A:H,8,FALSE)</f>
        <v>2</v>
      </c>
      <c r="P707">
        <f t="shared" ref="P707:P770" si="68">IF(
    OR(N707="Director",N707="Gerente",N707="CEO"),
    J707*0.9,
    IF(F707="domingo",J707*1.2,J707)
)</f>
        <v>28</v>
      </c>
      <c r="Q707">
        <f t="shared" ref="Q707:Q770" si="69">IF(
    AND(
        OR(C707=1,C707=2,C707=3,C707=4),
        OR(G707="junio",G707="julio",G707="agosto")
    ),
    I707*1.05,
    I707
)</f>
        <v>14.700000000000001</v>
      </c>
      <c r="R707">
        <f t="shared" ref="R707:R770" si="70">IF(
    OR(G707="diciembre",G707="enero",G707="febrero"),
    IF(
        OR(C707=5,C707=6,C707=7,C707=8),
        I707*1.07,
        IF(
            OR(C707=10,C707=9),
            I707*1.1,
            I707
        )
    ),
    I707
)</f>
        <v>14</v>
      </c>
      <c r="S707">
        <f t="shared" ref="S707:S770" si="71">IF(
    OR(G707="enero",G707="febrero",G707="diciembre"),
    R707,
    IF(OR(G707="junio",G707="julio",G707="agosto"),Q707,I707))</f>
        <v>14.700000000000001</v>
      </c>
      <c r="T707" s="12">
        <f>VLOOKUP(
    O707,
    Comisiones!A:N,
    HLOOKUP(G707,Comisiones!$1:$2,2,FALSE),
    FALSE
)</f>
        <v>0.14000000000000001</v>
      </c>
    </row>
    <row r="708" spans="1:20" x14ac:dyDescent="0.3">
      <c r="A708" s="2">
        <v>707</v>
      </c>
      <c r="B708" s="3">
        <v>45163</v>
      </c>
      <c r="C708" s="2">
        <v>5</v>
      </c>
      <c r="D708" s="2">
        <v>8</v>
      </c>
      <c r="E708" s="2">
        <v>14</v>
      </c>
      <c r="F708" t="str">
        <f t="shared" si="66"/>
        <v>viernes</v>
      </c>
      <c r="G708" t="str">
        <f t="shared" si="67"/>
        <v>agosto</v>
      </c>
      <c r="H708" t="str">
        <f>VLOOKUP(C708,Productos!A:D,2,FALSE)</f>
        <v>Producto E</v>
      </c>
      <c r="I708">
        <f>VLOOKUP(C708,Productos!A:D,3,FALSE)</f>
        <v>24</v>
      </c>
      <c r="J708">
        <f>VLOOKUP(C708,Productos!A:D,4,FALSE)</f>
        <v>48</v>
      </c>
      <c r="K708" t="str">
        <f>VLOOKUP(D708,Vendedores!A:F,6,FALSE)</f>
        <v>Perez, Manuel</v>
      </c>
      <c r="L708">
        <f>VLOOKUP(D708,Vendedores!A:F,5,FALSE)</f>
        <v>6768</v>
      </c>
      <c r="M708">
        <f>VLOOKUP(D708,Vendedores!A:F,2,FALSE)</f>
        <v>3</v>
      </c>
      <c r="N708" t="str">
        <f>VLOOKUP(D708,Vendedores!A:H,7,FALSE)</f>
        <v>Gerente</v>
      </c>
      <c r="O708">
        <f>VLOOKUP(D708,Vendedores!A:H,8,FALSE)</f>
        <v>3</v>
      </c>
      <c r="P708">
        <f t="shared" si="68"/>
        <v>43.2</v>
      </c>
      <c r="Q708">
        <f t="shared" si="69"/>
        <v>24</v>
      </c>
      <c r="R708">
        <f t="shared" si="70"/>
        <v>24</v>
      </c>
      <c r="S708">
        <f t="shared" si="71"/>
        <v>24</v>
      </c>
      <c r="T708" s="12">
        <f>VLOOKUP(
    O708,
    Comisiones!A:N,
    HLOOKUP(G708,Comisiones!$1:$2,2,FALSE),
    FALSE
)</f>
        <v>0.15</v>
      </c>
    </row>
    <row r="709" spans="1:20" x14ac:dyDescent="0.3">
      <c r="A709" s="2">
        <v>708</v>
      </c>
      <c r="B709" s="3">
        <v>45163</v>
      </c>
      <c r="C709" s="2">
        <v>7</v>
      </c>
      <c r="D709" s="2">
        <v>35</v>
      </c>
      <c r="E709" s="2">
        <v>19</v>
      </c>
      <c r="F709" t="str">
        <f t="shared" si="66"/>
        <v>viernes</v>
      </c>
      <c r="G709" t="str">
        <f t="shared" si="67"/>
        <v>agosto</v>
      </c>
      <c r="H709" t="str">
        <f>VLOOKUP(C709,Productos!A:D,2,FALSE)</f>
        <v>Producto G</v>
      </c>
      <c r="I709">
        <f>VLOOKUP(C709,Productos!A:D,3,FALSE)</f>
        <v>17</v>
      </c>
      <c r="J709">
        <f>VLOOKUP(C709,Productos!A:D,4,FALSE)</f>
        <v>34</v>
      </c>
      <c r="K709" t="str">
        <f>VLOOKUP(D709,Vendedores!A:F,6,FALSE)</f>
        <v>Garcia, David</v>
      </c>
      <c r="L709">
        <f>VLOOKUP(D709,Vendedores!A:F,5,FALSE)</f>
        <v>2383</v>
      </c>
      <c r="M709">
        <f>VLOOKUP(D709,Vendedores!A:F,2,FALSE)</f>
        <v>7</v>
      </c>
      <c r="N709" t="str">
        <f>VLOOKUP(D709,Vendedores!A:H,7,FALSE)</f>
        <v>Vendedor Jr</v>
      </c>
      <c r="O709">
        <f>VLOOKUP(D709,Vendedores!A:H,8,FALSE)</f>
        <v>2</v>
      </c>
      <c r="P709">
        <f t="shared" si="68"/>
        <v>34</v>
      </c>
      <c r="Q709">
        <f t="shared" si="69"/>
        <v>17</v>
      </c>
      <c r="R709">
        <f t="shared" si="70"/>
        <v>17</v>
      </c>
      <c r="S709">
        <f t="shared" si="71"/>
        <v>17</v>
      </c>
      <c r="T709" s="12">
        <f>VLOOKUP(
    O709,
    Comisiones!A:N,
    HLOOKUP(G709,Comisiones!$1:$2,2,FALSE),
    FALSE
)</f>
        <v>0.14000000000000001</v>
      </c>
    </row>
    <row r="710" spans="1:20" x14ac:dyDescent="0.3">
      <c r="A710" s="2">
        <v>709</v>
      </c>
      <c r="B710" s="3">
        <v>45164</v>
      </c>
      <c r="C710" s="2">
        <v>1</v>
      </c>
      <c r="D710" s="2">
        <v>19</v>
      </c>
      <c r="E710" s="2">
        <v>15</v>
      </c>
      <c r="F710" t="str">
        <f t="shared" si="66"/>
        <v>sábado</v>
      </c>
      <c r="G710" t="str">
        <f t="shared" si="67"/>
        <v>agosto</v>
      </c>
      <c r="H710" t="str">
        <f>VLOOKUP(C710,Productos!A:D,2,FALSE)</f>
        <v>Producto A</v>
      </c>
      <c r="I710">
        <f>VLOOKUP(C710,Productos!A:D,3,FALSE)</f>
        <v>10</v>
      </c>
      <c r="J710">
        <f>VLOOKUP(C710,Productos!A:D,4,FALSE)</f>
        <v>20</v>
      </c>
      <c r="K710" t="str">
        <f>VLOOKUP(D710,Vendedores!A:F,6,FALSE)</f>
        <v>Rodriguez, Maria</v>
      </c>
      <c r="L710">
        <f>VLOOKUP(D710,Vendedores!A:F,5,FALSE)</f>
        <v>4862</v>
      </c>
      <c r="M710">
        <f>VLOOKUP(D710,Vendedores!A:F,2,FALSE)</f>
        <v>5</v>
      </c>
      <c r="N710" t="str">
        <f>VLOOKUP(D710,Vendedores!A:H,7,FALSE)</f>
        <v>Vendedor Sr</v>
      </c>
      <c r="O710">
        <f>VLOOKUP(D710,Vendedores!A:H,8,FALSE)</f>
        <v>2</v>
      </c>
      <c r="P710">
        <f t="shared" si="68"/>
        <v>20</v>
      </c>
      <c r="Q710">
        <f t="shared" si="69"/>
        <v>10.5</v>
      </c>
      <c r="R710">
        <f t="shared" si="70"/>
        <v>10</v>
      </c>
      <c r="S710">
        <f t="shared" si="71"/>
        <v>10.5</v>
      </c>
      <c r="T710" s="12">
        <f>VLOOKUP(
    O710,
    Comisiones!A:N,
    HLOOKUP(G710,Comisiones!$1:$2,2,FALSE),
    FALSE
)</f>
        <v>0.14000000000000001</v>
      </c>
    </row>
    <row r="711" spans="1:20" x14ac:dyDescent="0.3">
      <c r="A711" s="2">
        <v>710</v>
      </c>
      <c r="B711" s="3">
        <v>45164</v>
      </c>
      <c r="C711" s="2">
        <v>2</v>
      </c>
      <c r="D711" s="2">
        <v>19</v>
      </c>
      <c r="E711" s="2">
        <v>9</v>
      </c>
      <c r="F711" t="str">
        <f t="shared" si="66"/>
        <v>sábado</v>
      </c>
      <c r="G711" t="str">
        <f t="shared" si="67"/>
        <v>agosto</v>
      </c>
      <c r="H711" t="str">
        <f>VLOOKUP(C711,Productos!A:D,2,FALSE)</f>
        <v>Producto B</v>
      </c>
      <c r="I711">
        <f>VLOOKUP(C711,Productos!A:D,3,FALSE)</f>
        <v>14</v>
      </c>
      <c r="J711">
        <f>VLOOKUP(C711,Productos!A:D,4,FALSE)</f>
        <v>28</v>
      </c>
      <c r="K711" t="str">
        <f>VLOOKUP(D711,Vendedores!A:F,6,FALSE)</f>
        <v>Rodriguez, Maria</v>
      </c>
      <c r="L711">
        <f>VLOOKUP(D711,Vendedores!A:F,5,FALSE)</f>
        <v>4862</v>
      </c>
      <c r="M711">
        <f>VLOOKUP(D711,Vendedores!A:F,2,FALSE)</f>
        <v>5</v>
      </c>
      <c r="N711" t="str">
        <f>VLOOKUP(D711,Vendedores!A:H,7,FALSE)</f>
        <v>Vendedor Sr</v>
      </c>
      <c r="O711">
        <f>VLOOKUP(D711,Vendedores!A:H,8,FALSE)</f>
        <v>2</v>
      </c>
      <c r="P711">
        <f t="shared" si="68"/>
        <v>28</v>
      </c>
      <c r="Q711">
        <f t="shared" si="69"/>
        <v>14.700000000000001</v>
      </c>
      <c r="R711">
        <f t="shared" si="70"/>
        <v>14</v>
      </c>
      <c r="S711">
        <f t="shared" si="71"/>
        <v>14.700000000000001</v>
      </c>
      <c r="T711" s="12">
        <f>VLOOKUP(
    O711,
    Comisiones!A:N,
    HLOOKUP(G711,Comisiones!$1:$2,2,FALSE),
    FALSE
)</f>
        <v>0.14000000000000001</v>
      </c>
    </row>
    <row r="712" spans="1:20" x14ac:dyDescent="0.3">
      <c r="A712" s="2">
        <v>711</v>
      </c>
      <c r="B712" s="3">
        <v>45164</v>
      </c>
      <c r="C712" s="2">
        <v>9</v>
      </c>
      <c r="D712" s="2">
        <v>15</v>
      </c>
      <c r="E712" s="2">
        <v>17</v>
      </c>
      <c r="F712" t="str">
        <f t="shared" si="66"/>
        <v>sábado</v>
      </c>
      <c r="G712" t="str">
        <f t="shared" si="67"/>
        <v>agosto</v>
      </c>
      <c r="H712" t="str">
        <f>VLOOKUP(C712,Productos!A:D,2,FALSE)</f>
        <v>Producto I</v>
      </c>
      <c r="I712">
        <f>VLOOKUP(C712,Productos!A:D,3,FALSE)</f>
        <v>26</v>
      </c>
      <c r="J712">
        <f>VLOOKUP(C712,Productos!A:D,4,FALSE)</f>
        <v>52</v>
      </c>
      <c r="K712" t="str">
        <f>VLOOKUP(D712,Vendedores!A:F,6,FALSE)</f>
        <v>Gomez, David</v>
      </c>
      <c r="L712">
        <f>VLOOKUP(D712,Vendedores!A:F,5,FALSE)</f>
        <v>1821</v>
      </c>
      <c r="M712">
        <f>VLOOKUP(D712,Vendedores!A:F,2,FALSE)</f>
        <v>8</v>
      </c>
      <c r="N712" t="str">
        <f>VLOOKUP(D712,Vendedores!A:H,7,FALSE)</f>
        <v>Pasante</v>
      </c>
      <c r="O712">
        <f>VLOOKUP(D712,Vendedores!A:H,8,FALSE)</f>
        <v>1</v>
      </c>
      <c r="P712">
        <f t="shared" si="68"/>
        <v>52</v>
      </c>
      <c r="Q712">
        <f t="shared" si="69"/>
        <v>26</v>
      </c>
      <c r="R712">
        <f t="shared" si="70"/>
        <v>26</v>
      </c>
      <c r="S712">
        <f t="shared" si="71"/>
        <v>26</v>
      </c>
      <c r="T712" s="12">
        <f>VLOOKUP(
    O712,
    Comisiones!A:N,
    HLOOKUP(G712,Comisiones!$1:$2,2,FALSE),
    FALSE
)</f>
        <v>0.13</v>
      </c>
    </row>
    <row r="713" spans="1:20" x14ac:dyDescent="0.3">
      <c r="A713" s="2">
        <v>712</v>
      </c>
      <c r="B713" s="3">
        <v>45165</v>
      </c>
      <c r="C713" s="2">
        <v>8</v>
      </c>
      <c r="D713" s="2">
        <v>36</v>
      </c>
      <c r="E713" s="2">
        <v>18</v>
      </c>
      <c r="F713" t="str">
        <f t="shared" si="66"/>
        <v>domingo</v>
      </c>
      <c r="G713" t="str">
        <f t="shared" si="67"/>
        <v>agosto</v>
      </c>
      <c r="H713" t="str">
        <f>VLOOKUP(C713,Productos!A:D,2,FALSE)</f>
        <v>Producto H</v>
      </c>
      <c r="I713">
        <f>VLOOKUP(C713,Productos!A:D,3,FALSE)</f>
        <v>14</v>
      </c>
      <c r="J713">
        <f>VLOOKUP(C713,Productos!A:D,4,FALSE)</f>
        <v>28</v>
      </c>
      <c r="K713" t="str">
        <f>VLOOKUP(D713,Vendedores!A:F,6,FALSE)</f>
        <v>Rodriguez, Francisco</v>
      </c>
      <c r="L713">
        <f>VLOOKUP(D713,Vendedores!A:F,5,FALSE)</f>
        <v>1898</v>
      </c>
      <c r="M713">
        <f>VLOOKUP(D713,Vendedores!A:F,2,FALSE)</f>
        <v>8</v>
      </c>
      <c r="N713" t="str">
        <f>VLOOKUP(D713,Vendedores!A:H,7,FALSE)</f>
        <v>Pasante</v>
      </c>
      <c r="O713">
        <f>VLOOKUP(D713,Vendedores!A:H,8,FALSE)</f>
        <v>1</v>
      </c>
      <c r="P713">
        <f t="shared" si="68"/>
        <v>33.6</v>
      </c>
      <c r="Q713">
        <f t="shared" si="69"/>
        <v>14</v>
      </c>
      <c r="R713">
        <f t="shared" si="70"/>
        <v>14</v>
      </c>
      <c r="S713">
        <f t="shared" si="71"/>
        <v>14</v>
      </c>
      <c r="T713" s="12">
        <f>VLOOKUP(
    O713,
    Comisiones!A:N,
    HLOOKUP(G713,Comisiones!$1:$2,2,FALSE),
    FALSE
)</f>
        <v>0.13</v>
      </c>
    </row>
    <row r="714" spans="1:20" x14ac:dyDescent="0.3">
      <c r="A714" s="2">
        <v>713</v>
      </c>
      <c r="B714" s="3">
        <v>45165</v>
      </c>
      <c r="C714" s="2">
        <v>5</v>
      </c>
      <c r="D714" s="2">
        <v>33</v>
      </c>
      <c r="E714" s="2">
        <v>13</v>
      </c>
      <c r="F714" t="str">
        <f t="shared" si="66"/>
        <v>domingo</v>
      </c>
      <c r="G714" t="str">
        <f t="shared" si="67"/>
        <v>agosto</v>
      </c>
      <c r="H714" t="str">
        <f>VLOOKUP(C714,Productos!A:D,2,FALSE)</f>
        <v>Producto E</v>
      </c>
      <c r="I714">
        <f>VLOOKUP(C714,Productos!A:D,3,FALSE)</f>
        <v>24</v>
      </c>
      <c r="J714">
        <f>VLOOKUP(C714,Productos!A:D,4,FALSE)</f>
        <v>48</v>
      </c>
      <c r="K714" t="str">
        <f>VLOOKUP(D714,Vendedores!A:F,6,FALSE)</f>
        <v>Martin, Josefa</v>
      </c>
      <c r="L714">
        <f>VLOOKUP(D714,Vendedores!A:F,5,FALSE)</f>
        <v>4217</v>
      </c>
      <c r="M714">
        <f>VLOOKUP(D714,Vendedores!A:F,2,FALSE)</f>
        <v>5</v>
      </c>
      <c r="N714" t="str">
        <f>VLOOKUP(D714,Vendedores!A:H,7,FALSE)</f>
        <v>Vendedor Sr</v>
      </c>
      <c r="O714">
        <f>VLOOKUP(D714,Vendedores!A:H,8,FALSE)</f>
        <v>2</v>
      </c>
      <c r="P714">
        <f t="shared" si="68"/>
        <v>57.599999999999994</v>
      </c>
      <c r="Q714">
        <f t="shared" si="69"/>
        <v>24</v>
      </c>
      <c r="R714">
        <f t="shared" si="70"/>
        <v>24</v>
      </c>
      <c r="S714">
        <f t="shared" si="71"/>
        <v>24</v>
      </c>
      <c r="T714" s="12">
        <f>VLOOKUP(
    O714,
    Comisiones!A:N,
    HLOOKUP(G714,Comisiones!$1:$2,2,FALSE),
    FALSE
)</f>
        <v>0.14000000000000001</v>
      </c>
    </row>
    <row r="715" spans="1:20" x14ac:dyDescent="0.3">
      <c r="A715" s="2">
        <v>714</v>
      </c>
      <c r="B715" s="3">
        <v>45165</v>
      </c>
      <c r="C715" s="2">
        <v>3</v>
      </c>
      <c r="D715" s="2">
        <v>6</v>
      </c>
      <c r="E715" s="2">
        <v>14</v>
      </c>
      <c r="F715" t="str">
        <f t="shared" si="66"/>
        <v>domingo</v>
      </c>
      <c r="G715" t="str">
        <f t="shared" si="67"/>
        <v>agosto</v>
      </c>
      <c r="H715" t="str">
        <f>VLOOKUP(C715,Productos!A:D,2,FALSE)</f>
        <v>Producto C</v>
      </c>
      <c r="I715">
        <f>VLOOKUP(C715,Productos!A:D,3,FALSE)</f>
        <v>23</v>
      </c>
      <c r="J715">
        <f>VLOOKUP(C715,Productos!A:D,4,FALSE)</f>
        <v>46</v>
      </c>
      <c r="K715" t="str">
        <f>VLOOKUP(D715,Vendedores!A:F,6,FALSE)</f>
        <v>Martinez, Pilar</v>
      </c>
      <c r="L715">
        <f>VLOOKUP(D715,Vendedores!A:F,5,FALSE)</f>
        <v>2700</v>
      </c>
      <c r="M715">
        <f>VLOOKUP(D715,Vendedores!A:F,2,FALSE)</f>
        <v>2</v>
      </c>
      <c r="N715" t="str">
        <f>VLOOKUP(D715,Vendedores!A:H,7,FALSE)</f>
        <v>Director</v>
      </c>
      <c r="O715">
        <f>VLOOKUP(D715,Vendedores!A:H,8,FALSE)</f>
        <v>4</v>
      </c>
      <c r="P715">
        <f t="shared" si="68"/>
        <v>41.4</v>
      </c>
      <c r="Q715">
        <f t="shared" si="69"/>
        <v>24.150000000000002</v>
      </c>
      <c r="R715">
        <f t="shared" si="70"/>
        <v>23</v>
      </c>
      <c r="S715">
        <f t="shared" si="71"/>
        <v>24.150000000000002</v>
      </c>
      <c r="T715" s="12">
        <f>VLOOKUP(
    O715,
    Comisiones!A:N,
    HLOOKUP(G715,Comisiones!$1:$2,2,FALSE),
    FALSE
)</f>
        <v>0.17</v>
      </c>
    </row>
    <row r="716" spans="1:20" x14ac:dyDescent="0.3">
      <c r="A716" s="2">
        <v>715</v>
      </c>
      <c r="B716" s="3">
        <v>45166</v>
      </c>
      <c r="C716" s="2">
        <v>10</v>
      </c>
      <c r="D716" s="2">
        <v>20</v>
      </c>
      <c r="E716" s="2">
        <v>17</v>
      </c>
      <c r="F716" t="str">
        <f t="shared" si="66"/>
        <v>lunes</v>
      </c>
      <c r="G716" t="str">
        <f t="shared" si="67"/>
        <v>agosto</v>
      </c>
      <c r="H716" t="str">
        <f>VLOOKUP(C716,Productos!A:D,2,FALSE)</f>
        <v>Producto J</v>
      </c>
      <c r="I716">
        <f>VLOOKUP(C716,Productos!A:D,3,FALSE)</f>
        <v>29</v>
      </c>
      <c r="J716">
        <f>VLOOKUP(C716,Productos!A:D,4,FALSE)</f>
        <v>58</v>
      </c>
      <c r="K716" t="str">
        <f>VLOOKUP(D716,Vendedores!A:F,6,FALSE)</f>
        <v>Gonzalez, Carmen</v>
      </c>
      <c r="L716">
        <f>VLOOKUP(D716,Vendedores!A:F,5,FALSE)</f>
        <v>3522</v>
      </c>
      <c r="M716">
        <f>VLOOKUP(D716,Vendedores!A:F,2,FALSE)</f>
        <v>6</v>
      </c>
      <c r="N716" t="str">
        <f>VLOOKUP(D716,Vendedores!A:H,7,FALSE)</f>
        <v>Vendedor Ssr</v>
      </c>
      <c r="O716">
        <f>VLOOKUP(D716,Vendedores!A:H,8,FALSE)</f>
        <v>2</v>
      </c>
      <c r="P716">
        <f t="shared" si="68"/>
        <v>58</v>
      </c>
      <c r="Q716">
        <f t="shared" si="69"/>
        <v>29</v>
      </c>
      <c r="R716">
        <f t="shared" si="70"/>
        <v>29</v>
      </c>
      <c r="S716">
        <f t="shared" si="71"/>
        <v>29</v>
      </c>
      <c r="T716" s="12">
        <f>VLOOKUP(
    O716,
    Comisiones!A:N,
    HLOOKUP(G716,Comisiones!$1:$2,2,FALSE),
    FALSE
)</f>
        <v>0.14000000000000001</v>
      </c>
    </row>
    <row r="717" spans="1:20" x14ac:dyDescent="0.3">
      <c r="A717" s="2">
        <v>716</v>
      </c>
      <c r="B717" s="3">
        <v>45166</v>
      </c>
      <c r="C717" s="2">
        <v>2</v>
      </c>
      <c r="D717" s="2">
        <v>4</v>
      </c>
      <c r="E717" s="2">
        <v>9</v>
      </c>
      <c r="F717" t="str">
        <f t="shared" si="66"/>
        <v>lunes</v>
      </c>
      <c r="G717" t="str">
        <f t="shared" si="67"/>
        <v>agosto</v>
      </c>
      <c r="H717" t="str">
        <f>VLOOKUP(C717,Productos!A:D,2,FALSE)</f>
        <v>Producto B</v>
      </c>
      <c r="I717">
        <f>VLOOKUP(C717,Productos!A:D,3,FALSE)</f>
        <v>14</v>
      </c>
      <c r="J717">
        <f>VLOOKUP(C717,Productos!A:D,4,FALSE)</f>
        <v>28</v>
      </c>
      <c r="K717" t="str">
        <f>VLOOKUP(D717,Vendedores!A:F,6,FALSE)</f>
        <v>Fernandez, Isabel</v>
      </c>
      <c r="L717">
        <f>VLOOKUP(D717,Vendedores!A:F,5,FALSE)</f>
        <v>4345</v>
      </c>
      <c r="M717">
        <f>VLOOKUP(D717,Vendedores!A:F,2,FALSE)</f>
        <v>5</v>
      </c>
      <c r="N717" t="str">
        <f>VLOOKUP(D717,Vendedores!A:H,7,FALSE)</f>
        <v>Vendedor Sr</v>
      </c>
      <c r="O717">
        <f>VLOOKUP(D717,Vendedores!A:H,8,FALSE)</f>
        <v>2</v>
      </c>
      <c r="P717">
        <f t="shared" si="68"/>
        <v>28</v>
      </c>
      <c r="Q717">
        <f t="shared" si="69"/>
        <v>14.700000000000001</v>
      </c>
      <c r="R717">
        <f t="shared" si="70"/>
        <v>14</v>
      </c>
      <c r="S717">
        <f t="shared" si="71"/>
        <v>14.700000000000001</v>
      </c>
      <c r="T717" s="12">
        <f>VLOOKUP(
    O717,
    Comisiones!A:N,
    HLOOKUP(G717,Comisiones!$1:$2,2,FALSE),
    FALSE
)</f>
        <v>0.14000000000000001</v>
      </c>
    </row>
    <row r="718" spans="1:20" x14ac:dyDescent="0.3">
      <c r="A718" s="2">
        <v>717</v>
      </c>
      <c r="B718" s="3">
        <v>45166</v>
      </c>
      <c r="C718" s="2">
        <v>7</v>
      </c>
      <c r="D718" s="2">
        <v>15</v>
      </c>
      <c r="E718" s="2">
        <v>13</v>
      </c>
      <c r="F718" t="str">
        <f t="shared" si="66"/>
        <v>lunes</v>
      </c>
      <c r="G718" t="str">
        <f t="shared" si="67"/>
        <v>agosto</v>
      </c>
      <c r="H718" t="str">
        <f>VLOOKUP(C718,Productos!A:D,2,FALSE)</f>
        <v>Producto G</v>
      </c>
      <c r="I718">
        <f>VLOOKUP(C718,Productos!A:D,3,FALSE)</f>
        <v>17</v>
      </c>
      <c r="J718">
        <f>VLOOKUP(C718,Productos!A:D,4,FALSE)</f>
        <v>34</v>
      </c>
      <c r="K718" t="str">
        <f>VLOOKUP(D718,Vendedores!A:F,6,FALSE)</f>
        <v>Gomez, David</v>
      </c>
      <c r="L718">
        <f>VLOOKUP(D718,Vendedores!A:F,5,FALSE)</f>
        <v>1821</v>
      </c>
      <c r="M718">
        <f>VLOOKUP(D718,Vendedores!A:F,2,FALSE)</f>
        <v>8</v>
      </c>
      <c r="N718" t="str">
        <f>VLOOKUP(D718,Vendedores!A:H,7,FALSE)</f>
        <v>Pasante</v>
      </c>
      <c r="O718">
        <f>VLOOKUP(D718,Vendedores!A:H,8,FALSE)</f>
        <v>1</v>
      </c>
      <c r="P718">
        <f t="shared" si="68"/>
        <v>34</v>
      </c>
      <c r="Q718">
        <f t="shared" si="69"/>
        <v>17</v>
      </c>
      <c r="R718">
        <f t="shared" si="70"/>
        <v>17</v>
      </c>
      <c r="S718">
        <f t="shared" si="71"/>
        <v>17</v>
      </c>
      <c r="T718" s="12">
        <f>VLOOKUP(
    O718,
    Comisiones!A:N,
    HLOOKUP(G718,Comisiones!$1:$2,2,FALSE),
    FALSE
)</f>
        <v>0.13</v>
      </c>
    </row>
    <row r="719" spans="1:20" x14ac:dyDescent="0.3">
      <c r="A719" s="2">
        <v>718</v>
      </c>
      <c r="B719" s="3">
        <v>45167</v>
      </c>
      <c r="C719" s="2">
        <v>9</v>
      </c>
      <c r="D719" s="2">
        <v>24</v>
      </c>
      <c r="E719" s="2">
        <v>14</v>
      </c>
      <c r="F719" t="str">
        <f t="shared" si="66"/>
        <v>martes</v>
      </c>
      <c r="G719" t="str">
        <f t="shared" si="67"/>
        <v>agosto</v>
      </c>
      <c r="H719" t="str">
        <f>VLOOKUP(C719,Productos!A:D,2,FALSE)</f>
        <v>Producto I</v>
      </c>
      <c r="I719">
        <f>VLOOKUP(C719,Productos!A:D,3,FALSE)</f>
        <v>26</v>
      </c>
      <c r="J719">
        <f>VLOOKUP(C719,Productos!A:D,4,FALSE)</f>
        <v>52</v>
      </c>
      <c r="K719" t="str">
        <f>VLOOKUP(D719,Vendedores!A:F,6,FALSE)</f>
        <v>Sanchez, Isabel</v>
      </c>
      <c r="L719">
        <f>VLOOKUP(D719,Vendedores!A:F,5,FALSE)</f>
        <v>4875</v>
      </c>
      <c r="M719">
        <f>VLOOKUP(D719,Vendedores!A:F,2,FALSE)</f>
        <v>5</v>
      </c>
      <c r="N719" t="str">
        <f>VLOOKUP(D719,Vendedores!A:H,7,FALSE)</f>
        <v>Vendedor Sr</v>
      </c>
      <c r="O719">
        <f>VLOOKUP(D719,Vendedores!A:H,8,FALSE)</f>
        <v>2</v>
      </c>
      <c r="P719">
        <f t="shared" si="68"/>
        <v>52</v>
      </c>
      <c r="Q719">
        <f t="shared" si="69"/>
        <v>26</v>
      </c>
      <c r="R719">
        <f t="shared" si="70"/>
        <v>26</v>
      </c>
      <c r="S719">
        <f t="shared" si="71"/>
        <v>26</v>
      </c>
      <c r="T719" s="12">
        <f>VLOOKUP(
    O719,
    Comisiones!A:N,
    HLOOKUP(G719,Comisiones!$1:$2,2,FALSE),
    FALSE
)</f>
        <v>0.14000000000000001</v>
      </c>
    </row>
    <row r="720" spans="1:20" x14ac:dyDescent="0.3">
      <c r="A720" s="2">
        <v>719</v>
      </c>
      <c r="B720" s="3">
        <v>45167</v>
      </c>
      <c r="C720" s="2">
        <v>1</v>
      </c>
      <c r="D720" s="2">
        <v>35</v>
      </c>
      <c r="E720" s="2">
        <v>15</v>
      </c>
      <c r="F720" t="str">
        <f t="shared" si="66"/>
        <v>martes</v>
      </c>
      <c r="G720" t="str">
        <f t="shared" si="67"/>
        <v>agosto</v>
      </c>
      <c r="H720" t="str">
        <f>VLOOKUP(C720,Productos!A:D,2,FALSE)</f>
        <v>Producto A</v>
      </c>
      <c r="I720">
        <f>VLOOKUP(C720,Productos!A:D,3,FALSE)</f>
        <v>10</v>
      </c>
      <c r="J720">
        <f>VLOOKUP(C720,Productos!A:D,4,FALSE)</f>
        <v>20</v>
      </c>
      <c r="K720" t="str">
        <f>VLOOKUP(D720,Vendedores!A:F,6,FALSE)</f>
        <v>Garcia, David</v>
      </c>
      <c r="L720">
        <f>VLOOKUP(D720,Vendedores!A:F,5,FALSE)</f>
        <v>2383</v>
      </c>
      <c r="M720">
        <f>VLOOKUP(D720,Vendedores!A:F,2,FALSE)</f>
        <v>7</v>
      </c>
      <c r="N720" t="str">
        <f>VLOOKUP(D720,Vendedores!A:H,7,FALSE)</f>
        <v>Vendedor Jr</v>
      </c>
      <c r="O720">
        <f>VLOOKUP(D720,Vendedores!A:H,8,FALSE)</f>
        <v>2</v>
      </c>
      <c r="P720">
        <f t="shared" si="68"/>
        <v>20</v>
      </c>
      <c r="Q720">
        <f t="shared" si="69"/>
        <v>10.5</v>
      </c>
      <c r="R720">
        <f t="shared" si="70"/>
        <v>10</v>
      </c>
      <c r="S720">
        <f t="shared" si="71"/>
        <v>10.5</v>
      </c>
      <c r="T720" s="12">
        <f>VLOOKUP(
    O720,
    Comisiones!A:N,
    HLOOKUP(G720,Comisiones!$1:$2,2,FALSE),
    FALSE
)</f>
        <v>0.14000000000000001</v>
      </c>
    </row>
    <row r="721" spans="1:20" x14ac:dyDescent="0.3">
      <c r="A721" s="2">
        <v>720</v>
      </c>
      <c r="B721" s="3">
        <v>45167</v>
      </c>
      <c r="C721" s="2">
        <v>9</v>
      </c>
      <c r="D721" s="2">
        <v>23</v>
      </c>
      <c r="E721" s="2">
        <v>15</v>
      </c>
      <c r="F721" t="str">
        <f t="shared" si="66"/>
        <v>martes</v>
      </c>
      <c r="G721" t="str">
        <f t="shared" si="67"/>
        <v>agosto</v>
      </c>
      <c r="H721" t="str">
        <f>VLOOKUP(C721,Productos!A:D,2,FALSE)</f>
        <v>Producto I</v>
      </c>
      <c r="I721">
        <f>VLOOKUP(C721,Productos!A:D,3,FALSE)</f>
        <v>26</v>
      </c>
      <c r="J721">
        <f>VLOOKUP(C721,Productos!A:D,4,FALSE)</f>
        <v>52</v>
      </c>
      <c r="K721" t="str">
        <f>VLOOKUP(D721,Vendedores!A:F,6,FALSE)</f>
        <v>Martinez, Pedro</v>
      </c>
      <c r="L721">
        <f>VLOOKUP(D721,Vendedores!A:F,5,FALSE)</f>
        <v>5555</v>
      </c>
      <c r="M721">
        <f>VLOOKUP(D721,Vendedores!A:F,2,FALSE)</f>
        <v>4</v>
      </c>
      <c r="N721" t="str">
        <f>VLOOKUP(D721,Vendedores!A:H,7,FALSE)</f>
        <v>Jefe</v>
      </c>
      <c r="O721">
        <f>VLOOKUP(D721,Vendedores!A:H,8,FALSE)</f>
        <v>3</v>
      </c>
      <c r="P721">
        <f t="shared" si="68"/>
        <v>52</v>
      </c>
      <c r="Q721">
        <f t="shared" si="69"/>
        <v>26</v>
      </c>
      <c r="R721">
        <f t="shared" si="70"/>
        <v>26</v>
      </c>
      <c r="S721">
        <f t="shared" si="71"/>
        <v>26</v>
      </c>
      <c r="T721" s="12">
        <f>VLOOKUP(
    O721,
    Comisiones!A:N,
    HLOOKUP(G721,Comisiones!$1:$2,2,FALSE),
    FALSE
)</f>
        <v>0.15</v>
      </c>
    </row>
    <row r="722" spans="1:20" x14ac:dyDescent="0.3">
      <c r="A722" s="2">
        <v>721</v>
      </c>
      <c r="B722" s="3">
        <v>45168</v>
      </c>
      <c r="C722" s="2">
        <v>1</v>
      </c>
      <c r="D722" s="2">
        <v>10</v>
      </c>
      <c r="E722" s="2">
        <v>22</v>
      </c>
      <c r="F722" t="str">
        <f t="shared" si="66"/>
        <v>miércoles</v>
      </c>
      <c r="G722" t="str">
        <f t="shared" si="67"/>
        <v>agosto</v>
      </c>
      <c r="H722" t="str">
        <f>VLOOKUP(C722,Productos!A:D,2,FALSE)</f>
        <v>Producto A</v>
      </c>
      <c r="I722">
        <f>VLOOKUP(C722,Productos!A:D,3,FALSE)</f>
        <v>10</v>
      </c>
      <c r="J722">
        <f>VLOOKUP(C722,Productos!A:D,4,FALSE)</f>
        <v>20</v>
      </c>
      <c r="K722" t="str">
        <f>VLOOKUP(D722,Vendedores!A:F,6,FALSE)</f>
        <v>Martin, Francisco</v>
      </c>
      <c r="L722">
        <f>VLOOKUP(D722,Vendedores!A:F,5,FALSE)</f>
        <v>4384</v>
      </c>
      <c r="M722">
        <f>VLOOKUP(D722,Vendedores!A:F,2,FALSE)</f>
        <v>5</v>
      </c>
      <c r="N722" t="str">
        <f>VLOOKUP(D722,Vendedores!A:H,7,FALSE)</f>
        <v>Vendedor Sr</v>
      </c>
      <c r="O722">
        <f>VLOOKUP(D722,Vendedores!A:H,8,FALSE)</f>
        <v>2</v>
      </c>
      <c r="P722">
        <f t="shared" si="68"/>
        <v>20</v>
      </c>
      <c r="Q722">
        <f t="shared" si="69"/>
        <v>10.5</v>
      </c>
      <c r="R722">
        <f t="shared" si="70"/>
        <v>10</v>
      </c>
      <c r="S722">
        <f t="shared" si="71"/>
        <v>10.5</v>
      </c>
      <c r="T722" s="12">
        <f>VLOOKUP(
    O722,
    Comisiones!A:N,
    HLOOKUP(G722,Comisiones!$1:$2,2,FALSE),
    FALSE
)</f>
        <v>0.14000000000000001</v>
      </c>
    </row>
    <row r="723" spans="1:20" x14ac:dyDescent="0.3">
      <c r="A723" s="2">
        <v>722</v>
      </c>
      <c r="B723" s="3">
        <v>45168</v>
      </c>
      <c r="C723" s="2">
        <v>4</v>
      </c>
      <c r="D723" s="2">
        <v>19</v>
      </c>
      <c r="E723" s="2">
        <v>13</v>
      </c>
      <c r="F723" t="str">
        <f t="shared" si="66"/>
        <v>miércoles</v>
      </c>
      <c r="G723" t="str">
        <f t="shared" si="67"/>
        <v>agosto</v>
      </c>
      <c r="H723" t="str">
        <f>VLOOKUP(C723,Productos!A:D,2,FALSE)</f>
        <v>Producto D</v>
      </c>
      <c r="I723">
        <f>VLOOKUP(C723,Productos!A:D,3,FALSE)</f>
        <v>14</v>
      </c>
      <c r="J723">
        <f>VLOOKUP(C723,Productos!A:D,4,FALSE)</f>
        <v>28</v>
      </c>
      <c r="K723" t="str">
        <f>VLOOKUP(D723,Vendedores!A:F,6,FALSE)</f>
        <v>Rodriguez, Maria</v>
      </c>
      <c r="L723">
        <f>VLOOKUP(D723,Vendedores!A:F,5,FALSE)</f>
        <v>4862</v>
      </c>
      <c r="M723">
        <f>VLOOKUP(D723,Vendedores!A:F,2,FALSE)</f>
        <v>5</v>
      </c>
      <c r="N723" t="str">
        <f>VLOOKUP(D723,Vendedores!A:H,7,FALSE)</f>
        <v>Vendedor Sr</v>
      </c>
      <c r="O723">
        <f>VLOOKUP(D723,Vendedores!A:H,8,FALSE)</f>
        <v>2</v>
      </c>
      <c r="P723">
        <f t="shared" si="68"/>
        <v>28</v>
      </c>
      <c r="Q723">
        <f t="shared" si="69"/>
        <v>14.700000000000001</v>
      </c>
      <c r="R723">
        <f t="shared" si="70"/>
        <v>14</v>
      </c>
      <c r="S723">
        <f t="shared" si="71"/>
        <v>14.700000000000001</v>
      </c>
      <c r="T723" s="12">
        <f>VLOOKUP(
    O723,
    Comisiones!A:N,
    HLOOKUP(G723,Comisiones!$1:$2,2,FALSE),
    FALSE
)</f>
        <v>0.14000000000000001</v>
      </c>
    </row>
    <row r="724" spans="1:20" x14ac:dyDescent="0.3">
      <c r="A724" s="2">
        <v>723</v>
      </c>
      <c r="B724" s="3">
        <v>45168</v>
      </c>
      <c r="C724" s="2">
        <v>1</v>
      </c>
      <c r="D724" s="2">
        <v>22</v>
      </c>
      <c r="E724" s="2">
        <v>8</v>
      </c>
      <c r="F724" t="str">
        <f t="shared" si="66"/>
        <v>miércoles</v>
      </c>
      <c r="G724" t="str">
        <f t="shared" si="67"/>
        <v>agosto</v>
      </c>
      <c r="H724" t="str">
        <f>VLOOKUP(C724,Productos!A:D,2,FALSE)</f>
        <v>Producto A</v>
      </c>
      <c r="I724">
        <f>VLOOKUP(C724,Productos!A:D,3,FALSE)</f>
        <v>10</v>
      </c>
      <c r="J724">
        <f>VLOOKUP(C724,Productos!A:D,4,FALSE)</f>
        <v>20</v>
      </c>
      <c r="K724" t="str">
        <f>VLOOKUP(D724,Vendedores!A:F,6,FALSE)</f>
        <v>Lopez, Ana</v>
      </c>
      <c r="L724">
        <f>VLOOKUP(D724,Vendedores!A:F,5,FALSE)</f>
        <v>1601</v>
      </c>
      <c r="M724">
        <f>VLOOKUP(D724,Vendedores!A:F,2,FALSE)</f>
        <v>8</v>
      </c>
      <c r="N724" t="str">
        <f>VLOOKUP(D724,Vendedores!A:H,7,FALSE)</f>
        <v>Pasante</v>
      </c>
      <c r="O724">
        <f>VLOOKUP(D724,Vendedores!A:H,8,FALSE)</f>
        <v>1</v>
      </c>
      <c r="P724">
        <f t="shared" si="68"/>
        <v>20</v>
      </c>
      <c r="Q724">
        <f t="shared" si="69"/>
        <v>10.5</v>
      </c>
      <c r="R724">
        <f t="shared" si="70"/>
        <v>10</v>
      </c>
      <c r="S724">
        <f t="shared" si="71"/>
        <v>10.5</v>
      </c>
      <c r="T724" s="12">
        <f>VLOOKUP(
    O724,
    Comisiones!A:N,
    HLOOKUP(G724,Comisiones!$1:$2,2,FALSE),
    FALSE
)</f>
        <v>0.13</v>
      </c>
    </row>
    <row r="725" spans="1:20" x14ac:dyDescent="0.3">
      <c r="A725" s="2">
        <v>724</v>
      </c>
      <c r="B725" s="3">
        <v>45169</v>
      </c>
      <c r="C725" s="2">
        <v>3</v>
      </c>
      <c r="D725" s="2">
        <v>15</v>
      </c>
      <c r="E725" s="2">
        <v>17</v>
      </c>
      <c r="F725" t="str">
        <f t="shared" si="66"/>
        <v>jueves</v>
      </c>
      <c r="G725" t="str">
        <f t="shared" si="67"/>
        <v>agosto</v>
      </c>
      <c r="H725" t="str">
        <f>VLOOKUP(C725,Productos!A:D,2,FALSE)</f>
        <v>Producto C</v>
      </c>
      <c r="I725">
        <f>VLOOKUP(C725,Productos!A:D,3,FALSE)</f>
        <v>23</v>
      </c>
      <c r="J725">
        <f>VLOOKUP(C725,Productos!A:D,4,FALSE)</f>
        <v>46</v>
      </c>
      <c r="K725" t="str">
        <f>VLOOKUP(D725,Vendedores!A:F,6,FALSE)</f>
        <v>Gomez, David</v>
      </c>
      <c r="L725">
        <f>VLOOKUP(D725,Vendedores!A:F,5,FALSE)</f>
        <v>1821</v>
      </c>
      <c r="M725">
        <f>VLOOKUP(D725,Vendedores!A:F,2,FALSE)</f>
        <v>8</v>
      </c>
      <c r="N725" t="str">
        <f>VLOOKUP(D725,Vendedores!A:H,7,FALSE)</f>
        <v>Pasante</v>
      </c>
      <c r="O725">
        <f>VLOOKUP(D725,Vendedores!A:H,8,FALSE)</f>
        <v>1</v>
      </c>
      <c r="P725">
        <f t="shared" si="68"/>
        <v>46</v>
      </c>
      <c r="Q725">
        <f t="shared" si="69"/>
        <v>24.150000000000002</v>
      </c>
      <c r="R725">
        <f t="shared" si="70"/>
        <v>23</v>
      </c>
      <c r="S725">
        <f t="shared" si="71"/>
        <v>24.150000000000002</v>
      </c>
      <c r="T725" s="12">
        <f>VLOOKUP(
    O725,
    Comisiones!A:N,
    HLOOKUP(G725,Comisiones!$1:$2,2,FALSE),
    FALSE
)</f>
        <v>0.13</v>
      </c>
    </row>
    <row r="726" spans="1:20" x14ac:dyDescent="0.3">
      <c r="A726" s="2">
        <v>725</v>
      </c>
      <c r="B726" s="3">
        <v>45169</v>
      </c>
      <c r="C726" s="2">
        <v>7</v>
      </c>
      <c r="D726" s="2">
        <v>26</v>
      </c>
      <c r="E726" s="2">
        <v>13</v>
      </c>
      <c r="F726" t="str">
        <f t="shared" si="66"/>
        <v>jueves</v>
      </c>
      <c r="G726" t="str">
        <f t="shared" si="67"/>
        <v>agosto</v>
      </c>
      <c r="H726" t="str">
        <f>VLOOKUP(C726,Productos!A:D,2,FALSE)</f>
        <v>Producto G</v>
      </c>
      <c r="I726">
        <f>VLOOKUP(C726,Productos!A:D,3,FALSE)</f>
        <v>17</v>
      </c>
      <c r="J726">
        <f>VLOOKUP(C726,Productos!A:D,4,FALSE)</f>
        <v>34</v>
      </c>
      <c r="K726" t="str">
        <f>VLOOKUP(D726,Vendedores!A:F,6,FALSE)</f>
        <v>Gomez, Pilar</v>
      </c>
      <c r="L726">
        <f>VLOOKUP(D726,Vendedores!A:F,5,FALSE)</f>
        <v>2557</v>
      </c>
      <c r="M726">
        <f>VLOOKUP(D726,Vendedores!A:F,2,FALSE)</f>
        <v>7</v>
      </c>
      <c r="N726" t="str">
        <f>VLOOKUP(D726,Vendedores!A:H,7,FALSE)</f>
        <v>Vendedor Jr</v>
      </c>
      <c r="O726">
        <f>VLOOKUP(D726,Vendedores!A:H,8,FALSE)</f>
        <v>2</v>
      </c>
      <c r="P726">
        <f t="shared" si="68"/>
        <v>34</v>
      </c>
      <c r="Q726">
        <f t="shared" si="69"/>
        <v>17</v>
      </c>
      <c r="R726">
        <f t="shared" si="70"/>
        <v>17</v>
      </c>
      <c r="S726">
        <f t="shared" si="71"/>
        <v>17</v>
      </c>
      <c r="T726" s="12">
        <f>VLOOKUP(
    O726,
    Comisiones!A:N,
    HLOOKUP(G726,Comisiones!$1:$2,2,FALSE),
    FALSE
)</f>
        <v>0.14000000000000001</v>
      </c>
    </row>
    <row r="727" spans="1:20" x14ac:dyDescent="0.3">
      <c r="A727" s="2">
        <v>726</v>
      </c>
      <c r="B727" s="3">
        <v>45169</v>
      </c>
      <c r="C727" s="2">
        <v>4</v>
      </c>
      <c r="D727" s="2">
        <v>23</v>
      </c>
      <c r="E727" s="2">
        <v>25</v>
      </c>
      <c r="F727" t="str">
        <f t="shared" si="66"/>
        <v>jueves</v>
      </c>
      <c r="G727" t="str">
        <f t="shared" si="67"/>
        <v>agosto</v>
      </c>
      <c r="H727" t="str">
        <f>VLOOKUP(C727,Productos!A:D,2,FALSE)</f>
        <v>Producto D</v>
      </c>
      <c r="I727">
        <f>VLOOKUP(C727,Productos!A:D,3,FALSE)</f>
        <v>14</v>
      </c>
      <c r="J727">
        <f>VLOOKUP(C727,Productos!A:D,4,FALSE)</f>
        <v>28</v>
      </c>
      <c r="K727" t="str">
        <f>VLOOKUP(D727,Vendedores!A:F,6,FALSE)</f>
        <v>Martinez, Pedro</v>
      </c>
      <c r="L727">
        <f>VLOOKUP(D727,Vendedores!A:F,5,FALSE)</f>
        <v>5555</v>
      </c>
      <c r="M727">
        <f>VLOOKUP(D727,Vendedores!A:F,2,FALSE)</f>
        <v>4</v>
      </c>
      <c r="N727" t="str">
        <f>VLOOKUP(D727,Vendedores!A:H,7,FALSE)</f>
        <v>Jefe</v>
      </c>
      <c r="O727">
        <f>VLOOKUP(D727,Vendedores!A:H,8,FALSE)</f>
        <v>3</v>
      </c>
      <c r="P727">
        <f t="shared" si="68"/>
        <v>28</v>
      </c>
      <c r="Q727">
        <f t="shared" si="69"/>
        <v>14.700000000000001</v>
      </c>
      <c r="R727">
        <f t="shared" si="70"/>
        <v>14</v>
      </c>
      <c r="S727">
        <f t="shared" si="71"/>
        <v>14.700000000000001</v>
      </c>
      <c r="T727" s="12">
        <f>VLOOKUP(
    O727,
    Comisiones!A:N,
    HLOOKUP(G727,Comisiones!$1:$2,2,FALSE),
    FALSE
)</f>
        <v>0.15</v>
      </c>
    </row>
    <row r="728" spans="1:20" x14ac:dyDescent="0.3">
      <c r="A728" s="2">
        <v>727</v>
      </c>
      <c r="B728" s="3">
        <v>45170</v>
      </c>
      <c r="C728" s="2">
        <v>9</v>
      </c>
      <c r="D728" s="2">
        <v>5</v>
      </c>
      <c r="E728" s="2">
        <v>20</v>
      </c>
      <c r="F728" t="str">
        <f t="shared" si="66"/>
        <v>viernes</v>
      </c>
      <c r="G728" t="str">
        <f t="shared" si="67"/>
        <v>septiembre</v>
      </c>
      <c r="H728" t="str">
        <f>VLOOKUP(C728,Productos!A:D,2,FALSE)</f>
        <v>Producto I</v>
      </c>
      <c r="I728">
        <f>VLOOKUP(C728,Productos!A:D,3,FALSE)</f>
        <v>26</v>
      </c>
      <c r="J728">
        <f>VLOOKUP(C728,Productos!A:D,4,FALSE)</f>
        <v>52</v>
      </c>
      <c r="K728" t="str">
        <f>VLOOKUP(D728,Vendedores!A:F,6,FALSE)</f>
        <v>Lopez, Laura</v>
      </c>
      <c r="L728">
        <f>VLOOKUP(D728,Vendedores!A:F,5,FALSE)</f>
        <v>3037</v>
      </c>
      <c r="M728">
        <f>VLOOKUP(D728,Vendedores!A:F,2,FALSE)</f>
        <v>6</v>
      </c>
      <c r="N728" t="str">
        <f>VLOOKUP(D728,Vendedores!A:H,7,FALSE)</f>
        <v>Vendedor Ssr</v>
      </c>
      <c r="O728">
        <f>VLOOKUP(D728,Vendedores!A:H,8,FALSE)</f>
        <v>2</v>
      </c>
      <c r="P728">
        <f t="shared" si="68"/>
        <v>52</v>
      </c>
      <c r="Q728">
        <f t="shared" si="69"/>
        <v>26</v>
      </c>
      <c r="R728">
        <f t="shared" si="70"/>
        <v>26</v>
      </c>
      <c r="S728">
        <f t="shared" si="71"/>
        <v>26</v>
      </c>
      <c r="T728" s="12">
        <f>VLOOKUP(
    O728,
    Comisiones!A:N,
    HLOOKUP(G728,Comisiones!$1:$2,2,FALSE),
    FALSE
)</f>
        <v>0.19</v>
      </c>
    </row>
    <row r="729" spans="1:20" x14ac:dyDescent="0.3">
      <c r="A729" s="2">
        <v>728</v>
      </c>
      <c r="B729" s="3">
        <v>45170</v>
      </c>
      <c r="C729" s="2">
        <v>7</v>
      </c>
      <c r="D729" s="2">
        <v>25</v>
      </c>
      <c r="E729" s="2">
        <v>22</v>
      </c>
      <c r="F729" t="str">
        <f t="shared" si="66"/>
        <v>viernes</v>
      </c>
      <c r="G729" t="str">
        <f t="shared" si="67"/>
        <v>septiembre</v>
      </c>
      <c r="H729" t="str">
        <f>VLOOKUP(C729,Productos!A:D,2,FALSE)</f>
        <v>Producto G</v>
      </c>
      <c r="I729">
        <f>VLOOKUP(C729,Productos!A:D,3,FALSE)</f>
        <v>17</v>
      </c>
      <c r="J729">
        <f>VLOOKUP(C729,Productos!A:D,4,FALSE)</f>
        <v>34</v>
      </c>
      <c r="K729" t="str">
        <f>VLOOKUP(D729,Vendedores!A:F,6,FALSE)</f>
        <v>Perez, Laura</v>
      </c>
      <c r="L729">
        <f>VLOOKUP(D729,Vendedores!A:F,5,FALSE)</f>
        <v>3586</v>
      </c>
      <c r="M729">
        <f>VLOOKUP(D729,Vendedores!A:F,2,FALSE)</f>
        <v>6</v>
      </c>
      <c r="N729" t="str">
        <f>VLOOKUP(D729,Vendedores!A:H,7,FALSE)</f>
        <v>Vendedor Ssr</v>
      </c>
      <c r="O729">
        <f>VLOOKUP(D729,Vendedores!A:H,8,FALSE)</f>
        <v>2</v>
      </c>
      <c r="P729">
        <f t="shared" si="68"/>
        <v>34</v>
      </c>
      <c r="Q729">
        <f t="shared" si="69"/>
        <v>17</v>
      </c>
      <c r="R729">
        <f t="shared" si="70"/>
        <v>17</v>
      </c>
      <c r="S729">
        <f t="shared" si="71"/>
        <v>17</v>
      </c>
      <c r="T729" s="12">
        <f>VLOOKUP(
    O729,
    Comisiones!A:N,
    HLOOKUP(G729,Comisiones!$1:$2,2,FALSE),
    FALSE
)</f>
        <v>0.19</v>
      </c>
    </row>
    <row r="730" spans="1:20" x14ac:dyDescent="0.3">
      <c r="A730" s="2">
        <v>729</v>
      </c>
      <c r="B730" s="3">
        <v>45170</v>
      </c>
      <c r="C730" s="2">
        <v>8</v>
      </c>
      <c r="D730" s="2">
        <v>24</v>
      </c>
      <c r="E730" s="2">
        <v>12</v>
      </c>
      <c r="F730" t="str">
        <f t="shared" si="66"/>
        <v>viernes</v>
      </c>
      <c r="G730" t="str">
        <f t="shared" si="67"/>
        <v>septiembre</v>
      </c>
      <c r="H730" t="str">
        <f>VLOOKUP(C730,Productos!A:D,2,FALSE)</f>
        <v>Producto H</v>
      </c>
      <c r="I730">
        <f>VLOOKUP(C730,Productos!A:D,3,FALSE)</f>
        <v>14</v>
      </c>
      <c r="J730">
        <f>VLOOKUP(C730,Productos!A:D,4,FALSE)</f>
        <v>28</v>
      </c>
      <c r="K730" t="str">
        <f>VLOOKUP(D730,Vendedores!A:F,6,FALSE)</f>
        <v>Sanchez, Isabel</v>
      </c>
      <c r="L730">
        <f>VLOOKUP(D730,Vendedores!A:F,5,FALSE)</f>
        <v>4875</v>
      </c>
      <c r="M730">
        <f>VLOOKUP(D730,Vendedores!A:F,2,FALSE)</f>
        <v>5</v>
      </c>
      <c r="N730" t="str">
        <f>VLOOKUP(D730,Vendedores!A:H,7,FALSE)</f>
        <v>Vendedor Sr</v>
      </c>
      <c r="O730">
        <f>VLOOKUP(D730,Vendedores!A:H,8,FALSE)</f>
        <v>2</v>
      </c>
      <c r="P730">
        <f t="shared" si="68"/>
        <v>28</v>
      </c>
      <c r="Q730">
        <f t="shared" si="69"/>
        <v>14</v>
      </c>
      <c r="R730">
        <f t="shared" si="70"/>
        <v>14</v>
      </c>
      <c r="S730">
        <f t="shared" si="71"/>
        <v>14</v>
      </c>
      <c r="T730" s="12">
        <f>VLOOKUP(
    O730,
    Comisiones!A:N,
    HLOOKUP(G730,Comisiones!$1:$2,2,FALSE),
    FALSE
)</f>
        <v>0.19</v>
      </c>
    </row>
    <row r="731" spans="1:20" x14ac:dyDescent="0.3">
      <c r="A731" s="2">
        <v>730</v>
      </c>
      <c r="B731" s="3">
        <v>45171</v>
      </c>
      <c r="C731" s="2">
        <v>4</v>
      </c>
      <c r="D731" s="2">
        <v>6</v>
      </c>
      <c r="E731" s="2">
        <v>17</v>
      </c>
      <c r="F731" t="str">
        <f t="shared" si="66"/>
        <v>sábado</v>
      </c>
      <c r="G731" t="str">
        <f t="shared" si="67"/>
        <v>septiembre</v>
      </c>
      <c r="H731" t="str">
        <f>VLOOKUP(C731,Productos!A:D,2,FALSE)</f>
        <v>Producto D</v>
      </c>
      <c r="I731">
        <f>VLOOKUP(C731,Productos!A:D,3,FALSE)</f>
        <v>14</v>
      </c>
      <c r="J731">
        <f>VLOOKUP(C731,Productos!A:D,4,FALSE)</f>
        <v>28</v>
      </c>
      <c r="K731" t="str">
        <f>VLOOKUP(D731,Vendedores!A:F,6,FALSE)</f>
        <v>Martinez, Pilar</v>
      </c>
      <c r="L731">
        <f>VLOOKUP(D731,Vendedores!A:F,5,FALSE)</f>
        <v>2700</v>
      </c>
      <c r="M731">
        <f>VLOOKUP(D731,Vendedores!A:F,2,FALSE)</f>
        <v>2</v>
      </c>
      <c r="N731" t="str">
        <f>VLOOKUP(D731,Vendedores!A:H,7,FALSE)</f>
        <v>Director</v>
      </c>
      <c r="O731">
        <f>VLOOKUP(D731,Vendedores!A:H,8,FALSE)</f>
        <v>4</v>
      </c>
      <c r="P731">
        <f t="shared" si="68"/>
        <v>25.2</v>
      </c>
      <c r="Q731">
        <f t="shared" si="69"/>
        <v>14</v>
      </c>
      <c r="R731">
        <f t="shared" si="70"/>
        <v>14</v>
      </c>
      <c r="S731">
        <f t="shared" si="71"/>
        <v>14</v>
      </c>
      <c r="T731" s="12">
        <f>VLOOKUP(
    O731,
    Comisiones!A:N,
    HLOOKUP(G731,Comisiones!$1:$2,2,FALSE),
    FALSE
)</f>
        <v>0.23</v>
      </c>
    </row>
    <row r="732" spans="1:20" x14ac:dyDescent="0.3">
      <c r="A732" s="2">
        <v>731</v>
      </c>
      <c r="B732" s="3">
        <v>45171</v>
      </c>
      <c r="C732" s="2">
        <v>2</v>
      </c>
      <c r="D732" s="2">
        <v>34</v>
      </c>
      <c r="E732" s="2">
        <v>13</v>
      </c>
      <c r="F732" t="str">
        <f t="shared" si="66"/>
        <v>sábado</v>
      </c>
      <c r="G732" t="str">
        <f t="shared" si="67"/>
        <v>septiembre</v>
      </c>
      <c r="H732" t="str">
        <f>VLOOKUP(C732,Productos!A:D,2,FALSE)</f>
        <v>Producto B</v>
      </c>
      <c r="I732">
        <f>VLOOKUP(C732,Productos!A:D,3,FALSE)</f>
        <v>14</v>
      </c>
      <c r="J732">
        <f>VLOOKUP(C732,Productos!A:D,4,FALSE)</f>
        <v>28</v>
      </c>
      <c r="K732" t="str">
        <f>VLOOKUP(D732,Vendedores!A:F,6,FALSE)</f>
        <v>Lopez, Teresa</v>
      </c>
      <c r="L732">
        <f>VLOOKUP(D732,Vendedores!A:F,5,FALSE)</f>
        <v>3680</v>
      </c>
      <c r="M732">
        <f>VLOOKUP(D732,Vendedores!A:F,2,FALSE)</f>
        <v>6</v>
      </c>
      <c r="N732" t="str">
        <f>VLOOKUP(D732,Vendedores!A:H,7,FALSE)</f>
        <v>Vendedor Ssr</v>
      </c>
      <c r="O732">
        <f>VLOOKUP(D732,Vendedores!A:H,8,FALSE)</f>
        <v>2</v>
      </c>
      <c r="P732">
        <f t="shared" si="68"/>
        <v>28</v>
      </c>
      <c r="Q732">
        <f t="shared" si="69"/>
        <v>14</v>
      </c>
      <c r="R732">
        <f t="shared" si="70"/>
        <v>14</v>
      </c>
      <c r="S732">
        <f t="shared" si="71"/>
        <v>14</v>
      </c>
      <c r="T732" s="12">
        <f>VLOOKUP(
    O732,
    Comisiones!A:N,
    HLOOKUP(G732,Comisiones!$1:$2,2,FALSE),
    FALSE
)</f>
        <v>0.19</v>
      </c>
    </row>
    <row r="733" spans="1:20" x14ac:dyDescent="0.3">
      <c r="A733" s="2">
        <v>732</v>
      </c>
      <c r="B733" s="3">
        <v>45171</v>
      </c>
      <c r="C733" s="2">
        <v>2</v>
      </c>
      <c r="D733" s="2">
        <v>31</v>
      </c>
      <c r="E733" s="2">
        <v>19</v>
      </c>
      <c r="F733" t="str">
        <f t="shared" si="66"/>
        <v>sábado</v>
      </c>
      <c r="G733" t="str">
        <f t="shared" si="67"/>
        <v>septiembre</v>
      </c>
      <c r="H733" t="str">
        <f>VLOOKUP(C733,Productos!A:D,2,FALSE)</f>
        <v>Producto B</v>
      </c>
      <c r="I733">
        <f>VLOOKUP(C733,Productos!A:D,3,FALSE)</f>
        <v>14</v>
      </c>
      <c r="J733">
        <f>VLOOKUP(C733,Productos!A:D,4,FALSE)</f>
        <v>28</v>
      </c>
      <c r="K733" t="str">
        <f>VLOOKUP(D733,Vendedores!A:F,6,FALSE)</f>
        <v>Fernandez, Isabel</v>
      </c>
      <c r="L733">
        <f>VLOOKUP(D733,Vendedores!A:F,5,FALSE)</f>
        <v>2227</v>
      </c>
      <c r="M733">
        <f>VLOOKUP(D733,Vendedores!A:F,2,FALSE)</f>
        <v>7</v>
      </c>
      <c r="N733" t="str">
        <f>VLOOKUP(D733,Vendedores!A:H,7,FALSE)</f>
        <v>Vendedor Jr</v>
      </c>
      <c r="O733">
        <f>VLOOKUP(D733,Vendedores!A:H,8,FALSE)</f>
        <v>2</v>
      </c>
      <c r="P733">
        <f t="shared" si="68"/>
        <v>28</v>
      </c>
      <c r="Q733">
        <f t="shared" si="69"/>
        <v>14</v>
      </c>
      <c r="R733">
        <f t="shared" si="70"/>
        <v>14</v>
      </c>
      <c r="S733">
        <f t="shared" si="71"/>
        <v>14</v>
      </c>
      <c r="T733" s="12">
        <f>VLOOKUP(
    O733,
    Comisiones!A:N,
    HLOOKUP(G733,Comisiones!$1:$2,2,FALSE),
    FALSE
)</f>
        <v>0.19</v>
      </c>
    </row>
    <row r="734" spans="1:20" x14ac:dyDescent="0.3">
      <c r="A734" s="2">
        <v>733</v>
      </c>
      <c r="B734" s="3">
        <v>45172</v>
      </c>
      <c r="C734" s="2">
        <v>6</v>
      </c>
      <c r="D734" s="2">
        <v>4</v>
      </c>
      <c r="E734" s="2">
        <v>12</v>
      </c>
      <c r="F734" t="str">
        <f t="shared" si="66"/>
        <v>domingo</v>
      </c>
      <c r="G734" t="str">
        <f t="shared" si="67"/>
        <v>septiembre</v>
      </c>
      <c r="H734" t="str">
        <f>VLOOKUP(C734,Productos!A:D,2,FALSE)</f>
        <v>Producto F</v>
      </c>
      <c r="I734">
        <f>VLOOKUP(C734,Productos!A:D,3,FALSE)</f>
        <v>16</v>
      </c>
      <c r="J734">
        <f>VLOOKUP(C734,Productos!A:D,4,FALSE)</f>
        <v>32</v>
      </c>
      <c r="K734" t="str">
        <f>VLOOKUP(D734,Vendedores!A:F,6,FALSE)</f>
        <v>Fernandez, Isabel</v>
      </c>
      <c r="L734">
        <f>VLOOKUP(D734,Vendedores!A:F,5,FALSE)</f>
        <v>4345</v>
      </c>
      <c r="M734">
        <f>VLOOKUP(D734,Vendedores!A:F,2,FALSE)</f>
        <v>5</v>
      </c>
      <c r="N734" t="str">
        <f>VLOOKUP(D734,Vendedores!A:H,7,FALSE)</f>
        <v>Vendedor Sr</v>
      </c>
      <c r="O734">
        <f>VLOOKUP(D734,Vendedores!A:H,8,FALSE)</f>
        <v>2</v>
      </c>
      <c r="P734">
        <f t="shared" si="68"/>
        <v>38.4</v>
      </c>
      <c r="Q734">
        <f t="shared" si="69"/>
        <v>16</v>
      </c>
      <c r="R734">
        <f t="shared" si="70"/>
        <v>16</v>
      </c>
      <c r="S734">
        <f t="shared" si="71"/>
        <v>16</v>
      </c>
      <c r="T734" s="12">
        <f>VLOOKUP(
    O734,
    Comisiones!A:N,
    HLOOKUP(G734,Comisiones!$1:$2,2,FALSE),
    FALSE
)</f>
        <v>0.19</v>
      </c>
    </row>
    <row r="735" spans="1:20" x14ac:dyDescent="0.3">
      <c r="A735" s="2">
        <v>734</v>
      </c>
      <c r="B735" s="3">
        <v>45172</v>
      </c>
      <c r="C735" s="2">
        <v>1</v>
      </c>
      <c r="D735" s="2">
        <v>4</v>
      </c>
      <c r="E735" s="2">
        <v>17</v>
      </c>
      <c r="F735" t="str">
        <f t="shared" si="66"/>
        <v>domingo</v>
      </c>
      <c r="G735" t="str">
        <f t="shared" si="67"/>
        <v>septiembre</v>
      </c>
      <c r="H735" t="str">
        <f>VLOOKUP(C735,Productos!A:D,2,FALSE)</f>
        <v>Producto A</v>
      </c>
      <c r="I735">
        <f>VLOOKUP(C735,Productos!A:D,3,FALSE)</f>
        <v>10</v>
      </c>
      <c r="J735">
        <f>VLOOKUP(C735,Productos!A:D,4,FALSE)</f>
        <v>20</v>
      </c>
      <c r="K735" t="str">
        <f>VLOOKUP(D735,Vendedores!A:F,6,FALSE)</f>
        <v>Fernandez, Isabel</v>
      </c>
      <c r="L735">
        <f>VLOOKUP(D735,Vendedores!A:F,5,FALSE)</f>
        <v>4345</v>
      </c>
      <c r="M735">
        <f>VLOOKUP(D735,Vendedores!A:F,2,FALSE)</f>
        <v>5</v>
      </c>
      <c r="N735" t="str">
        <f>VLOOKUP(D735,Vendedores!A:H,7,FALSE)</f>
        <v>Vendedor Sr</v>
      </c>
      <c r="O735">
        <f>VLOOKUP(D735,Vendedores!A:H,8,FALSE)</f>
        <v>2</v>
      </c>
      <c r="P735">
        <f t="shared" si="68"/>
        <v>24</v>
      </c>
      <c r="Q735">
        <f t="shared" si="69"/>
        <v>10</v>
      </c>
      <c r="R735">
        <f t="shared" si="70"/>
        <v>10</v>
      </c>
      <c r="S735">
        <f t="shared" si="71"/>
        <v>10</v>
      </c>
      <c r="T735" s="12">
        <f>VLOOKUP(
    O735,
    Comisiones!A:N,
    HLOOKUP(G735,Comisiones!$1:$2,2,FALSE),
    FALSE
)</f>
        <v>0.19</v>
      </c>
    </row>
    <row r="736" spans="1:20" x14ac:dyDescent="0.3">
      <c r="A736" s="2">
        <v>735</v>
      </c>
      <c r="B736" s="3">
        <v>45172</v>
      </c>
      <c r="C736" s="2">
        <v>3</v>
      </c>
      <c r="D736" s="2">
        <v>9</v>
      </c>
      <c r="E736" s="2">
        <v>7</v>
      </c>
      <c r="F736" t="str">
        <f t="shared" si="66"/>
        <v>domingo</v>
      </c>
      <c r="G736" t="str">
        <f t="shared" si="67"/>
        <v>septiembre</v>
      </c>
      <c r="H736" t="str">
        <f>VLOOKUP(C736,Productos!A:D,2,FALSE)</f>
        <v>Producto C</v>
      </c>
      <c r="I736">
        <f>VLOOKUP(C736,Productos!A:D,3,FALSE)</f>
        <v>23</v>
      </c>
      <c r="J736">
        <f>VLOOKUP(C736,Productos!A:D,4,FALSE)</f>
        <v>46</v>
      </c>
      <c r="K736" t="str">
        <f>VLOOKUP(D736,Vendedores!A:F,6,FALSE)</f>
        <v>Gomez, Jose</v>
      </c>
      <c r="L736">
        <f>VLOOKUP(D736,Vendedores!A:F,5,FALSE)</f>
        <v>5400</v>
      </c>
      <c r="M736">
        <f>VLOOKUP(D736,Vendedores!A:F,2,FALSE)</f>
        <v>4</v>
      </c>
      <c r="N736" t="str">
        <f>VLOOKUP(D736,Vendedores!A:H,7,FALSE)</f>
        <v>Jefe</v>
      </c>
      <c r="O736">
        <f>VLOOKUP(D736,Vendedores!A:H,8,FALSE)</f>
        <v>3</v>
      </c>
      <c r="P736">
        <f t="shared" si="68"/>
        <v>55.199999999999996</v>
      </c>
      <c r="Q736">
        <f t="shared" si="69"/>
        <v>23</v>
      </c>
      <c r="R736">
        <f t="shared" si="70"/>
        <v>23</v>
      </c>
      <c r="S736">
        <f t="shared" si="71"/>
        <v>23</v>
      </c>
      <c r="T736" s="12">
        <f>VLOOKUP(
    O736,
    Comisiones!A:N,
    HLOOKUP(G736,Comisiones!$1:$2,2,FALSE),
    FALSE
)</f>
        <v>0.21</v>
      </c>
    </row>
    <row r="737" spans="1:20" x14ac:dyDescent="0.3">
      <c r="A737" s="2">
        <v>736</v>
      </c>
      <c r="B737" s="3">
        <v>45173</v>
      </c>
      <c r="C737" s="2">
        <v>8</v>
      </c>
      <c r="D737" s="2">
        <v>9</v>
      </c>
      <c r="E737" s="2">
        <v>14</v>
      </c>
      <c r="F737" t="str">
        <f t="shared" si="66"/>
        <v>lunes</v>
      </c>
      <c r="G737" t="str">
        <f t="shared" si="67"/>
        <v>septiembre</v>
      </c>
      <c r="H737" t="str">
        <f>VLOOKUP(C737,Productos!A:D,2,FALSE)</f>
        <v>Producto H</v>
      </c>
      <c r="I737">
        <f>VLOOKUP(C737,Productos!A:D,3,FALSE)</f>
        <v>14</v>
      </c>
      <c r="J737">
        <f>VLOOKUP(C737,Productos!A:D,4,FALSE)</f>
        <v>28</v>
      </c>
      <c r="K737" t="str">
        <f>VLOOKUP(D737,Vendedores!A:F,6,FALSE)</f>
        <v>Gomez, Jose</v>
      </c>
      <c r="L737">
        <f>VLOOKUP(D737,Vendedores!A:F,5,FALSE)</f>
        <v>5400</v>
      </c>
      <c r="M737">
        <f>VLOOKUP(D737,Vendedores!A:F,2,FALSE)</f>
        <v>4</v>
      </c>
      <c r="N737" t="str">
        <f>VLOOKUP(D737,Vendedores!A:H,7,FALSE)</f>
        <v>Jefe</v>
      </c>
      <c r="O737">
        <f>VLOOKUP(D737,Vendedores!A:H,8,FALSE)</f>
        <v>3</v>
      </c>
      <c r="P737">
        <f t="shared" si="68"/>
        <v>28</v>
      </c>
      <c r="Q737">
        <f t="shared" si="69"/>
        <v>14</v>
      </c>
      <c r="R737">
        <f t="shared" si="70"/>
        <v>14</v>
      </c>
      <c r="S737">
        <f t="shared" si="71"/>
        <v>14</v>
      </c>
      <c r="T737" s="12">
        <f>VLOOKUP(
    O737,
    Comisiones!A:N,
    HLOOKUP(G737,Comisiones!$1:$2,2,FALSE),
    FALSE
)</f>
        <v>0.21</v>
      </c>
    </row>
    <row r="738" spans="1:20" x14ac:dyDescent="0.3">
      <c r="A738" s="2">
        <v>737</v>
      </c>
      <c r="B738" s="3">
        <v>45173</v>
      </c>
      <c r="C738" s="2">
        <v>4</v>
      </c>
      <c r="D738" s="2">
        <v>18</v>
      </c>
      <c r="E738" s="2">
        <v>12</v>
      </c>
      <c r="F738" t="str">
        <f t="shared" si="66"/>
        <v>lunes</v>
      </c>
      <c r="G738" t="str">
        <f t="shared" si="67"/>
        <v>septiembre</v>
      </c>
      <c r="H738" t="str">
        <f>VLOOKUP(C738,Productos!A:D,2,FALSE)</f>
        <v>Producto D</v>
      </c>
      <c r="I738">
        <f>VLOOKUP(C738,Productos!A:D,3,FALSE)</f>
        <v>14</v>
      </c>
      <c r="J738">
        <f>VLOOKUP(C738,Productos!A:D,4,FALSE)</f>
        <v>28</v>
      </c>
      <c r="K738" t="str">
        <f>VLOOKUP(D738,Vendedores!A:F,6,FALSE)</f>
        <v>Garcia, Jose</v>
      </c>
      <c r="L738">
        <f>VLOOKUP(D738,Vendedores!A:F,5,FALSE)</f>
        <v>5194</v>
      </c>
      <c r="M738">
        <f>VLOOKUP(D738,Vendedores!A:F,2,FALSE)</f>
        <v>4</v>
      </c>
      <c r="N738" t="str">
        <f>VLOOKUP(D738,Vendedores!A:H,7,FALSE)</f>
        <v>Jefe</v>
      </c>
      <c r="O738">
        <f>VLOOKUP(D738,Vendedores!A:H,8,FALSE)</f>
        <v>3</v>
      </c>
      <c r="P738">
        <f t="shared" si="68"/>
        <v>28</v>
      </c>
      <c r="Q738">
        <f t="shared" si="69"/>
        <v>14</v>
      </c>
      <c r="R738">
        <f t="shared" si="70"/>
        <v>14</v>
      </c>
      <c r="S738">
        <f t="shared" si="71"/>
        <v>14</v>
      </c>
      <c r="T738" s="12">
        <f>VLOOKUP(
    O738,
    Comisiones!A:N,
    HLOOKUP(G738,Comisiones!$1:$2,2,FALSE),
    FALSE
)</f>
        <v>0.21</v>
      </c>
    </row>
    <row r="739" spans="1:20" x14ac:dyDescent="0.3">
      <c r="A739" s="2">
        <v>738</v>
      </c>
      <c r="B739" s="3">
        <v>45173</v>
      </c>
      <c r="C739" s="2">
        <v>8</v>
      </c>
      <c r="D739" s="2">
        <v>1</v>
      </c>
      <c r="E739" s="2">
        <v>16</v>
      </c>
      <c r="F739" t="str">
        <f t="shared" si="66"/>
        <v>lunes</v>
      </c>
      <c r="G739" t="str">
        <f t="shared" si="67"/>
        <v>septiembre</v>
      </c>
      <c r="H739" t="str">
        <f>VLOOKUP(C739,Productos!A:D,2,FALSE)</f>
        <v>Producto H</v>
      </c>
      <c r="I739">
        <f>VLOOKUP(C739,Productos!A:D,3,FALSE)</f>
        <v>14</v>
      </c>
      <c r="J739">
        <f>VLOOKUP(C739,Productos!A:D,4,FALSE)</f>
        <v>28</v>
      </c>
      <c r="K739" t="str">
        <f>VLOOKUP(D739,Vendedores!A:F,6,FALSE)</f>
        <v>Garcia, Juan</v>
      </c>
      <c r="L739">
        <f>VLOOKUP(D739,Vendedores!A:F,5,FALSE)</f>
        <v>7402</v>
      </c>
      <c r="M739">
        <f>VLOOKUP(D739,Vendedores!A:F,2,FALSE)</f>
        <v>7</v>
      </c>
      <c r="N739" t="str">
        <f>VLOOKUP(D739,Vendedores!A:H,7,FALSE)</f>
        <v>Vendedor Jr</v>
      </c>
      <c r="O739">
        <f>VLOOKUP(D739,Vendedores!A:H,8,FALSE)</f>
        <v>2</v>
      </c>
      <c r="P739">
        <f t="shared" si="68"/>
        <v>28</v>
      </c>
      <c r="Q739">
        <f t="shared" si="69"/>
        <v>14</v>
      </c>
      <c r="R739">
        <f t="shared" si="70"/>
        <v>14</v>
      </c>
      <c r="S739">
        <f t="shared" si="71"/>
        <v>14</v>
      </c>
      <c r="T739" s="12">
        <f>VLOOKUP(
    O739,
    Comisiones!A:N,
    HLOOKUP(G739,Comisiones!$1:$2,2,FALSE),
    FALSE
)</f>
        <v>0.19</v>
      </c>
    </row>
    <row r="740" spans="1:20" x14ac:dyDescent="0.3">
      <c r="A740" s="2">
        <v>739</v>
      </c>
      <c r="B740" s="3">
        <v>45174</v>
      </c>
      <c r="C740" s="2">
        <v>4</v>
      </c>
      <c r="D740" s="2">
        <v>38</v>
      </c>
      <c r="E740" s="2">
        <v>22</v>
      </c>
      <c r="F740" t="str">
        <f t="shared" si="66"/>
        <v>martes</v>
      </c>
      <c r="G740" t="str">
        <f t="shared" si="67"/>
        <v>septiembre</v>
      </c>
      <c r="H740" t="str">
        <f>VLOOKUP(C740,Productos!A:D,2,FALSE)</f>
        <v>Producto D</v>
      </c>
      <c r="I740">
        <f>VLOOKUP(C740,Productos!A:D,3,FALSE)</f>
        <v>14</v>
      </c>
      <c r="J740">
        <f>VLOOKUP(C740,Productos!A:D,4,FALSE)</f>
        <v>28</v>
      </c>
      <c r="K740" t="str">
        <f>VLOOKUP(D740,Vendedores!A:F,6,FALSE)</f>
        <v>Fernandez, Jose</v>
      </c>
      <c r="L740">
        <f>VLOOKUP(D740,Vendedores!A:F,5,FALSE)</f>
        <v>3055</v>
      </c>
      <c r="M740">
        <f>VLOOKUP(D740,Vendedores!A:F,2,FALSE)</f>
        <v>6</v>
      </c>
      <c r="N740" t="str">
        <f>VLOOKUP(D740,Vendedores!A:H,7,FALSE)</f>
        <v>Vendedor Ssr</v>
      </c>
      <c r="O740">
        <f>VLOOKUP(D740,Vendedores!A:H,8,FALSE)</f>
        <v>2</v>
      </c>
      <c r="P740">
        <f t="shared" si="68"/>
        <v>28</v>
      </c>
      <c r="Q740">
        <f t="shared" si="69"/>
        <v>14</v>
      </c>
      <c r="R740">
        <f t="shared" si="70"/>
        <v>14</v>
      </c>
      <c r="S740">
        <f t="shared" si="71"/>
        <v>14</v>
      </c>
      <c r="T740" s="12">
        <f>VLOOKUP(
    O740,
    Comisiones!A:N,
    HLOOKUP(G740,Comisiones!$1:$2,2,FALSE),
    FALSE
)</f>
        <v>0.19</v>
      </c>
    </row>
    <row r="741" spans="1:20" x14ac:dyDescent="0.3">
      <c r="A741" s="2">
        <v>740</v>
      </c>
      <c r="B741" s="3">
        <v>45174</v>
      </c>
      <c r="C741" s="2">
        <v>2</v>
      </c>
      <c r="D741" s="2">
        <v>36</v>
      </c>
      <c r="E741" s="2">
        <v>12</v>
      </c>
      <c r="F741" t="str">
        <f t="shared" si="66"/>
        <v>martes</v>
      </c>
      <c r="G741" t="str">
        <f t="shared" si="67"/>
        <v>septiembre</v>
      </c>
      <c r="H741" t="str">
        <f>VLOOKUP(C741,Productos!A:D,2,FALSE)</f>
        <v>Producto B</v>
      </c>
      <c r="I741">
        <f>VLOOKUP(C741,Productos!A:D,3,FALSE)</f>
        <v>14</v>
      </c>
      <c r="J741">
        <f>VLOOKUP(C741,Productos!A:D,4,FALSE)</f>
        <v>28</v>
      </c>
      <c r="K741" t="str">
        <f>VLOOKUP(D741,Vendedores!A:F,6,FALSE)</f>
        <v>Rodriguez, Francisco</v>
      </c>
      <c r="L741">
        <f>VLOOKUP(D741,Vendedores!A:F,5,FALSE)</f>
        <v>1898</v>
      </c>
      <c r="M741">
        <f>VLOOKUP(D741,Vendedores!A:F,2,FALSE)</f>
        <v>8</v>
      </c>
      <c r="N741" t="str">
        <f>VLOOKUP(D741,Vendedores!A:H,7,FALSE)</f>
        <v>Pasante</v>
      </c>
      <c r="O741">
        <f>VLOOKUP(D741,Vendedores!A:H,8,FALSE)</f>
        <v>1</v>
      </c>
      <c r="P741">
        <f t="shared" si="68"/>
        <v>28</v>
      </c>
      <c r="Q741">
        <f t="shared" si="69"/>
        <v>14</v>
      </c>
      <c r="R741">
        <f t="shared" si="70"/>
        <v>14</v>
      </c>
      <c r="S741">
        <f t="shared" si="71"/>
        <v>14</v>
      </c>
      <c r="T741" s="12">
        <f>VLOOKUP(
    O741,
    Comisiones!A:N,
    HLOOKUP(G741,Comisiones!$1:$2,2,FALSE),
    FALSE
)</f>
        <v>0.17</v>
      </c>
    </row>
    <row r="742" spans="1:20" x14ac:dyDescent="0.3">
      <c r="A742" s="2">
        <v>741</v>
      </c>
      <c r="B742" s="3">
        <v>45174</v>
      </c>
      <c r="C742" s="2">
        <v>2</v>
      </c>
      <c r="D742" s="2">
        <v>37</v>
      </c>
      <c r="E742" s="2">
        <v>15</v>
      </c>
      <c r="F742" t="str">
        <f t="shared" si="66"/>
        <v>martes</v>
      </c>
      <c r="G742" t="str">
        <f t="shared" si="67"/>
        <v>septiembre</v>
      </c>
      <c r="H742" t="str">
        <f>VLOOKUP(C742,Productos!A:D,2,FALSE)</f>
        <v>Producto B</v>
      </c>
      <c r="I742">
        <f>VLOOKUP(C742,Productos!A:D,3,FALSE)</f>
        <v>14</v>
      </c>
      <c r="J742">
        <f>VLOOKUP(C742,Productos!A:D,4,FALSE)</f>
        <v>28</v>
      </c>
      <c r="K742" t="str">
        <f>VLOOKUP(D742,Vendedores!A:F,6,FALSE)</f>
        <v>Gonzalez, Lionel</v>
      </c>
      <c r="L742">
        <f>VLOOKUP(D742,Vendedores!A:F,5,FALSE)</f>
        <v>4073</v>
      </c>
      <c r="M742">
        <f>VLOOKUP(D742,Vendedores!A:F,2,FALSE)</f>
        <v>5</v>
      </c>
      <c r="N742" t="str">
        <f>VLOOKUP(D742,Vendedores!A:H,7,FALSE)</f>
        <v>Vendedor Sr</v>
      </c>
      <c r="O742">
        <f>VLOOKUP(D742,Vendedores!A:H,8,FALSE)</f>
        <v>2</v>
      </c>
      <c r="P742">
        <f t="shared" si="68"/>
        <v>28</v>
      </c>
      <c r="Q742">
        <f t="shared" si="69"/>
        <v>14</v>
      </c>
      <c r="R742">
        <f t="shared" si="70"/>
        <v>14</v>
      </c>
      <c r="S742">
        <f t="shared" si="71"/>
        <v>14</v>
      </c>
      <c r="T742" s="12">
        <f>VLOOKUP(
    O742,
    Comisiones!A:N,
    HLOOKUP(G742,Comisiones!$1:$2,2,FALSE),
    FALSE
)</f>
        <v>0.19</v>
      </c>
    </row>
    <row r="743" spans="1:20" x14ac:dyDescent="0.3">
      <c r="A743" s="2">
        <v>742</v>
      </c>
      <c r="B743" s="3">
        <v>45175</v>
      </c>
      <c r="C743" s="2">
        <v>1</v>
      </c>
      <c r="D743" s="2">
        <v>5</v>
      </c>
      <c r="E743" s="2">
        <v>16</v>
      </c>
      <c r="F743" t="str">
        <f t="shared" si="66"/>
        <v>miércoles</v>
      </c>
      <c r="G743" t="str">
        <f t="shared" si="67"/>
        <v>septiembre</v>
      </c>
      <c r="H743" t="str">
        <f>VLOOKUP(C743,Productos!A:D,2,FALSE)</f>
        <v>Producto A</v>
      </c>
      <c r="I743">
        <f>VLOOKUP(C743,Productos!A:D,3,FALSE)</f>
        <v>10</v>
      </c>
      <c r="J743">
        <f>VLOOKUP(C743,Productos!A:D,4,FALSE)</f>
        <v>20</v>
      </c>
      <c r="K743" t="str">
        <f>VLOOKUP(D743,Vendedores!A:F,6,FALSE)</f>
        <v>Lopez, Laura</v>
      </c>
      <c r="L743">
        <f>VLOOKUP(D743,Vendedores!A:F,5,FALSE)</f>
        <v>3037</v>
      </c>
      <c r="M743">
        <f>VLOOKUP(D743,Vendedores!A:F,2,FALSE)</f>
        <v>6</v>
      </c>
      <c r="N743" t="str">
        <f>VLOOKUP(D743,Vendedores!A:H,7,FALSE)</f>
        <v>Vendedor Ssr</v>
      </c>
      <c r="O743">
        <f>VLOOKUP(D743,Vendedores!A:H,8,FALSE)</f>
        <v>2</v>
      </c>
      <c r="P743">
        <f t="shared" si="68"/>
        <v>20</v>
      </c>
      <c r="Q743">
        <f t="shared" si="69"/>
        <v>10</v>
      </c>
      <c r="R743">
        <f t="shared" si="70"/>
        <v>10</v>
      </c>
      <c r="S743">
        <f t="shared" si="71"/>
        <v>10</v>
      </c>
      <c r="T743" s="12">
        <f>VLOOKUP(
    O743,
    Comisiones!A:N,
    HLOOKUP(G743,Comisiones!$1:$2,2,FALSE),
    FALSE
)</f>
        <v>0.19</v>
      </c>
    </row>
    <row r="744" spans="1:20" x14ac:dyDescent="0.3">
      <c r="A744" s="2">
        <v>743</v>
      </c>
      <c r="B744" s="3">
        <v>45175</v>
      </c>
      <c r="C744" s="2">
        <v>9</v>
      </c>
      <c r="D744" s="2">
        <v>39</v>
      </c>
      <c r="E744" s="2">
        <v>16</v>
      </c>
      <c r="F744" t="str">
        <f t="shared" si="66"/>
        <v>miércoles</v>
      </c>
      <c r="G744" t="str">
        <f t="shared" si="67"/>
        <v>septiembre</v>
      </c>
      <c r="H744" t="str">
        <f>VLOOKUP(C744,Productos!A:D,2,FALSE)</f>
        <v>Producto I</v>
      </c>
      <c r="I744">
        <f>VLOOKUP(C744,Productos!A:D,3,FALSE)</f>
        <v>26</v>
      </c>
      <c r="J744">
        <f>VLOOKUP(C744,Productos!A:D,4,FALSE)</f>
        <v>52</v>
      </c>
      <c r="K744" t="str">
        <f>VLOOKUP(D744,Vendedores!A:F,6,FALSE)</f>
        <v>Gomez, Maria</v>
      </c>
      <c r="L744">
        <f>VLOOKUP(D744,Vendedores!A:F,5,FALSE)</f>
        <v>2483</v>
      </c>
      <c r="M744">
        <f>VLOOKUP(D744,Vendedores!A:F,2,FALSE)</f>
        <v>7</v>
      </c>
      <c r="N744" t="str">
        <f>VLOOKUP(D744,Vendedores!A:H,7,FALSE)</f>
        <v>Vendedor Jr</v>
      </c>
      <c r="O744">
        <f>VLOOKUP(D744,Vendedores!A:H,8,FALSE)</f>
        <v>2</v>
      </c>
      <c r="P744">
        <f t="shared" si="68"/>
        <v>52</v>
      </c>
      <c r="Q744">
        <f t="shared" si="69"/>
        <v>26</v>
      </c>
      <c r="R744">
        <f t="shared" si="70"/>
        <v>26</v>
      </c>
      <c r="S744">
        <f t="shared" si="71"/>
        <v>26</v>
      </c>
      <c r="T744" s="12">
        <f>VLOOKUP(
    O744,
    Comisiones!A:N,
    HLOOKUP(G744,Comisiones!$1:$2,2,FALSE),
    FALSE
)</f>
        <v>0.19</v>
      </c>
    </row>
    <row r="745" spans="1:20" x14ac:dyDescent="0.3">
      <c r="A745" s="2">
        <v>744</v>
      </c>
      <c r="B745" s="3">
        <v>45175</v>
      </c>
      <c r="C745" s="2">
        <v>4</v>
      </c>
      <c r="D745" s="2">
        <v>20</v>
      </c>
      <c r="E745" s="2">
        <v>20</v>
      </c>
      <c r="F745" t="str">
        <f t="shared" si="66"/>
        <v>miércoles</v>
      </c>
      <c r="G745" t="str">
        <f t="shared" si="67"/>
        <v>septiembre</v>
      </c>
      <c r="H745" t="str">
        <f>VLOOKUP(C745,Productos!A:D,2,FALSE)</f>
        <v>Producto D</v>
      </c>
      <c r="I745">
        <f>VLOOKUP(C745,Productos!A:D,3,FALSE)</f>
        <v>14</v>
      </c>
      <c r="J745">
        <f>VLOOKUP(C745,Productos!A:D,4,FALSE)</f>
        <v>28</v>
      </c>
      <c r="K745" t="str">
        <f>VLOOKUP(D745,Vendedores!A:F,6,FALSE)</f>
        <v>Gonzalez, Carmen</v>
      </c>
      <c r="L745">
        <f>VLOOKUP(D745,Vendedores!A:F,5,FALSE)</f>
        <v>3522</v>
      </c>
      <c r="M745">
        <f>VLOOKUP(D745,Vendedores!A:F,2,FALSE)</f>
        <v>6</v>
      </c>
      <c r="N745" t="str">
        <f>VLOOKUP(D745,Vendedores!A:H,7,FALSE)</f>
        <v>Vendedor Ssr</v>
      </c>
      <c r="O745">
        <f>VLOOKUP(D745,Vendedores!A:H,8,FALSE)</f>
        <v>2</v>
      </c>
      <c r="P745">
        <f t="shared" si="68"/>
        <v>28</v>
      </c>
      <c r="Q745">
        <f t="shared" si="69"/>
        <v>14</v>
      </c>
      <c r="R745">
        <f t="shared" si="70"/>
        <v>14</v>
      </c>
      <c r="S745">
        <f t="shared" si="71"/>
        <v>14</v>
      </c>
      <c r="T745" s="12">
        <f>VLOOKUP(
    O745,
    Comisiones!A:N,
    HLOOKUP(G745,Comisiones!$1:$2,2,FALSE),
    FALSE
)</f>
        <v>0.19</v>
      </c>
    </row>
    <row r="746" spans="1:20" x14ac:dyDescent="0.3">
      <c r="A746" s="2">
        <v>745</v>
      </c>
      <c r="B746" s="3">
        <v>45176</v>
      </c>
      <c r="C746" s="2">
        <v>2</v>
      </c>
      <c r="D746" s="2">
        <v>25</v>
      </c>
      <c r="E746" s="2">
        <v>12</v>
      </c>
      <c r="F746" t="str">
        <f t="shared" si="66"/>
        <v>jueves</v>
      </c>
      <c r="G746" t="str">
        <f t="shared" si="67"/>
        <v>septiembre</v>
      </c>
      <c r="H746" t="str">
        <f>VLOOKUP(C746,Productos!A:D,2,FALSE)</f>
        <v>Producto B</v>
      </c>
      <c r="I746">
        <f>VLOOKUP(C746,Productos!A:D,3,FALSE)</f>
        <v>14</v>
      </c>
      <c r="J746">
        <f>VLOOKUP(C746,Productos!A:D,4,FALSE)</f>
        <v>28</v>
      </c>
      <c r="K746" t="str">
        <f>VLOOKUP(D746,Vendedores!A:F,6,FALSE)</f>
        <v>Perez, Laura</v>
      </c>
      <c r="L746">
        <f>VLOOKUP(D746,Vendedores!A:F,5,FALSE)</f>
        <v>3586</v>
      </c>
      <c r="M746">
        <f>VLOOKUP(D746,Vendedores!A:F,2,FALSE)</f>
        <v>6</v>
      </c>
      <c r="N746" t="str">
        <f>VLOOKUP(D746,Vendedores!A:H,7,FALSE)</f>
        <v>Vendedor Ssr</v>
      </c>
      <c r="O746">
        <f>VLOOKUP(D746,Vendedores!A:H,8,FALSE)</f>
        <v>2</v>
      </c>
      <c r="P746">
        <f t="shared" si="68"/>
        <v>28</v>
      </c>
      <c r="Q746">
        <f t="shared" si="69"/>
        <v>14</v>
      </c>
      <c r="R746">
        <f t="shared" si="70"/>
        <v>14</v>
      </c>
      <c r="S746">
        <f t="shared" si="71"/>
        <v>14</v>
      </c>
      <c r="T746" s="12">
        <f>VLOOKUP(
    O746,
    Comisiones!A:N,
    HLOOKUP(G746,Comisiones!$1:$2,2,FALSE),
    FALSE
)</f>
        <v>0.19</v>
      </c>
    </row>
    <row r="747" spans="1:20" x14ac:dyDescent="0.3">
      <c r="A747" s="2">
        <v>746</v>
      </c>
      <c r="B747" s="3">
        <v>45176</v>
      </c>
      <c r="C747" s="2">
        <v>1</v>
      </c>
      <c r="D747" s="2">
        <v>18</v>
      </c>
      <c r="E747" s="2">
        <v>16</v>
      </c>
      <c r="F747" t="str">
        <f t="shared" si="66"/>
        <v>jueves</v>
      </c>
      <c r="G747" t="str">
        <f t="shared" si="67"/>
        <v>septiembre</v>
      </c>
      <c r="H747" t="str">
        <f>VLOOKUP(C747,Productos!A:D,2,FALSE)</f>
        <v>Producto A</v>
      </c>
      <c r="I747">
        <f>VLOOKUP(C747,Productos!A:D,3,FALSE)</f>
        <v>10</v>
      </c>
      <c r="J747">
        <f>VLOOKUP(C747,Productos!A:D,4,FALSE)</f>
        <v>20</v>
      </c>
      <c r="K747" t="str">
        <f>VLOOKUP(D747,Vendedores!A:F,6,FALSE)</f>
        <v>Garcia, Jose</v>
      </c>
      <c r="L747">
        <f>VLOOKUP(D747,Vendedores!A:F,5,FALSE)</f>
        <v>5194</v>
      </c>
      <c r="M747">
        <f>VLOOKUP(D747,Vendedores!A:F,2,FALSE)</f>
        <v>4</v>
      </c>
      <c r="N747" t="str">
        <f>VLOOKUP(D747,Vendedores!A:H,7,FALSE)</f>
        <v>Jefe</v>
      </c>
      <c r="O747">
        <f>VLOOKUP(D747,Vendedores!A:H,8,FALSE)</f>
        <v>3</v>
      </c>
      <c r="P747">
        <f t="shared" si="68"/>
        <v>20</v>
      </c>
      <c r="Q747">
        <f t="shared" si="69"/>
        <v>10</v>
      </c>
      <c r="R747">
        <f t="shared" si="70"/>
        <v>10</v>
      </c>
      <c r="S747">
        <f t="shared" si="71"/>
        <v>10</v>
      </c>
      <c r="T747" s="12">
        <f>VLOOKUP(
    O747,
    Comisiones!A:N,
    HLOOKUP(G747,Comisiones!$1:$2,2,FALSE),
    FALSE
)</f>
        <v>0.21</v>
      </c>
    </row>
    <row r="748" spans="1:20" x14ac:dyDescent="0.3">
      <c r="A748" s="2">
        <v>747</v>
      </c>
      <c r="B748" s="3">
        <v>45176</v>
      </c>
      <c r="C748" s="2">
        <v>3</v>
      </c>
      <c r="D748" s="2">
        <v>7</v>
      </c>
      <c r="E748" s="2">
        <v>16</v>
      </c>
      <c r="F748" t="str">
        <f t="shared" si="66"/>
        <v>jueves</v>
      </c>
      <c r="G748" t="str">
        <f t="shared" si="67"/>
        <v>septiembre</v>
      </c>
      <c r="H748" t="str">
        <f>VLOOKUP(C748,Productos!A:D,2,FALSE)</f>
        <v>Producto C</v>
      </c>
      <c r="I748">
        <f>VLOOKUP(C748,Productos!A:D,3,FALSE)</f>
        <v>23</v>
      </c>
      <c r="J748">
        <f>VLOOKUP(C748,Productos!A:D,4,FALSE)</f>
        <v>46</v>
      </c>
      <c r="K748" t="str">
        <f>VLOOKUP(D748,Vendedores!A:F,6,FALSE)</f>
        <v>Sanchez, Antonio</v>
      </c>
      <c r="L748">
        <f>VLOOKUP(D748,Vendedores!A:F,5,FALSE)</f>
        <v>1810</v>
      </c>
      <c r="M748">
        <f>VLOOKUP(D748,Vendedores!A:F,2,FALSE)</f>
        <v>8</v>
      </c>
      <c r="N748" t="str">
        <f>VLOOKUP(D748,Vendedores!A:H,7,FALSE)</f>
        <v>Pasante</v>
      </c>
      <c r="O748">
        <f>VLOOKUP(D748,Vendedores!A:H,8,FALSE)</f>
        <v>1</v>
      </c>
      <c r="P748">
        <f t="shared" si="68"/>
        <v>46</v>
      </c>
      <c r="Q748">
        <f t="shared" si="69"/>
        <v>23</v>
      </c>
      <c r="R748">
        <f t="shared" si="70"/>
        <v>23</v>
      </c>
      <c r="S748">
        <f t="shared" si="71"/>
        <v>23</v>
      </c>
      <c r="T748" s="12">
        <f>VLOOKUP(
    O748,
    Comisiones!A:N,
    HLOOKUP(G748,Comisiones!$1:$2,2,FALSE),
    FALSE
)</f>
        <v>0.17</v>
      </c>
    </row>
    <row r="749" spans="1:20" x14ac:dyDescent="0.3">
      <c r="A749" s="2">
        <v>748</v>
      </c>
      <c r="B749" s="3">
        <v>45177</v>
      </c>
      <c r="C749" s="2">
        <v>3</v>
      </c>
      <c r="D749" s="2">
        <v>20</v>
      </c>
      <c r="E749" s="2">
        <v>11</v>
      </c>
      <c r="F749" t="str">
        <f t="shared" si="66"/>
        <v>viernes</v>
      </c>
      <c r="G749" t="str">
        <f t="shared" si="67"/>
        <v>septiembre</v>
      </c>
      <c r="H749" t="str">
        <f>VLOOKUP(C749,Productos!A:D,2,FALSE)</f>
        <v>Producto C</v>
      </c>
      <c r="I749">
        <f>VLOOKUP(C749,Productos!A:D,3,FALSE)</f>
        <v>23</v>
      </c>
      <c r="J749">
        <f>VLOOKUP(C749,Productos!A:D,4,FALSE)</f>
        <v>46</v>
      </c>
      <c r="K749" t="str">
        <f>VLOOKUP(D749,Vendedores!A:F,6,FALSE)</f>
        <v>Gonzalez, Carmen</v>
      </c>
      <c r="L749">
        <f>VLOOKUP(D749,Vendedores!A:F,5,FALSE)</f>
        <v>3522</v>
      </c>
      <c r="M749">
        <f>VLOOKUP(D749,Vendedores!A:F,2,FALSE)</f>
        <v>6</v>
      </c>
      <c r="N749" t="str">
        <f>VLOOKUP(D749,Vendedores!A:H,7,FALSE)</f>
        <v>Vendedor Ssr</v>
      </c>
      <c r="O749">
        <f>VLOOKUP(D749,Vendedores!A:H,8,FALSE)</f>
        <v>2</v>
      </c>
      <c r="P749">
        <f t="shared" si="68"/>
        <v>46</v>
      </c>
      <c r="Q749">
        <f t="shared" si="69"/>
        <v>23</v>
      </c>
      <c r="R749">
        <f t="shared" si="70"/>
        <v>23</v>
      </c>
      <c r="S749">
        <f t="shared" si="71"/>
        <v>23</v>
      </c>
      <c r="T749" s="12">
        <f>VLOOKUP(
    O749,
    Comisiones!A:N,
    HLOOKUP(G749,Comisiones!$1:$2,2,FALSE),
    FALSE
)</f>
        <v>0.19</v>
      </c>
    </row>
    <row r="750" spans="1:20" x14ac:dyDescent="0.3">
      <c r="A750" s="2">
        <v>749</v>
      </c>
      <c r="B750" s="3">
        <v>45177</v>
      </c>
      <c r="C750" s="2">
        <v>7</v>
      </c>
      <c r="D750" s="2">
        <v>20</v>
      </c>
      <c r="E750" s="2">
        <v>19</v>
      </c>
      <c r="F750" t="str">
        <f t="shared" si="66"/>
        <v>viernes</v>
      </c>
      <c r="G750" t="str">
        <f t="shared" si="67"/>
        <v>septiembre</v>
      </c>
      <c r="H750" t="str">
        <f>VLOOKUP(C750,Productos!A:D,2,FALSE)</f>
        <v>Producto G</v>
      </c>
      <c r="I750">
        <f>VLOOKUP(C750,Productos!A:D,3,FALSE)</f>
        <v>17</v>
      </c>
      <c r="J750">
        <f>VLOOKUP(C750,Productos!A:D,4,FALSE)</f>
        <v>34</v>
      </c>
      <c r="K750" t="str">
        <f>VLOOKUP(D750,Vendedores!A:F,6,FALSE)</f>
        <v>Gonzalez, Carmen</v>
      </c>
      <c r="L750">
        <f>VLOOKUP(D750,Vendedores!A:F,5,FALSE)</f>
        <v>3522</v>
      </c>
      <c r="M750">
        <f>VLOOKUP(D750,Vendedores!A:F,2,FALSE)</f>
        <v>6</v>
      </c>
      <c r="N750" t="str">
        <f>VLOOKUP(D750,Vendedores!A:H,7,FALSE)</f>
        <v>Vendedor Ssr</v>
      </c>
      <c r="O750">
        <f>VLOOKUP(D750,Vendedores!A:H,8,FALSE)</f>
        <v>2</v>
      </c>
      <c r="P750">
        <f t="shared" si="68"/>
        <v>34</v>
      </c>
      <c r="Q750">
        <f t="shared" si="69"/>
        <v>17</v>
      </c>
      <c r="R750">
        <f t="shared" si="70"/>
        <v>17</v>
      </c>
      <c r="S750">
        <f t="shared" si="71"/>
        <v>17</v>
      </c>
      <c r="T750" s="12">
        <f>VLOOKUP(
    O750,
    Comisiones!A:N,
    HLOOKUP(G750,Comisiones!$1:$2,2,FALSE),
    FALSE
)</f>
        <v>0.19</v>
      </c>
    </row>
    <row r="751" spans="1:20" x14ac:dyDescent="0.3">
      <c r="A751" s="2">
        <v>750</v>
      </c>
      <c r="B751" s="3">
        <v>45177</v>
      </c>
      <c r="C751" s="2">
        <v>4</v>
      </c>
      <c r="D751" s="2">
        <v>1</v>
      </c>
      <c r="E751" s="2">
        <v>19</v>
      </c>
      <c r="F751" t="str">
        <f t="shared" si="66"/>
        <v>viernes</v>
      </c>
      <c r="G751" t="str">
        <f t="shared" si="67"/>
        <v>septiembre</v>
      </c>
      <c r="H751" t="str">
        <f>VLOOKUP(C751,Productos!A:D,2,FALSE)</f>
        <v>Producto D</v>
      </c>
      <c r="I751">
        <f>VLOOKUP(C751,Productos!A:D,3,FALSE)</f>
        <v>14</v>
      </c>
      <c r="J751">
        <f>VLOOKUP(C751,Productos!A:D,4,FALSE)</f>
        <v>28</v>
      </c>
      <c r="K751" t="str">
        <f>VLOOKUP(D751,Vendedores!A:F,6,FALSE)</f>
        <v>Garcia, Juan</v>
      </c>
      <c r="L751">
        <f>VLOOKUP(D751,Vendedores!A:F,5,FALSE)</f>
        <v>7402</v>
      </c>
      <c r="M751">
        <f>VLOOKUP(D751,Vendedores!A:F,2,FALSE)</f>
        <v>7</v>
      </c>
      <c r="N751" t="str">
        <f>VLOOKUP(D751,Vendedores!A:H,7,FALSE)</f>
        <v>Vendedor Jr</v>
      </c>
      <c r="O751">
        <f>VLOOKUP(D751,Vendedores!A:H,8,FALSE)</f>
        <v>2</v>
      </c>
      <c r="P751">
        <f t="shared" si="68"/>
        <v>28</v>
      </c>
      <c r="Q751">
        <f t="shared" si="69"/>
        <v>14</v>
      </c>
      <c r="R751">
        <f t="shared" si="70"/>
        <v>14</v>
      </c>
      <c r="S751">
        <f t="shared" si="71"/>
        <v>14</v>
      </c>
      <c r="T751" s="12">
        <f>VLOOKUP(
    O751,
    Comisiones!A:N,
    HLOOKUP(G751,Comisiones!$1:$2,2,FALSE),
    FALSE
)</f>
        <v>0.19</v>
      </c>
    </row>
    <row r="752" spans="1:20" x14ac:dyDescent="0.3">
      <c r="A752" s="2">
        <v>751</v>
      </c>
      <c r="B752" s="3">
        <v>45178</v>
      </c>
      <c r="C752" s="2">
        <v>4</v>
      </c>
      <c r="D752" s="2">
        <v>5</v>
      </c>
      <c r="E752" s="2">
        <v>13</v>
      </c>
      <c r="F752" t="str">
        <f t="shared" si="66"/>
        <v>sábado</v>
      </c>
      <c r="G752" t="str">
        <f t="shared" si="67"/>
        <v>septiembre</v>
      </c>
      <c r="H752" t="str">
        <f>VLOOKUP(C752,Productos!A:D,2,FALSE)</f>
        <v>Producto D</v>
      </c>
      <c r="I752">
        <f>VLOOKUP(C752,Productos!A:D,3,FALSE)</f>
        <v>14</v>
      </c>
      <c r="J752">
        <f>VLOOKUP(C752,Productos!A:D,4,FALSE)</f>
        <v>28</v>
      </c>
      <c r="K752" t="str">
        <f>VLOOKUP(D752,Vendedores!A:F,6,FALSE)</f>
        <v>Lopez, Laura</v>
      </c>
      <c r="L752">
        <f>VLOOKUP(D752,Vendedores!A:F,5,FALSE)</f>
        <v>3037</v>
      </c>
      <c r="M752">
        <f>VLOOKUP(D752,Vendedores!A:F,2,FALSE)</f>
        <v>6</v>
      </c>
      <c r="N752" t="str">
        <f>VLOOKUP(D752,Vendedores!A:H,7,FALSE)</f>
        <v>Vendedor Ssr</v>
      </c>
      <c r="O752">
        <f>VLOOKUP(D752,Vendedores!A:H,8,FALSE)</f>
        <v>2</v>
      </c>
      <c r="P752">
        <f t="shared" si="68"/>
        <v>28</v>
      </c>
      <c r="Q752">
        <f t="shared" si="69"/>
        <v>14</v>
      </c>
      <c r="R752">
        <f t="shared" si="70"/>
        <v>14</v>
      </c>
      <c r="S752">
        <f t="shared" si="71"/>
        <v>14</v>
      </c>
      <c r="T752" s="12">
        <f>VLOOKUP(
    O752,
    Comisiones!A:N,
    HLOOKUP(G752,Comisiones!$1:$2,2,FALSE),
    FALSE
)</f>
        <v>0.19</v>
      </c>
    </row>
    <row r="753" spans="1:20" x14ac:dyDescent="0.3">
      <c r="A753" s="2">
        <v>752</v>
      </c>
      <c r="B753" s="3">
        <v>45178</v>
      </c>
      <c r="C753" s="2">
        <v>5</v>
      </c>
      <c r="D753" s="2">
        <v>31</v>
      </c>
      <c r="E753" s="2">
        <v>19</v>
      </c>
      <c r="F753" t="str">
        <f t="shared" si="66"/>
        <v>sábado</v>
      </c>
      <c r="G753" t="str">
        <f t="shared" si="67"/>
        <v>septiembre</v>
      </c>
      <c r="H753" t="str">
        <f>VLOOKUP(C753,Productos!A:D,2,FALSE)</f>
        <v>Producto E</v>
      </c>
      <c r="I753">
        <f>VLOOKUP(C753,Productos!A:D,3,FALSE)</f>
        <v>24</v>
      </c>
      <c r="J753">
        <f>VLOOKUP(C753,Productos!A:D,4,FALSE)</f>
        <v>48</v>
      </c>
      <c r="K753" t="str">
        <f>VLOOKUP(D753,Vendedores!A:F,6,FALSE)</f>
        <v>Fernandez, Isabel</v>
      </c>
      <c r="L753">
        <f>VLOOKUP(D753,Vendedores!A:F,5,FALSE)</f>
        <v>2227</v>
      </c>
      <c r="M753">
        <f>VLOOKUP(D753,Vendedores!A:F,2,FALSE)</f>
        <v>7</v>
      </c>
      <c r="N753" t="str">
        <f>VLOOKUP(D753,Vendedores!A:H,7,FALSE)</f>
        <v>Vendedor Jr</v>
      </c>
      <c r="O753">
        <f>VLOOKUP(D753,Vendedores!A:H,8,FALSE)</f>
        <v>2</v>
      </c>
      <c r="P753">
        <f t="shared" si="68"/>
        <v>48</v>
      </c>
      <c r="Q753">
        <f t="shared" si="69"/>
        <v>24</v>
      </c>
      <c r="R753">
        <f t="shared" si="70"/>
        <v>24</v>
      </c>
      <c r="S753">
        <f t="shared" si="71"/>
        <v>24</v>
      </c>
      <c r="T753" s="12">
        <f>VLOOKUP(
    O753,
    Comisiones!A:N,
    HLOOKUP(G753,Comisiones!$1:$2,2,FALSE),
    FALSE
)</f>
        <v>0.19</v>
      </c>
    </row>
    <row r="754" spans="1:20" x14ac:dyDescent="0.3">
      <c r="A754" s="2">
        <v>753</v>
      </c>
      <c r="B754" s="3">
        <v>45178</v>
      </c>
      <c r="C754" s="2">
        <v>3</v>
      </c>
      <c r="D754" s="2">
        <v>15</v>
      </c>
      <c r="E754" s="2">
        <v>15</v>
      </c>
      <c r="F754" t="str">
        <f t="shared" si="66"/>
        <v>sábado</v>
      </c>
      <c r="G754" t="str">
        <f t="shared" si="67"/>
        <v>septiembre</v>
      </c>
      <c r="H754" t="str">
        <f>VLOOKUP(C754,Productos!A:D,2,FALSE)</f>
        <v>Producto C</v>
      </c>
      <c r="I754">
        <f>VLOOKUP(C754,Productos!A:D,3,FALSE)</f>
        <v>23</v>
      </c>
      <c r="J754">
        <f>VLOOKUP(C754,Productos!A:D,4,FALSE)</f>
        <v>46</v>
      </c>
      <c r="K754" t="str">
        <f>VLOOKUP(D754,Vendedores!A:F,6,FALSE)</f>
        <v>Gomez, David</v>
      </c>
      <c r="L754">
        <f>VLOOKUP(D754,Vendedores!A:F,5,FALSE)</f>
        <v>1821</v>
      </c>
      <c r="M754">
        <f>VLOOKUP(D754,Vendedores!A:F,2,FALSE)</f>
        <v>8</v>
      </c>
      <c r="N754" t="str">
        <f>VLOOKUP(D754,Vendedores!A:H,7,FALSE)</f>
        <v>Pasante</v>
      </c>
      <c r="O754">
        <f>VLOOKUP(D754,Vendedores!A:H,8,FALSE)</f>
        <v>1</v>
      </c>
      <c r="P754">
        <f t="shared" si="68"/>
        <v>46</v>
      </c>
      <c r="Q754">
        <f t="shared" si="69"/>
        <v>23</v>
      </c>
      <c r="R754">
        <f t="shared" si="70"/>
        <v>23</v>
      </c>
      <c r="S754">
        <f t="shared" si="71"/>
        <v>23</v>
      </c>
      <c r="T754" s="12">
        <f>VLOOKUP(
    O754,
    Comisiones!A:N,
    HLOOKUP(G754,Comisiones!$1:$2,2,FALSE),
    FALSE
)</f>
        <v>0.17</v>
      </c>
    </row>
    <row r="755" spans="1:20" x14ac:dyDescent="0.3">
      <c r="A755" s="2">
        <v>754</v>
      </c>
      <c r="B755" s="3">
        <v>45179</v>
      </c>
      <c r="C755" s="2">
        <v>5</v>
      </c>
      <c r="D755" s="2">
        <v>7</v>
      </c>
      <c r="E755" s="2">
        <v>15</v>
      </c>
      <c r="F755" t="str">
        <f t="shared" si="66"/>
        <v>domingo</v>
      </c>
      <c r="G755" t="str">
        <f t="shared" si="67"/>
        <v>septiembre</v>
      </c>
      <c r="H755" t="str">
        <f>VLOOKUP(C755,Productos!A:D,2,FALSE)</f>
        <v>Producto E</v>
      </c>
      <c r="I755">
        <f>VLOOKUP(C755,Productos!A:D,3,FALSE)</f>
        <v>24</v>
      </c>
      <c r="J755">
        <f>VLOOKUP(C755,Productos!A:D,4,FALSE)</f>
        <v>48</v>
      </c>
      <c r="K755" t="str">
        <f>VLOOKUP(D755,Vendedores!A:F,6,FALSE)</f>
        <v>Sanchez, Antonio</v>
      </c>
      <c r="L755">
        <f>VLOOKUP(D755,Vendedores!A:F,5,FALSE)</f>
        <v>1810</v>
      </c>
      <c r="M755">
        <f>VLOOKUP(D755,Vendedores!A:F,2,FALSE)</f>
        <v>8</v>
      </c>
      <c r="N755" t="str">
        <f>VLOOKUP(D755,Vendedores!A:H,7,FALSE)</f>
        <v>Pasante</v>
      </c>
      <c r="O755">
        <f>VLOOKUP(D755,Vendedores!A:H,8,FALSE)</f>
        <v>1</v>
      </c>
      <c r="P755">
        <f t="shared" si="68"/>
        <v>57.599999999999994</v>
      </c>
      <c r="Q755">
        <f t="shared" si="69"/>
        <v>24</v>
      </c>
      <c r="R755">
        <f t="shared" si="70"/>
        <v>24</v>
      </c>
      <c r="S755">
        <f t="shared" si="71"/>
        <v>24</v>
      </c>
      <c r="T755" s="12">
        <f>VLOOKUP(
    O755,
    Comisiones!A:N,
    HLOOKUP(G755,Comisiones!$1:$2,2,FALSE),
    FALSE
)</f>
        <v>0.17</v>
      </c>
    </row>
    <row r="756" spans="1:20" x14ac:dyDescent="0.3">
      <c r="A756" s="2">
        <v>755</v>
      </c>
      <c r="B756" s="3">
        <v>45179</v>
      </c>
      <c r="C756" s="2">
        <v>10</v>
      </c>
      <c r="D756" s="2">
        <v>9</v>
      </c>
      <c r="E756" s="2">
        <v>11</v>
      </c>
      <c r="F756" t="str">
        <f t="shared" si="66"/>
        <v>domingo</v>
      </c>
      <c r="G756" t="str">
        <f t="shared" si="67"/>
        <v>septiembre</v>
      </c>
      <c r="H756" t="str">
        <f>VLOOKUP(C756,Productos!A:D,2,FALSE)</f>
        <v>Producto J</v>
      </c>
      <c r="I756">
        <f>VLOOKUP(C756,Productos!A:D,3,FALSE)</f>
        <v>29</v>
      </c>
      <c r="J756">
        <f>VLOOKUP(C756,Productos!A:D,4,FALSE)</f>
        <v>58</v>
      </c>
      <c r="K756" t="str">
        <f>VLOOKUP(D756,Vendedores!A:F,6,FALSE)</f>
        <v>Gomez, Jose</v>
      </c>
      <c r="L756">
        <f>VLOOKUP(D756,Vendedores!A:F,5,FALSE)</f>
        <v>5400</v>
      </c>
      <c r="M756">
        <f>VLOOKUP(D756,Vendedores!A:F,2,FALSE)</f>
        <v>4</v>
      </c>
      <c r="N756" t="str">
        <f>VLOOKUP(D756,Vendedores!A:H,7,FALSE)</f>
        <v>Jefe</v>
      </c>
      <c r="O756">
        <f>VLOOKUP(D756,Vendedores!A:H,8,FALSE)</f>
        <v>3</v>
      </c>
      <c r="P756">
        <f t="shared" si="68"/>
        <v>69.599999999999994</v>
      </c>
      <c r="Q756">
        <f t="shared" si="69"/>
        <v>29</v>
      </c>
      <c r="R756">
        <f t="shared" si="70"/>
        <v>29</v>
      </c>
      <c r="S756">
        <f t="shared" si="71"/>
        <v>29</v>
      </c>
      <c r="T756" s="12">
        <f>VLOOKUP(
    O756,
    Comisiones!A:N,
    HLOOKUP(G756,Comisiones!$1:$2,2,FALSE),
    FALSE
)</f>
        <v>0.21</v>
      </c>
    </row>
    <row r="757" spans="1:20" x14ac:dyDescent="0.3">
      <c r="A757" s="2">
        <v>756</v>
      </c>
      <c r="B757" s="3">
        <v>45179</v>
      </c>
      <c r="C757" s="2">
        <v>9</v>
      </c>
      <c r="D757" s="2">
        <v>32</v>
      </c>
      <c r="E757" s="2">
        <v>10</v>
      </c>
      <c r="F757" t="str">
        <f t="shared" si="66"/>
        <v>domingo</v>
      </c>
      <c r="G757" t="str">
        <f t="shared" si="67"/>
        <v>septiembre</v>
      </c>
      <c r="H757" t="str">
        <f>VLOOKUP(C757,Productos!A:D,2,FALSE)</f>
        <v>Producto I</v>
      </c>
      <c r="I757">
        <f>VLOOKUP(C757,Productos!A:D,3,FALSE)</f>
        <v>26</v>
      </c>
      <c r="J757">
        <f>VLOOKUP(C757,Productos!A:D,4,FALSE)</f>
        <v>52</v>
      </c>
      <c r="K757" t="str">
        <f>VLOOKUP(D757,Vendedores!A:F,6,FALSE)</f>
        <v>Gomez, Javier</v>
      </c>
      <c r="L757">
        <f>VLOOKUP(D757,Vendedores!A:F,5,FALSE)</f>
        <v>1612</v>
      </c>
      <c r="M757">
        <f>VLOOKUP(D757,Vendedores!A:F,2,FALSE)</f>
        <v>8</v>
      </c>
      <c r="N757" t="str">
        <f>VLOOKUP(D757,Vendedores!A:H,7,FALSE)</f>
        <v>Pasante</v>
      </c>
      <c r="O757">
        <f>VLOOKUP(D757,Vendedores!A:H,8,FALSE)</f>
        <v>1</v>
      </c>
      <c r="P757">
        <f t="shared" si="68"/>
        <v>62.4</v>
      </c>
      <c r="Q757">
        <f t="shared" si="69"/>
        <v>26</v>
      </c>
      <c r="R757">
        <f t="shared" si="70"/>
        <v>26</v>
      </c>
      <c r="S757">
        <f t="shared" si="71"/>
        <v>26</v>
      </c>
      <c r="T757" s="12">
        <f>VLOOKUP(
    O757,
    Comisiones!A:N,
    HLOOKUP(G757,Comisiones!$1:$2,2,FALSE),
    FALSE
)</f>
        <v>0.17</v>
      </c>
    </row>
    <row r="758" spans="1:20" x14ac:dyDescent="0.3">
      <c r="A758" s="2">
        <v>757</v>
      </c>
      <c r="B758" s="3">
        <v>45180</v>
      </c>
      <c r="C758" s="2">
        <v>4</v>
      </c>
      <c r="D758" s="2">
        <v>18</v>
      </c>
      <c r="E758" s="2">
        <v>15</v>
      </c>
      <c r="F758" t="str">
        <f t="shared" si="66"/>
        <v>lunes</v>
      </c>
      <c r="G758" t="str">
        <f t="shared" si="67"/>
        <v>septiembre</v>
      </c>
      <c r="H758" t="str">
        <f>VLOOKUP(C758,Productos!A:D,2,FALSE)</f>
        <v>Producto D</v>
      </c>
      <c r="I758">
        <f>VLOOKUP(C758,Productos!A:D,3,FALSE)</f>
        <v>14</v>
      </c>
      <c r="J758">
        <f>VLOOKUP(C758,Productos!A:D,4,FALSE)</f>
        <v>28</v>
      </c>
      <c r="K758" t="str">
        <f>VLOOKUP(D758,Vendedores!A:F,6,FALSE)</f>
        <v>Garcia, Jose</v>
      </c>
      <c r="L758">
        <f>VLOOKUP(D758,Vendedores!A:F,5,FALSE)</f>
        <v>5194</v>
      </c>
      <c r="M758">
        <f>VLOOKUP(D758,Vendedores!A:F,2,FALSE)</f>
        <v>4</v>
      </c>
      <c r="N758" t="str">
        <f>VLOOKUP(D758,Vendedores!A:H,7,FALSE)</f>
        <v>Jefe</v>
      </c>
      <c r="O758">
        <f>VLOOKUP(D758,Vendedores!A:H,8,FALSE)</f>
        <v>3</v>
      </c>
      <c r="P758">
        <f t="shared" si="68"/>
        <v>28</v>
      </c>
      <c r="Q758">
        <f t="shared" si="69"/>
        <v>14</v>
      </c>
      <c r="R758">
        <f t="shared" si="70"/>
        <v>14</v>
      </c>
      <c r="S758">
        <f t="shared" si="71"/>
        <v>14</v>
      </c>
      <c r="T758" s="12">
        <f>VLOOKUP(
    O758,
    Comisiones!A:N,
    HLOOKUP(G758,Comisiones!$1:$2,2,FALSE),
    FALSE
)</f>
        <v>0.21</v>
      </c>
    </row>
    <row r="759" spans="1:20" x14ac:dyDescent="0.3">
      <c r="A759" s="2">
        <v>758</v>
      </c>
      <c r="B759" s="3">
        <v>45180</v>
      </c>
      <c r="C759" s="2">
        <v>7</v>
      </c>
      <c r="D759" s="2">
        <v>5</v>
      </c>
      <c r="E759" s="2">
        <v>13</v>
      </c>
      <c r="F759" t="str">
        <f t="shared" si="66"/>
        <v>lunes</v>
      </c>
      <c r="G759" t="str">
        <f t="shared" si="67"/>
        <v>septiembre</v>
      </c>
      <c r="H759" t="str">
        <f>VLOOKUP(C759,Productos!A:D,2,FALSE)</f>
        <v>Producto G</v>
      </c>
      <c r="I759">
        <f>VLOOKUP(C759,Productos!A:D,3,FALSE)</f>
        <v>17</v>
      </c>
      <c r="J759">
        <f>VLOOKUP(C759,Productos!A:D,4,FALSE)</f>
        <v>34</v>
      </c>
      <c r="K759" t="str">
        <f>VLOOKUP(D759,Vendedores!A:F,6,FALSE)</f>
        <v>Lopez, Laura</v>
      </c>
      <c r="L759">
        <f>VLOOKUP(D759,Vendedores!A:F,5,FALSE)</f>
        <v>3037</v>
      </c>
      <c r="M759">
        <f>VLOOKUP(D759,Vendedores!A:F,2,FALSE)</f>
        <v>6</v>
      </c>
      <c r="N759" t="str">
        <f>VLOOKUP(D759,Vendedores!A:H,7,FALSE)</f>
        <v>Vendedor Ssr</v>
      </c>
      <c r="O759">
        <f>VLOOKUP(D759,Vendedores!A:H,8,FALSE)</f>
        <v>2</v>
      </c>
      <c r="P759">
        <f t="shared" si="68"/>
        <v>34</v>
      </c>
      <c r="Q759">
        <f t="shared" si="69"/>
        <v>17</v>
      </c>
      <c r="R759">
        <f t="shared" si="70"/>
        <v>17</v>
      </c>
      <c r="S759">
        <f t="shared" si="71"/>
        <v>17</v>
      </c>
      <c r="T759" s="12">
        <f>VLOOKUP(
    O759,
    Comisiones!A:N,
    HLOOKUP(G759,Comisiones!$1:$2,2,FALSE),
    FALSE
)</f>
        <v>0.19</v>
      </c>
    </row>
    <row r="760" spans="1:20" x14ac:dyDescent="0.3">
      <c r="A760" s="2">
        <v>759</v>
      </c>
      <c r="B760" s="3">
        <v>45180</v>
      </c>
      <c r="C760" s="2">
        <v>4</v>
      </c>
      <c r="D760" s="2">
        <v>27</v>
      </c>
      <c r="E760" s="2">
        <v>16</v>
      </c>
      <c r="F760" t="str">
        <f t="shared" si="66"/>
        <v>lunes</v>
      </c>
      <c r="G760" t="str">
        <f t="shared" si="67"/>
        <v>septiembre</v>
      </c>
      <c r="H760" t="str">
        <f>VLOOKUP(C760,Productos!A:D,2,FALSE)</f>
        <v>Producto D</v>
      </c>
      <c r="I760">
        <f>VLOOKUP(C760,Productos!A:D,3,FALSE)</f>
        <v>14</v>
      </c>
      <c r="J760">
        <f>VLOOKUP(C760,Productos!A:D,4,FALSE)</f>
        <v>28</v>
      </c>
      <c r="K760" t="str">
        <f>VLOOKUP(D760,Vendedores!A:F,6,FALSE)</f>
        <v>Martin, Antonio</v>
      </c>
      <c r="L760">
        <f>VLOOKUP(D760,Vendedores!A:F,5,FALSE)</f>
        <v>1057</v>
      </c>
      <c r="M760">
        <f>VLOOKUP(D760,Vendedores!A:F,2,FALSE)</f>
        <v>8</v>
      </c>
      <c r="N760" t="str">
        <f>VLOOKUP(D760,Vendedores!A:H,7,FALSE)</f>
        <v>Pasante</v>
      </c>
      <c r="O760">
        <f>VLOOKUP(D760,Vendedores!A:H,8,FALSE)</f>
        <v>1</v>
      </c>
      <c r="P760">
        <f t="shared" si="68"/>
        <v>28</v>
      </c>
      <c r="Q760">
        <f t="shared" si="69"/>
        <v>14</v>
      </c>
      <c r="R760">
        <f t="shared" si="70"/>
        <v>14</v>
      </c>
      <c r="S760">
        <f t="shared" si="71"/>
        <v>14</v>
      </c>
      <c r="T760" s="12">
        <f>VLOOKUP(
    O760,
    Comisiones!A:N,
    HLOOKUP(G760,Comisiones!$1:$2,2,FALSE),
    FALSE
)</f>
        <v>0.17</v>
      </c>
    </row>
    <row r="761" spans="1:20" x14ac:dyDescent="0.3">
      <c r="A761" s="2">
        <v>760</v>
      </c>
      <c r="B761" s="3">
        <v>45181</v>
      </c>
      <c r="C761" s="2">
        <v>1</v>
      </c>
      <c r="D761" s="2">
        <v>24</v>
      </c>
      <c r="E761" s="2">
        <v>15</v>
      </c>
      <c r="F761" t="str">
        <f t="shared" si="66"/>
        <v>martes</v>
      </c>
      <c r="G761" t="str">
        <f t="shared" si="67"/>
        <v>septiembre</v>
      </c>
      <c r="H761" t="str">
        <f>VLOOKUP(C761,Productos!A:D,2,FALSE)</f>
        <v>Producto A</v>
      </c>
      <c r="I761">
        <f>VLOOKUP(C761,Productos!A:D,3,FALSE)</f>
        <v>10</v>
      </c>
      <c r="J761">
        <f>VLOOKUP(C761,Productos!A:D,4,FALSE)</f>
        <v>20</v>
      </c>
      <c r="K761" t="str">
        <f>VLOOKUP(D761,Vendedores!A:F,6,FALSE)</f>
        <v>Sanchez, Isabel</v>
      </c>
      <c r="L761">
        <f>VLOOKUP(D761,Vendedores!A:F,5,FALSE)</f>
        <v>4875</v>
      </c>
      <c r="M761">
        <f>VLOOKUP(D761,Vendedores!A:F,2,FALSE)</f>
        <v>5</v>
      </c>
      <c r="N761" t="str">
        <f>VLOOKUP(D761,Vendedores!A:H,7,FALSE)</f>
        <v>Vendedor Sr</v>
      </c>
      <c r="O761">
        <f>VLOOKUP(D761,Vendedores!A:H,8,FALSE)</f>
        <v>2</v>
      </c>
      <c r="P761">
        <f t="shared" si="68"/>
        <v>20</v>
      </c>
      <c r="Q761">
        <f t="shared" si="69"/>
        <v>10</v>
      </c>
      <c r="R761">
        <f t="shared" si="70"/>
        <v>10</v>
      </c>
      <c r="S761">
        <f t="shared" si="71"/>
        <v>10</v>
      </c>
      <c r="T761" s="12">
        <f>VLOOKUP(
    O761,
    Comisiones!A:N,
    HLOOKUP(G761,Comisiones!$1:$2,2,FALSE),
    FALSE
)</f>
        <v>0.19</v>
      </c>
    </row>
    <row r="762" spans="1:20" x14ac:dyDescent="0.3">
      <c r="A762" s="2">
        <v>761</v>
      </c>
      <c r="B762" s="3">
        <v>45181</v>
      </c>
      <c r="C762" s="2">
        <v>6</v>
      </c>
      <c r="D762" s="2">
        <v>36</v>
      </c>
      <c r="E762" s="2">
        <v>23</v>
      </c>
      <c r="F762" t="str">
        <f t="shared" si="66"/>
        <v>martes</v>
      </c>
      <c r="G762" t="str">
        <f t="shared" si="67"/>
        <v>septiembre</v>
      </c>
      <c r="H762" t="str">
        <f>VLOOKUP(C762,Productos!A:D,2,FALSE)</f>
        <v>Producto F</v>
      </c>
      <c r="I762">
        <f>VLOOKUP(C762,Productos!A:D,3,FALSE)</f>
        <v>16</v>
      </c>
      <c r="J762">
        <f>VLOOKUP(C762,Productos!A:D,4,FALSE)</f>
        <v>32</v>
      </c>
      <c r="K762" t="str">
        <f>VLOOKUP(D762,Vendedores!A:F,6,FALSE)</f>
        <v>Rodriguez, Francisco</v>
      </c>
      <c r="L762">
        <f>VLOOKUP(D762,Vendedores!A:F,5,FALSE)</f>
        <v>1898</v>
      </c>
      <c r="M762">
        <f>VLOOKUP(D762,Vendedores!A:F,2,FALSE)</f>
        <v>8</v>
      </c>
      <c r="N762" t="str">
        <f>VLOOKUP(D762,Vendedores!A:H,7,FALSE)</f>
        <v>Pasante</v>
      </c>
      <c r="O762">
        <f>VLOOKUP(D762,Vendedores!A:H,8,FALSE)</f>
        <v>1</v>
      </c>
      <c r="P762">
        <f t="shared" si="68"/>
        <v>32</v>
      </c>
      <c r="Q762">
        <f t="shared" si="69"/>
        <v>16</v>
      </c>
      <c r="R762">
        <f t="shared" si="70"/>
        <v>16</v>
      </c>
      <c r="S762">
        <f t="shared" si="71"/>
        <v>16</v>
      </c>
      <c r="T762" s="12">
        <f>VLOOKUP(
    O762,
    Comisiones!A:N,
    HLOOKUP(G762,Comisiones!$1:$2,2,FALSE),
    FALSE
)</f>
        <v>0.17</v>
      </c>
    </row>
    <row r="763" spans="1:20" x14ac:dyDescent="0.3">
      <c r="A763" s="2">
        <v>762</v>
      </c>
      <c r="B763" s="3">
        <v>45181</v>
      </c>
      <c r="C763" s="2">
        <v>3</v>
      </c>
      <c r="D763" s="2">
        <v>27</v>
      </c>
      <c r="E763" s="2">
        <v>20</v>
      </c>
      <c r="F763" t="str">
        <f t="shared" si="66"/>
        <v>martes</v>
      </c>
      <c r="G763" t="str">
        <f t="shared" si="67"/>
        <v>septiembre</v>
      </c>
      <c r="H763" t="str">
        <f>VLOOKUP(C763,Productos!A:D,2,FALSE)</f>
        <v>Producto C</v>
      </c>
      <c r="I763">
        <f>VLOOKUP(C763,Productos!A:D,3,FALSE)</f>
        <v>23</v>
      </c>
      <c r="J763">
        <f>VLOOKUP(C763,Productos!A:D,4,FALSE)</f>
        <v>46</v>
      </c>
      <c r="K763" t="str">
        <f>VLOOKUP(D763,Vendedores!A:F,6,FALSE)</f>
        <v>Martin, Antonio</v>
      </c>
      <c r="L763">
        <f>VLOOKUP(D763,Vendedores!A:F,5,FALSE)</f>
        <v>1057</v>
      </c>
      <c r="M763">
        <f>VLOOKUP(D763,Vendedores!A:F,2,FALSE)</f>
        <v>8</v>
      </c>
      <c r="N763" t="str">
        <f>VLOOKUP(D763,Vendedores!A:H,7,FALSE)</f>
        <v>Pasante</v>
      </c>
      <c r="O763">
        <f>VLOOKUP(D763,Vendedores!A:H,8,FALSE)</f>
        <v>1</v>
      </c>
      <c r="P763">
        <f t="shared" si="68"/>
        <v>46</v>
      </c>
      <c r="Q763">
        <f t="shared" si="69"/>
        <v>23</v>
      </c>
      <c r="R763">
        <f t="shared" si="70"/>
        <v>23</v>
      </c>
      <c r="S763">
        <f t="shared" si="71"/>
        <v>23</v>
      </c>
      <c r="T763" s="12">
        <f>VLOOKUP(
    O763,
    Comisiones!A:N,
    HLOOKUP(G763,Comisiones!$1:$2,2,FALSE),
    FALSE
)</f>
        <v>0.17</v>
      </c>
    </row>
    <row r="764" spans="1:20" x14ac:dyDescent="0.3">
      <c r="A764" s="2">
        <v>763</v>
      </c>
      <c r="B764" s="3">
        <v>45182</v>
      </c>
      <c r="C764" s="2">
        <v>8</v>
      </c>
      <c r="D764" s="2">
        <v>14</v>
      </c>
      <c r="E764" s="2">
        <v>15</v>
      </c>
      <c r="F764" t="str">
        <f t="shared" si="66"/>
        <v>miércoles</v>
      </c>
      <c r="G764" t="str">
        <f t="shared" si="67"/>
        <v>septiembre</v>
      </c>
      <c r="H764" t="str">
        <f>VLOOKUP(C764,Productos!A:D,2,FALSE)</f>
        <v>Producto H</v>
      </c>
      <c r="I764">
        <f>VLOOKUP(C764,Productos!A:D,3,FALSE)</f>
        <v>14</v>
      </c>
      <c r="J764">
        <f>VLOOKUP(C764,Productos!A:D,4,FALSE)</f>
        <v>28</v>
      </c>
      <c r="K764" t="str">
        <f>VLOOKUP(D764,Vendedores!A:F,6,FALSE)</f>
        <v>Fernandez, Teresa</v>
      </c>
      <c r="L764">
        <f>VLOOKUP(D764,Vendedores!A:F,5,FALSE)</f>
        <v>7062</v>
      </c>
      <c r="M764">
        <f>VLOOKUP(D764,Vendedores!A:F,2,FALSE)</f>
        <v>2</v>
      </c>
      <c r="N764" t="str">
        <f>VLOOKUP(D764,Vendedores!A:H,7,FALSE)</f>
        <v>Director</v>
      </c>
      <c r="O764">
        <f>VLOOKUP(D764,Vendedores!A:H,8,FALSE)</f>
        <v>4</v>
      </c>
      <c r="P764">
        <f t="shared" si="68"/>
        <v>25.2</v>
      </c>
      <c r="Q764">
        <f t="shared" si="69"/>
        <v>14</v>
      </c>
      <c r="R764">
        <f t="shared" si="70"/>
        <v>14</v>
      </c>
      <c r="S764">
        <f t="shared" si="71"/>
        <v>14</v>
      </c>
      <c r="T764" s="12">
        <f>VLOOKUP(
    O764,
    Comisiones!A:N,
    HLOOKUP(G764,Comisiones!$1:$2,2,FALSE),
    FALSE
)</f>
        <v>0.23</v>
      </c>
    </row>
    <row r="765" spans="1:20" x14ac:dyDescent="0.3">
      <c r="A765" s="2">
        <v>764</v>
      </c>
      <c r="B765" s="3">
        <v>45182</v>
      </c>
      <c r="C765" s="2">
        <v>4</v>
      </c>
      <c r="D765" s="2">
        <v>35</v>
      </c>
      <c r="E765" s="2">
        <v>8</v>
      </c>
      <c r="F765" t="str">
        <f t="shared" si="66"/>
        <v>miércoles</v>
      </c>
      <c r="G765" t="str">
        <f t="shared" si="67"/>
        <v>septiembre</v>
      </c>
      <c r="H765" t="str">
        <f>VLOOKUP(C765,Productos!A:D,2,FALSE)</f>
        <v>Producto D</v>
      </c>
      <c r="I765">
        <f>VLOOKUP(C765,Productos!A:D,3,FALSE)</f>
        <v>14</v>
      </c>
      <c r="J765">
        <f>VLOOKUP(C765,Productos!A:D,4,FALSE)</f>
        <v>28</v>
      </c>
      <c r="K765" t="str">
        <f>VLOOKUP(D765,Vendedores!A:F,6,FALSE)</f>
        <v>Garcia, David</v>
      </c>
      <c r="L765">
        <f>VLOOKUP(D765,Vendedores!A:F,5,FALSE)</f>
        <v>2383</v>
      </c>
      <c r="M765">
        <f>VLOOKUP(D765,Vendedores!A:F,2,FALSE)</f>
        <v>7</v>
      </c>
      <c r="N765" t="str">
        <f>VLOOKUP(D765,Vendedores!A:H,7,FALSE)</f>
        <v>Vendedor Jr</v>
      </c>
      <c r="O765">
        <f>VLOOKUP(D765,Vendedores!A:H,8,FALSE)</f>
        <v>2</v>
      </c>
      <c r="P765">
        <f t="shared" si="68"/>
        <v>28</v>
      </c>
      <c r="Q765">
        <f t="shared" si="69"/>
        <v>14</v>
      </c>
      <c r="R765">
        <f t="shared" si="70"/>
        <v>14</v>
      </c>
      <c r="S765">
        <f t="shared" si="71"/>
        <v>14</v>
      </c>
      <c r="T765" s="12">
        <f>VLOOKUP(
    O765,
    Comisiones!A:N,
    HLOOKUP(G765,Comisiones!$1:$2,2,FALSE),
    FALSE
)</f>
        <v>0.19</v>
      </c>
    </row>
    <row r="766" spans="1:20" x14ac:dyDescent="0.3">
      <c r="A766" s="2">
        <v>765</v>
      </c>
      <c r="B766" s="3">
        <v>45182</v>
      </c>
      <c r="C766" s="2">
        <v>10</v>
      </c>
      <c r="D766" s="2">
        <v>40</v>
      </c>
      <c r="E766" s="2">
        <v>13</v>
      </c>
      <c r="F766" t="str">
        <f t="shared" si="66"/>
        <v>miércoles</v>
      </c>
      <c r="G766" t="str">
        <f t="shared" si="67"/>
        <v>septiembre</v>
      </c>
      <c r="H766" t="str">
        <f>VLOOKUP(C766,Productos!A:D,2,FALSE)</f>
        <v>Producto J</v>
      </c>
      <c r="I766">
        <f>VLOOKUP(C766,Productos!A:D,3,FALSE)</f>
        <v>29</v>
      </c>
      <c r="J766">
        <f>VLOOKUP(C766,Productos!A:D,4,FALSE)</f>
        <v>58</v>
      </c>
      <c r="K766" t="str">
        <f>VLOOKUP(D766,Vendedores!A:F,6,FALSE)</f>
        <v>Martin, Carmen</v>
      </c>
      <c r="L766">
        <f>VLOOKUP(D766,Vendedores!A:F,5,FALSE)</f>
        <v>1598</v>
      </c>
      <c r="M766">
        <f>VLOOKUP(D766,Vendedores!A:F,2,FALSE)</f>
        <v>8</v>
      </c>
      <c r="N766" t="str">
        <f>VLOOKUP(D766,Vendedores!A:H,7,FALSE)</f>
        <v>Pasante</v>
      </c>
      <c r="O766">
        <f>VLOOKUP(D766,Vendedores!A:H,8,FALSE)</f>
        <v>1</v>
      </c>
      <c r="P766">
        <f t="shared" si="68"/>
        <v>58</v>
      </c>
      <c r="Q766">
        <f t="shared" si="69"/>
        <v>29</v>
      </c>
      <c r="R766">
        <f t="shared" si="70"/>
        <v>29</v>
      </c>
      <c r="S766">
        <f t="shared" si="71"/>
        <v>29</v>
      </c>
      <c r="T766" s="12">
        <f>VLOOKUP(
    O766,
    Comisiones!A:N,
    HLOOKUP(G766,Comisiones!$1:$2,2,FALSE),
    FALSE
)</f>
        <v>0.17</v>
      </c>
    </row>
    <row r="767" spans="1:20" x14ac:dyDescent="0.3">
      <c r="A767" s="2">
        <v>766</v>
      </c>
      <c r="B767" s="3">
        <v>45183</v>
      </c>
      <c r="C767" s="2">
        <v>10</v>
      </c>
      <c r="D767" s="2">
        <v>10</v>
      </c>
      <c r="E767" s="2">
        <v>14</v>
      </c>
      <c r="F767" t="str">
        <f t="shared" si="66"/>
        <v>jueves</v>
      </c>
      <c r="G767" t="str">
        <f t="shared" si="67"/>
        <v>septiembre</v>
      </c>
      <c r="H767" t="str">
        <f>VLOOKUP(C767,Productos!A:D,2,FALSE)</f>
        <v>Producto J</v>
      </c>
      <c r="I767">
        <f>VLOOKUP(C767,Productos!A:D,3,FALSE)</f>
        <v>29</v>
      </c>
      <c r="J767">
        <f>VLOOKUP(C767,Productos!A:D,4,FALSE)</f>
        <v>58</v>
      </c>
      <c r="K767" t="str">
        <f>VLOOKUP(D767,Vendedores!A:F,6,FALSE)</f>
        <v>Martin, Francisco</v>
      </c>
      <c r="L767">
        <f>VLOOKUP(D767,Vendedores!A:F,5,FALSE)</f>
        <v>4384</v>
      </c>
      <c r="M767">
        <f>VLOOKUP(D767,Vendedores!A:F,2,FALSE)</f>
        <v>5</v>
      </c>
      <c r="N767" t="str">
        <f>VLOOKUP(D767,Vendedores!A:H,7,FALSE)</f>
        <v>Vendedor Sr</v>
      </c>
      <c r="O767">
        <f>VLOOKUP(D767,Vendedores!A:H,8,FALSE)</f>
        <v>2</v>
      </c>
      <c r="P767">
        <f t="shared" si="68"/>
        <v>58</v>
      </c>
      <c r="Q767">
        <f t="shared" si="69"/>
        <v>29</v>
      </c>
      <c r="R767">
        <f t="shared" si="70"/>
        <v>29</v>
      </c>
      <c r="S767">
        <f t="shared" si="71"/>
        <v>29</v>
      </c>
      <c r="T767" s="12">
        <f>VLOOKUP(
    O767,
    Comisiones!A:N,
    HLOOKUP(G767,Comisiones!$1:$2,2,FALSE),
    FALSE
)</f>
        <v>0.19</v>
      </c>
    </row>
    <row r="768" spans="1:20" x14ac:dyDescent="0.3">
      <c r="A768" s="2">
        <v>767</v>
      </c>
      <c r="B768" s="3">
        <v>45183</v>
      </c>
      <c r="C768" s="2">
        <v>7</v>
      </c>
      <c r="D768" s="2">
        <v>26</v>
      </c>
      <c r="E768" s="2">
        <v>22</v>
      </c>
      <c r="F768" t="str">
        <f t="shared" si="66"/>
        <v>jueves</v>
      </c>
      <c r="G768" t="str">
        <f t="shared" si="67"/>
        <v>septiembre</v>
      </c>
      <c r="H768" t="str">
        <f>VLOOKUP(C768,Productos!A:D,2,FALSE)</f>
        <v>Producto G</v>
      </c>
      <c r="I768">
        <f>VLOOKUP(C768,Productos!A:D,3,FALSE)</f>
        <v>17</v>
      </c>
      <c r="J768">
        <f>VLOOKUP(C768,Productos!A:D,4,FALSE)</f>
        <v>34</v>
      </c>
      <c r="K768" t="str">
        <f>VLOOKUP(D768,Vendedores!A:F,6,FALSE)</f>
        <v>Gomez, Pilar</v>
      </c>
      <c r="L768">
        <f>VLOOKUP(D768,Vendedores!A:F,5,FALSE)</f>
        <v>2557</v>
      </c>
      <c r="M768">
        <f>VLOOKUP(D768,Vendedores!A:F,2,FALSE)</f>
        <v>7</v>
      </c>
      <c r="N768" t="str">
        <f>VLOOKUP(D768,Vendedores!A:H,7,FALSE)</f>
        <v>Vendedor Jr</v>
      </c>
      <c r="O768">
        <f>VLOOKUP(D768,Vendedores!A:H,8,FALSE)</f>
        <v>2</v>
      </c>
      <c r="P768">
        <f t="shared" si="68"/>
        <v>34</v>
      </c>
      <c r="Q768">
        <f t="shared" si="69"/>
        <v>17</v>
      </c>
      <c r="R768">
        <f t="shared" si="70"/>
        <v>17</v>
      </c>
      <c r="S768">
        <f t="shared" si="71"/>
        <v>17</v>
      </c>
      <c r="T768" s="12">
        <f>VLOOKUP(
    O768,
    Comisiones!A:N,
    HLOOKUP(G768,Comisiones!$1:$2,2,FALSE),
    FALSE
)</f>
        <v>0.19</v>
      </c>
    </row>
    <row r="769" spans="1:20" x14ac:dyDescent="0.3">
      <c r="A769" s="2">
        <v>768</v>
      </c>
      <c r="B769" s="3">
        <v>45183</v>
      </c>
      <c r="C769" s="2">
        <v>7</v>
      </c>
      <c r="D769" s="2">
        <v>6</v>
      </c>
      <c r="E769" s="2">
        <v>14</v>
      </c>
      <c r="F769" t="str">
        <f t="shared" si="66"/>
        <v>jueves</v>
      </c>
      <c r="G769" t="str">
        <f t="shared" si="67"/>
        <v>septiembre</v>
      </c>
      <c r="H769" t="str">
        <f>VLOOKUP(C769,Productos!A:D,2,FALSE)</f>
        <v>Producto G</v>
      </c>
      <c r="I769">
        <f>VLOOKUP(C769,Productos!A:D,3,FALSE)</f>
        <v>17</v>
      </c>
      <c r="J769">
        <f>VLOOKUP(C769,Productos!A:D,4,FALSE)</f>
        <v>34</v>
      </c>
      <c r="K769" t="str">
        <f>VLOOKUP(D769,Vendedores!A:F,6,FALSE)</f>
        <v>Martinez, Pilar</v>
      </c>
      <c r="L769">
        <f>VLOOKUP(D769,Vendedores!A:F,5,FALSE)</f>
        <v>2700</v>
      </c>
      <c r="M769">
        <f>VLOOKUP(D769,Vendedores!A:F,2,FALSE)</f>
        <v>2</v>
      </c>
      <c r="N769" t="str">
        <f>VLOOKUP(D769,Vendedores!A:H,7,FALSE)</f>
        <v>Director</v>
      </c>
      <c r="O769">
        <f>VLOOKUP(D769,Vendedores!A:H,8,FALSE)</f>
        <v>4</v>
      </c>
      <c r="P769">
        <f t="shared" si="68"/>
        <v>30.6</v>
      </c>
      <c r="Q769">
        <f t="shared" si="69"/>
        <v>17</v>
      </c>
      <c r="R769">
        <f t="shared" si="70"/>
        <v>17</v>
      </c>
      <c r="S769">
        <f t="shared" si="71"/>
        <v>17</v>
      </c>
      <c r="T769" s="12">
        <f>VLOOKUP(
    O769,
    Comisiones!A:N,
    HLOOKUP(G769,Comisiones!$1:$2,2,FALSE),
    FALSE
)</f>
        <v>0.23</v>
      </c>
    </row>
    <row r="770" spans="1:20" x14ac:dyDescent="0.3">
      <c r="A770" s="2">
        <v>769</v>
      </c>
      <c r="B770" s="3">
        <v>45184</v>
      </c>
      <c r="C770" s="2">
        <v>4</v>
      </c>
      <c r="D770" s="2">
        <v>33</v>
      </c>
      <c r="E770" s="2">
        <v>18</v>
      </c>
      <c r="F770" t="str">
        <f t="shared" si="66"/>
        <v>viernes</v>
      </c>
      <c r="G770" t="str">
        <f t="shared" si="67"/>
        <v>septiembre</v>
      </c>
      <c r="H770" t="str">
        <f>VLOOKUP(C770,Productos!A:D,2,FALSE)</f>
        <v>Producto D</v>
      </c>
      <c r="I770">
        <f>VLOOKUP(C770,Productos!A:D,3,FALSE)</f>
        <v>14</v>
      </c>
      <c r="J770">
        <f>VLOOKUP(C770,Productos!A:D,4,FALSE)</f>
        <v>28</v>
      </c>
      <c r="K770" t="str">
        <f>VLOOKUP(D770,Vendedores!A:F,6,FALSE)</f>
        <v>Martin, Josefa</v>
      </c>
      <c r="L770">
        <f>VLOOKUP(D770,Vendedores!A:F,5,FALSE)</f>
        <v>4217</v>
      </c>
      <c r="M770">
        <f>VLOOKUP(D770,Vendedores!A:F,2,FALSE)</f>
        <v>5</v>
      </c>
      <c r="N770" t="str">
        <f>VLOOKUP(D770,Vendedores!A:H,7,FALSE)</f>
        <v>Vendedor Sr</v>
      </c>
      <c r="O770">
        <f>VLOOKUP(D770,Vendedores!A:H,8,FALSE)</f>
        <v>2</v>
      </c>
      <c r="P770">
        <f t="shared" si="68"/>
        <v>28</v>
      </c>
      <c r="Q770">
        <f t="shared" si="69"/>
        <v>14</v>
      </c>
      <c r="R770">
        <f t="shared" si="70"/>
        <v>14</v>
      </c>
      <c r="S770">
        <f t="shared" si="71"/>
        <v>14</v>
      </c>
      <c r="T770" s="12">
        <f>VLOOKUP(
    O770,
    Comisiones!A:N,
    HLOOKUP(G770,Comisiones!$1:$2,2,FALSE),
    FALSE
)</f>
        <v>0.19</v>
      </c>
    </row>
    <row r="771" spans="1:20" x14ac:dyDescent="0.3">
      <c r="A771" s="2">
        <v>770</v>
      </c>
      <c r="B771" s="3">
        <v>45184</v>
      </c>
      <c r="C771" s="2">
        <v>2</v>
      </c>
      <c r="D771" s="2">
        <v>37</v>
      </c>
      <c r="E771" s="2">
        <v>15</v>
      </c>
      <c r="F771" t="str">
        <f t="shared" ref="F771:F834" si="72">TEXT(B771,"dddd")</f>
        <v>viernes</v>
      </c>
      <c r="G771" t="str">
        <f t="shared" ref="G771:G834" si="73">TEXT(B771,"mmmm")</f>
        <v>septiembre</v>
      </c>
      <c r="H771" t="str">
        <f>VLOOKUP(C771,Productos!A:D,2,FALSE)</f>
        <v>Producto B</v>
      </c>
      <c r="I771">
        <f>VLOOKUP(C771,Productos!A:D,3,FALSE)</f>
        <v>14</v>
      </c>
      <c r="J771">
        <f>VLOOKUP(C771,Productos!A:D,4,FALSE)</f>
        <v>28</v>
      </c>
      <c r="K771" t="str">
        <f>VLOOKUP(D771,Vendedores!A:F,6,FALSE)</f>
        <v>Gonzalez, Lionel</v>
      </c>
      <c r="L771">
        <f>VLOOKUP(D771,Vendedores!A:F,5,FALSE)</f>
        <v>4073</v>
      </c>
      <c r="M771">
        <f>VLOOKUP(D771,Vendedores!A:F,2,FALSE)</f>
        <v>5</v>
      </c>
      <c r="N771" t="str">
        <f>VLOOKUP(D771,Vendedores!A:H,7,FALSE)</f>
        <v>Vendedor Sr</v>
      </c>
      <c r="O771">
        <f>VLOOKUP(D771,Vendedores!A:H,8,FALSE)</f>
        <v>2</v>
      </c>
      <c r="P771">
        <f t="shared" ref="P771:P834" si="74">IF(
    OR(N771="Director",N771="Gerente",N771="CEO"),
    J771*0.9,
    IF(F771="domingo",J771*1.2,J771)
)</f>
        <v>28</v>
      </c>
      <c r="Q771">
        <f t="shared" ref="Q771:Q834" si="75">IF(
    AND(
        OR(C771=1,C771=2,C771=3,C771=4),
        OR(G771="junio",G771="julio",G771="agosto")
    ),
    I771*1.05,
    I771
)</f>
        <v>14</v>
      </c>
      <c r="R771">
        <f t="shared" ref="R771:R834" si="76">IF(
    OR(G771="diciembre",G771="enero",G771="febrero"),
    IF(
        OR(C771=5,C771=6,C771=7,C771=8),
        I771*1.07,
        IF(
            OR(C771=10,C771=9),
            I771*1.1,
            I771
        )
    ),
    I771
)</f>
        <v>14</v>
      </c>
      <c r="S771">
        <f t="shared" ref="S771:S834" si="77">IF(
    OR(G771="enero",G771="febrero",G771="diciembre"),
    R771,
    IF(OR(G771="junio",G771="julio",G771="agosto"),Q771,I771))</f>
        <v>14</v>
      </c>
      <c r="T771" s="12">
        <f>VLOOKUP(
    O771,
    Comisiones!A:N,
    HLOOKUP(G771,Comisiones!$1:$2,2,FALSE),
    FALSE
)</f>
        <v>0.19</v>
      </c>
    </row>
    <row r="772" spans="1:20" x14ac:dyDescent="0.3">
      <c r="A772" s="2">
        <v>771</v>
      </c>
      <c r="B772" s="3">
        <v>45184</v>
      </c>
      <c r="C772" s="2">
        <v>1</v>
      </c>
      <c r="D772" s="2">
        <v>7</v>
      </c>
      <c r="E772" s="2">
        <v>13</v>
      </c>
      <c r="F772" t="str">
        <f t="shared" si="72"/>
        <v>viernes</v>
      </c>
      <c r="G772" t="str">
        <f t="shared" si="73"/>
        <v>septiembre</v>
      </c>
      <c r="H772" t="str">
        <f>VLOOKUP(C772,Productos!A:D,2,FALSE)</f>
        <v>Producto A</v>
      </c>
      <c r="I772">
        <f>VLOOKUP(C772,Productos!A:D,3,FALSE)</f>
        <v>10</v>
      </c>
      <c r="J772">
        <f>VLOOKUP(C772,Productos!A:D,4,FALSE)</f>
        <v>20</v>
      </c>
      <c r="K772" t="str">
        <f>VLOOKUP(D772,Vendedores!A:F,6,FALSE)</f>
        <v>Sanchez, Antonio</v>
      </c>
      <c r="L772">
        <f>VLOOKUP(D772,Vendedores!A:F,5,FALSE)</f>
        <v>1810</v>
      </c>
      <c r="M772">
        <f>VLOOKUP(D772,Vendedores!A:F,2,FALSE)</f>
        <v>8</v>
      </c>
      <c r="N772" t="str">
        <f>VLOOKUP(D772,Vendedores!A:H,7,FALSE)</f>
        <v>Pasante</v>
      </c>
      <c r="O772">
        <f>VLOOKUP(D772,Vendedores!A:H,8,FALSE)</f>
        <v>1</v>
      </c>
      <c r="P772">
        <f t="shared" si="74"/>
        <v>20</v>
      </c>
      <c r="Q772">
        <f t="shared" si="75"/>
        <v>10</v>
      </c>
      <c r="R772">
        <f t="shared" si="76"/>
        <v>10</v>
      </c>
      <c r="S772">
        <f t="shared" si="77"/>
        <v>10</v>
      </c>
      <c r="T772" s="12">
        <f>VLOOKUP(
    O772,
    Comisiones!A:N,
    HLOOKUP(G772,Comisiones!$1:$2,2,FALSE),
    FALSE
)</f>
        <v>0.17</v>
      </c>
    </row>
    <row r="773" spans="1:20" x14ac:dyDescent="0.3">
      <c r="A773" s="2">
        <v>772</v>
      </c>
      <c r="B773" s="3">
        <v>45185</v>
      </c>
      <c r="C773" s="2">
        <v>4</v>
      </c>
      <c r="D773" s="2">
        <v>13</v>
      </c>
      <c r="E773" s="2">
        <v>12</v>
      </c>
      <c r="F773" t="str">
        <f t="shared" si="72"/>
        <v>sábado</v>
      </c>
      <c r="G773" t="str">
        <f t="shared" si="73"/>
        <v>septiembre</v>
      </c>
      <c r="H773" t="str">
        <f>VLOOKUP(C773,Productos!A:D,2,FALSE)</f>
        <v>Producto D</v>
      </c>
      <c r="I773">
        <f>VLOOKUP(C773,Productos!A:D,3,FALSE)</f>
        <v>14</v>
      </c>
      <c r="J773">
        <f>VLOOKUP(C773,Productos!A:D,4,FALSE)</f>
        <v>28</v>
      </c>
      <c r="K773" t="str">
        <f>VLOOKUP(D773,Vendedores!A:F,6,FALSE)</f>
        <v>Gonzalez, Josefa</v>
      </c>
      <c r="L773">
        <f>VLOOKUP(D773,Vendedores!A:F,5,FALSE)</f>
        <v>1830</v>
      </c>
      <c r="M773">
        <f>VLOOKUP(D773,Vendedores!A:F,2,FALSE)</f>
        <v>8</v>
      </c>
      <c r="N773" t="str">
        <f>VLOOKUP(D773,Vendedores!A:H,7,FALSE)</f>
        <v>Pasante</v>
      </c>
      <c r="O773">
        <f>VLOOKUP(D773,Vendedores!A:H,8,FALSE)</f>
        <v>1</v>
      </c>
      <c r="P773">
        <f t="shared" si="74"/>
        <v>28</v>
      </c>
      <c r="Q773">
        <f t="shared" si="75"/>
        <v>14</v>
      </c>
      <c r="R773">
        <f t="shared" si="76"/>
        <v>14</v>
      </c>
      <c r="S773">
        <f t="shared" si="77"/>
        <v>14</v>
      </c>
      <c r="T773" s="12">
        <f>VLOOKUP(
    O773,
    Comisiones!A:N,
    HLOOKUP(G773,Comisiones!$1:$2,2,FALSE),
    FALSE
)</f>
        <v>0.17</v>
      </c>
    </row>
    <row r="774" spans="1:20" x14ac:dyDescent="0.3">
      <c r="A774" s="2">
        <v>773</v>
      </c>
      <c r="B774" s="3">
        <v>45185</v>
      </c>
      <c r="C774" s="2">
        <v>6</v>
      </c>
      <c r="D774" s="2">
        <v>16</v>
      </c>
      <c r="E774" s="2">
        <v>16</v>
      </c>
      <c r="F774" t="str">
        <f t="shared" si="72"/>
        <v>sábado</v>
      </c>
      <c r="G774" t="str">
        <f t="shared" si="73"/>
        <v>septiembre</v>
      </c>
      <c r="H774" t="str">
        <f>VLOOKUP(C774,Productos!A:D,2,FALSE)</f>
        <v>Producto F</v>
      </c>
      <c r="I774">
        <f>VLOOKUP(C774,Productos!A:D,3,FALSE)</f>
        <v>16</v>
      </c>
      <c r="J774">
        <f>VLOOKUP(C774,Productos!A:D,4,FALSE)</f>
        <v>32</v>
      </c>
      <c r="K774" t="str">
        <f>VLOOKUP(D774,Vendedores!A:F,6,FALSE)</f>
        <v>Martin, Francisco</v>
      </c>
      <c r="L774">
        <f>VLOOKUP(D774,Vendedores!A:F,5,FALSE)</f>
        <v>2456</v>
      </c>
      <c r="M774">
        <f>VLOOKUP(D774,Vendedores!A:F,2,FALSE)</f>
        <v>7</v>
      </c>
      <c r="N774" t="str">
        <f>VLOOKUP(D774,Vendedores!A:H,7,FALSE)</f>
        <v>Vendedor Jr</v>
      </c>
      <c r="O774">
        <f>VLOOKUP(D774,Vendedores!A:H,8,FALSE)</f>
        <v>2</v>
      </c>
      <c r="P774">
        <f t="shared" si="74"/>
        <v>32</v>
      </c>
      <c r="Q774">
        <f t="shared" si="75"/>
        <v>16</v>
      </c>
      <c r="R774">
        <f t="shared" si="76"/>
        <v>16</v>
      </c>
      <c r="S774">
        <f t="shared" si="77"/>
        <v>16</v>
      </c>
      <c r="T774" s="12">
        <f>VLOOKUP(
    O774,
    Comisiones!A:N,
    HLOOKUP(G774,Comisiones!$1:$2,2,FALSE),
    FALSE
)</f>
        <v>0.19</v>
      </c>
    </row>
    <row r="775" spans="1:20" x14ac:dyDescent="0.3">
      <c r="A775" s="2">
        <v>774</v>
      </c>
      <c r="B775" s="3">
        <v>45185</v>
      </c>
      <c r="C775" s="2">
        <v>7</v>
      </c>
      <c r="D775" s="2">
        <v>27</v>
      </c>
      <c r="E775" s="2">
        <v>23</v>
      </c>
      <c r="F775" t="str">
        <f t="shared" si="72"/>
        <v>sábado</v>
      </c>
      <c r="G775" t="str">
        <f t="shared" si="73"/>
        <v>septiembre</v>
      </c>
      <c r="H775" t="str">
        <f>VLOOKUP(C775,Productos!A:D,2,FALSE)</f>
        <v>Producto G</v>
      </c>
      <c r="I775">
        <f>VLOOKUP(C775,Productos!A:D,3,FALSE)</f>
        <v>17</v>
      </c>
      <c r="J775">
        <f>VLOOKUP(C775,Productos!A:D,4,FALSE)</f>
        <v>34</v>
      </c>
      <c r="K775" t="str">
        <f>VLOOKUP(D775,Vendedores!A:F,6,FALSE)</f>
        <v>Martin, Antonio</v>
      </c>
      <c r="L775">
        <f>VLOOKUP(D775,Vendedores!A:F,5,FALSE)</f>
        <v>1057</v>
      </c>
      <c r="M775">
        <f>VLOOKUP(D775,Vendedores!A:F,2,FALSE)</f>
        <v>8</v>
      </c>
      <c r="N775" t="str">
        <f>VLOOKUP(D775,Vendedores!A:H,7,FALSE)</f>
        <v>Pasante</v>
      </c>
      <c r="O775">
        <f>VLOOKUP(D775,Vendedores!A:H,8,FALSE)</f>
        <v>1</v>
      </c>
      <c r="P775">
        <f t="shared" si="74"/>
        <v>34</v>
      </c>
      <c r="Q775">
        <f t="shared" si="75"/>
        <v>17</v>
      </c>
      <c r="R775">
        <f t="shared" si="76"/>
        <v>17</v>
      </c>
      <c r="S775">
        <f t="shared" si="77"/>
        <v>17</v>
      </c>
      <c r="T775" s="12">
        <f>VLOOKUP(
    O775,
    Comisiones!A:N,
    HLOOKUP(G775,Comisiones!$1:$2,2,FALSE),
    FALSE
)</f>
        <v>0.17</v>
      </c>
    </row>
    <row r="776" spans="1:20" x14ac:dyDescent="0.3">
      <c r="A776" s="2">
        <v>775</v>
      </c>
      <c r="B776" s="3">
        <v>45186</v>
      </c>
      <c r="C776" s="2">
        <v>2</v>
      </c>
      <c r="D776" s="2">
        <v>1</v>
      </c>
      <c r="E776" s="2">
        <v>21</v>
      </c>
      <c r="F776" t="str">
        <f t="shared" si="72"/>
        <v>domingo</v>
      </c>
      <c r="G776" t="str">
        <f t="shared" si="73"/>
        <v>septiembre</v>
      </c>
      <c r="H776" t="str">
        <f>VLOOKUP(C776,Productos!A:D,2,FALSE)</f>
        <v>Producto B</v>
      </c>
      <c r="I776">
        <f>VLOOKUP(C776,Productos!A:D,3,FALSE)</f>
        <v>14</v>
      </c>
      <c r="J776">
        <f>VLOOKUP(C776,Productos!A:D,4,FALSE)</f>
        <v>28</v>
      </c>
      <c r="K776" t="str">
        <f>VLOOKUP(D776,Vendedores!A:F,6,FALSE)</f>
        <v>Garcia, Juan</v>
      </c>
      <c r="L776">
        <f>VLOOKUP(D776,Vendedores!A:F,5,FALSE)</f>
        <v>7402</v>
      </c>
      <c r="M776">
        <f>VLOOKUP(D776,Vendedores!A:F,2,FALSE)</f>
        <v>7</v>
      </c>
      <c r="N776" t="str">
        <f>VLOOKUP(D776,Vendedores!A:H,7,FALSE)</f>
        <v>Vendedor Jr</v>
      </c>
      <c r="O776">
        <f>VLOOKUP(D776,Vendedores!A:H,8,FALSE)</f>
        <v>2</v>
      </c>
      <c r="P776">
        <f t="shared" si="74"/>
        <v>33.6</v>
      </c>
      <c r="Q776">
        <f t="shared" si="75"/>
        <v>14</v>
      </c>
      <c r="R776">
        <f t="shared" si="76"/>
        <v>14</v>
      </c>
      <c r="S776">
        <f t="shared" si="77"/>
        <v>14</v>
      </c>
      <c r="T776" s="12">
        <f>VLOOKUP(
    O776,
    Comisiones!A:N,
    HLOOKUP(G776,Comisiones!$1:$2,2,FALSE),
    FALSE
)</f>
        <v>0.19</v>
      </c>
    </row>
    <row r="777" spans="1:20" x14ac:dyDescent="0.3">
      <c r="A777" s="2">
        <v>776</v>
      </c>
      <c r="B777" s="3">
        <v>45186</v>
      </c>
      <c r="C777" s="2">
        <v>6</v>
      </c>
      <c r="D777" s="2">
        <v>38</v>
      </c>
      <c r="E777" s="2">
        <v>22</v>
      </c>
      <c r="F777" t="str">
        <f t="shared" si="72"/>
        <v>domingo</v>
      </c>
      <c r="G777" t="str">
        <f t="shared" si="73"/>
        <v>septiembre</v>
      </c>
      <c r="H777" t="str">
        <f>VLOOKUP(C777,Productos!A:D,2,FALSE)</f>
        <v>Producto F</v>
      </c>
      <c r="I777">
        <f>VLOOKUP(C777,Productos!A:D,3,FALSE)</f>
        <v>16</v>
      </c>
      <c r="J777">
        <f>VLOOKUP(C777,Productos!A:D,4,FALSE)</f>
        <v>32</v>
      </c>
      <c r="K777" t="str">
        <f>VLOOKUP(D777,Vendedores!A:F,6,FALSE)</f>
        <v>Fernandez, Jose</v>
      </c>
      <c r="L777">
        <f>VLOOKUP(D777,Vendedores!A:F,5,FALSE)</f>
        <v>3055</v>
      </c>
      <c r="M777">
        <f>VLOOKUP(D777,Vendedores!A:F,2,FALSE)</f>
        <v>6</v>
      </c>
      <c r="N777" t="str">
        <f>VLOOKUP(D777,Vendedores!A:H,7,FALSE)</f>
        <v>Vendedor Ssr</v>
      </c>
      <c r="O777">
        <f>VLOOKUP(D777,Vendedores!A:H,8,FALSE)</f>
        <v>2</v>
      </c>
      <c r="P777">
        <f t="shared" si="74"/>
        <v>38.4</v>
      </c>
      <c r="Q777">
        <f t="shared" si="75"/>
        <v>16</v>
      </c>
      <c r="R777">
        <f t="shared" si="76"/>
        <v>16</v>
      </c>
      <c r="S777">
        <f t="shared" si="77"/>
        <v>16</v>
      </c>
      <c r="T777" s="12">
        <f>VLOOKUP(
    O777,
    Comisiones!A:N,
    HLOOKUP(G777,Comisiones!$1:$2,2,FALSE),
    FALSE
)</f>
        <v>0.19</v>
      </c>
    </row>
    <row r="778" spans="1:20" x14ac:dyDescent="0.3">
      <c r="A778" s="2">
        <v>777</v>
      </c>
      <c r="B778" s="3">
        <v>45186</v>
      </c>
      <c r="C778" s="2">
        <v>5</v>
      </c>
      <c r="D778" s="2">
        <v>29</v>
      </c>
      <c r="E778" s="2">
        <v>12</v>
      </c>
      <c r="F778" t="str">
        <f t="shared" si="72"/>
        <v>domingo</v>
      </c>
      <c r="G778" t="str">
        <f t="shared" si="73"/>
        <v>septiembre</v>
      </c>
      <c r="H778" t="str">
        <f>VLOOKUP(C778,Productos!A:D,2,FALSE)</f>
        <v>Producto E</v>
      </c>
      <c r="I778">
        <f>VLOOKUP(C778,Productos!A:D,3,FALSE)</f>
        <v>24</v>
      </c>
      <c r="J778">
        <f>VLOOKUP(C778,Productos!A:D,4,FALSE)</f>
        <v>48</v>
      </c>
      <c r="K778" t="str">
        <f>VLOOKUP(D778,Vendedores!A:F,6,FALSE)</f>
        <v>Rodriguez, Jose</v>
      </c>
      <c r="L778">
        <f>VLOOKUP(D778,Vendedores!A:F,5,FALSE)</f>
        <v>4645</v>
      </c>
      <c r="M778">
        <f>VLOOKUP(D778,Vendedores!A:F,2,FALSE)</f>
        <v>5</v>
      </c>
      <c r="N778" t="str">
        <f>VLOOKUP(D778,Vendedores!A:H,7,FALSE)</f>
        <v>Vendedor Sr</v>
      </c>
      <c r="O778">
        <f>VLOOKUP(D778,Vendedores!A:H,8,FALSE)</f>
        <v>2</v>
      </c>
      <c r="P778">
        <f t="shared" si="74"/>
        <v>57.599999999999994</v>
      </c>
      <c r="Q778">
        <f t="shared" si="75"/>
        <v>24</v>
      </c>
      <c r="R778">
        <f t="shared" si="76"/>
        <v>24</v>
      </c>
      <c r="S778">
        <f t="shared" si="77"/>
        <v>24</v>
      </c>
      <c r="T778" s="12">
        <f>VLOOKUP(
    O778,
    Comisiones!A:N,
    HLOOKUP(G778,Comisiones!$1:$2,2,FALSE),
    FALSE
)</f>
        <v>0.19</v>
      </c>
    </row>
    <row r="779" spans="1:20" x14ac:dyDescent="0.3">
      <c r="A779" s="2">
        <v>778</v>
      </c>
      <c r="B779" s="3">
        <v>45187</v>
      </c>
      <c r="C779" s="2">
        <v>6</v>
      </c>
      <c r="D779" s="2">
        <v>22</v>
      </c>
      <c r="E779" s="2">
        <v>15</v>
      </c>
      <c r="F779" t="str">
        <f t="shared" si="72"/>
        <v>lunes</v>
      </c>
      <c r="G779" t="str">
        <f t="shared" si="73"/>
        <v>septiembre</v>
      </c>
      <c r="H779" t="str">
        <f>VLOOKUP(C779,Productos!A:D,2,FALSE)</f>
        <v>Producto F</v>
      </c>
      <c r="I779">
        <f>VLOOKUP(C779,Productos!A:D,3,FALSE)</f>
        <v>16</v>
      </c>
      <c r="J779">
        <f>VLOOKUP(C779,Productos!A:D,4,FALSE)</f>
        <v>32</v>
      </c>
      <c r="K779" t="str">
        <f>VLOOKUP(D779,Vendedores!A:F,6,FALSE)</f>
        <v>Lopez, Ana</v>
      </c>
      <c r="L779">
        <f>VLOOKUP(D779,Vendedores!A:F,5,FALSE)</f>
        <v>1601</v>
      </c>
      <c r="M779">
        <f>VLOOKUP(D779,Vendedores!A:F,2,FALSE)</f>
        <v>8</v>
      </c>
      <c r="N779" t="str">
        <f>VLOOKUP(D779,Vendedores!A:H,7,FALSE)</f>
        <v>Pasante</v>
      </c>
      <c r="O779">
        <f>VLOOKUP(D779,Vendedores!A:H,8,FALSE)</f>
        <v>1</v>
      </c>
      <c r="P779">
        <f t="shared" si="74"/>
        <v>32</v>
      </c>
      <c r="Q779">
        <f t="shared" si="75"/>
        <v>16</v>
      </c>
      <c r="R779">
        <f t="shared" si="76"/>
        <v>16</v>
      </c>
      <c r="S779">
        <f t="shared" si="77"/>
        <v>16</v>
      </c>
      <c r="T779" s="12">
        <f>VLOOKUP(
    O779,
    Comisiones!A:N,
    HLOOKUP(G779,Comisiones!$1:$2,2,FALSE),
    FALSE
)</f>
        <v>0.17</v>
      </c>
    </row>
    <row r="780" spans="1:20" x14ac:dyDescent="0.3">
      <c r="A780" s="2">
        <v>779</v>
      </c>
      <c r="B780" s="3">
        <v>45187</v>
      </c>
      <c r="C780" s="2">
        <v>10</v>
      </c>
      <c r="D780" s="2">
        <v>2</v>
      </c>
      <c r="E780" s="2">
        <v>15</v>
      </c>
      <c r="F780" t="str">
        <f t="shared" si="72"/>
        <v>lunes</v>
      </c>
      <c r="G780" t="str">
        <f t="shared" si="73"/>
        <v>septiembre</v>
      </c>
      <c r="H780" t="str">
        <f>VLOOKUP(C780,Productos!A:D,2,FALSE)</f>
        <v>Producto J</v>
      </c>
      <c r="I780">
        <f>VLOOKUP(C780,Productos!A:D,3,FALSE)</f>
        <v>29</v>
      </c>
      <c r="J780">
        <f>VLOOKUP(C780,Productos!A:D,4,FALSE)</f>
        <v>58</v>
      </c>
      <c r="K780" t="str">
        <f>VLOOKUP(D780,Vendedores!A:F,6,FALSE)</f>
        <v>Rodriguez, Ana</v>
      </c>
      <c r="L780">
        <f>VLOOKUP(D780,Vendedores!A:F,5,FALSE)</f>
        <v>6979</v>
      </c>
      <c r="M780">
        <f>VLOOKUP(D780,Vendedores!A:F,2,FALSE)</f>
        <v>3</v>
      </c>
      <c r="N780" t="str">
        <f>VLOOKUP(D780,Vendedores!A:H,7,FALSE)</f>
        <v>Gerente</v>
      </c>
      <c r="O780">
        <f>VLOOKUP(D780,Vendedores!A:H,8,FALSE)</f>
        <v>3</v>
      </c>
      <c r="P780">
        <f t="shared" si="74"/>
        <v>52.2</v>
      </c>
      <c r="Q780">
        <f t="shared" si="75"/>
        <v>29</v>
      </c>
      <c r="R780">
        <f t="shared" si="76"/>
        <v>29</v>
      </c>
      <c r="S780">
        <f t="shared" si="77"/>
        <v>29</v>
      </c>
      <c r="T780" s="12">
        <f>VLOOKUP(
    O780,
    Comisiones!A:N,
    HLOOKUP(G780,Comisiones!$1:$2,2,FALSE),
    FALSE
)</f>
        <v>0.21</v>
      </c>
    </row>
    <row r="781" spans="1:20" x14ac:dyDescent="0.3">
      <c r="A781" s="2">
        <v>780</v>
      </c>
      <c r="B781" s="3">
        <v>45187</v>
      </c>
      <c r="C781" s="2">
        <v>6</v>
      </c>
      <c r="D781" s="2">
        <v>4</v>
      </c>
      <c r="E781" s="2">
        <v>8</v>
      </c>
      <c r="F781" t="str">
        <f t="shared" si="72"/>
        <v>lunes</v>
      </c>
      <c r="G781" t="str">
        <f t="shared" si="73"/>
        <v>septiembre</v>
      </c>
      <c r="H781" t="str">
        <f>VLOOKUP(C781,Productos!A:D,2,FALSE)</f>
        <v>Producto F</v>
      </c>
      <c r="I781">
        <f>VLOOKUP(C781,Productos!A:D,3,FALSE)</f>
        <v>16</v>
      </c>
      <c r="J781">
        <f>VLOOKUP(C781,Productos!A:D,4,FALSE)</f>
        <v>32</v>
      </c>
      <c r="K781" t="str">
        <f>VLOOKUP(D781,Vendedores!A:F,6,FALSE)</f>
        <v>Fernandez, Isabel</v>
      </c>
      <c r="L781">
        <f>VLOOKUP(D781,Vendedores!A:F,5,FALSE)</f>
        <v>4345</v>
      </c>
      <c r="M781">
        <f>VLOOKUP(D781,Vendedores!A:F,2,FALSE)</f>
        <v>5</v>
      </c>
      <c r="N781" t="str">
        <f>VLOOKUP(D781,Vendedores!A:H,7,FALSE)</f>
        <v>Vendedor Sr</v>
      </c>
      <c r="O781">
        <f>VLOOKUP(D781,Vendedores!A:H,8,FALSE)</f>
        <v>2</v>
      </c>
      <c r="P781">
        <f t="shared" si="74"/>
        <v>32</v>
      </c>
      <c r="Q781">
        <f t="shared" si="75"/>
        <v>16</v>
      </c>
      <c r="R781">
        <f t="shared" si="76"/>
        <v>16</v>
      </c>
      <c r="S781">
        <f t="shared" si="77"/>
        <v>16</v>
      </c>
      <c r="T781" s="12">
        <f>VLOOKUP(
    O781,
    Comisiones!A:N,
    HLOOKUP(G781,Comisiones!$1:$2,2,FALSE),
    FALSE
)</f>
        <v>0.19</v>
      </c>
    </row>
    <row r="782" spans="1:20" x14ac:dyDescent="0.3">
      <c r="A782" s="2">
        <v>781</v>
      </c>
      <c r="B782" s="3">
        <v>45188</v>
      </c>
      <c r="C782" s="2">
        <v>7</v>
      </c>
      <c r="D782" s="2">
        <v>16</v>
      </c>
      <c r="E782" s="2">
        <v>19</v>
      </c>
      <c r="F782" t="str">
        <f t="shared" si="72"/>
        <v>martes</v>
      </c>
      <c r="G782" t="str">
        <f t="shared" si="73"/>
        <v>septiembre</v>
      </c>
      <c r="H782" t="str">
        <f>VLOOKUP(C782,Productos!A:D,2,FALSE)</f>
        <v>Producto G</v>
      </c>
      <c r="I782">
        <f>VLOOKUP(C782,Productos!A:D,3,FALSE)</f>
        <v>17</v>
      </c>
      <c r="J782">
        <f>VLOOKUP(C782,Productos!A:D,4,FALSE)</f>
        <v>34</v>
      </c>
      <c r="K782" t="str">
        <f>VLOOKUP(D782,Vendedores!A:F,6,FALSE)</f>
        <v>Martin, Francisco</v>
      </c>
      <c r="L782">
        <f>VLOOKUP(D782,Vendedores!A:F,5,FALSE)</f>
        <v>2456</v>
      </c>
      <c r="M782">
        <f>VLOOKUP(D782,Vendedores!A:F,2,FALSE)</f>
        <v>7</v>
      </c>
      <c r="N782" t="str">
        <f>VLOOKUP(D782,Vendedores!A:H,7,FALSE)</f>
        <v>Vendedor Jr</v>
      </c>
      <c r="O782">
        <f>VLOOKUP(D782,Vendedores!A:H,8,FALSE)</f>
        <v>2</v>
      </c>
      <c r="P782">
        <f t="shared" si="74"/>
        <v>34</v>
      </c>
      <c r="Q782">
        <f t="shared" si="75"/>
        <v>17</v>
      </c>
      <c r="R782">
        <f t="shared" si="76"/>
        <v>17</v>
      </c>
      <c r="S782">
        <f t="shared" si="77"/>
        <v>17</v>
      </c>
      <c r="T782" s="12">
        <f>VLOOKUP(
    O782,
    Comisiones!A:N,
    HLOOKUP(G782,Comisiones!$1:$2,2,FALSE),
    FALSE
)</f>
        <v>0.19</v>
      </c>
    </row>
    <row r="783" spans="1:20" x14ac:dyDescent="0.3">
      <c r="A783" s="2">
        <v>782</v>
      </c>
      <c r="B783" s="3">
        <v>45188</v>
      </c>
      <c r="C783" s="2">
        <v>2</v>
      </c>
      <c r="D783" s="2">
        <v>10</v>
      </c>
      <c r="E783" s="2">
        <v>13</v>
      </c>
      <c r="F783" t="str">
        <f t="shared" si="72"/>
        <v>martes</v>
      </c>
      <c r="G783" t="str">
        <f t="shared" si="73"/>
        <v>septiembre</v>
      </c>
      <c r="H783" t="str">
        <f>VLOOKUP(C783,Productos!A:D,2,FALSE)</f>
        <v>Producto B</v>
      </c>
      <c r="I783">
        <f>VLOOKUP(C783,Productos!A:D,3,FALSE)</f>
        <v>14</v>
      </c>
      <c r="J783">
        <f>VLOOKUP(C783,Productos!A:D,4,FALSE)</f>
        <v>28</v>
      </c>
      <c r="K783" t="str">
        <f>VLOOKUP(D783,Vendedores!A:F,6,FALSE)</f>
        <v>Martin, Francisco</v>
      </c>
      <c r="L783">
        <f>VLOOKUP(D783,Vendedores!A:F,5,FALSE)</f>
        <v>4384</v>
      </c>
      <c r="M783">
        <f>VLOOKUP(D783,Vendedores!A:F,2,FALSE)</f>
        <v>5</v>
      </c>
      <c r="N783" t="str">
        <f>VLOOKUP(D783,Vendedores!A:H,7,FALSE)</f>
        <v>Vendedor Sr</v>
      </c>
      <c r="O783">
        <f>VLOOKUP(D783,Vendedores!A:H,8,FALSE)</f>
        <v>2</v>
      </c>
      <c r="P783">
        <f t="shared" si="74"/>
        <v>28</v>
      </c>
      <c r="Q783">
        <f t="shared" si="75"/>
        <v>14</v>
      </c>
      <c r="R783">
        <f t="shared" si="76"/>
        <v>14</v>
      </c>
      <c r="S783">
        <f t="shared" si="77"/>
        <v>14</v>
      </c>
      <c r="T783" s="12">
        <f>VLOOKUP(
    O783,
    Comisiones!A:N,
    HLOOKUP(G783,Comisiones!$1:$2,2,FALSE),
    FALSE
)</f>
        <v>0.19</v>
      </c>
    </row>
    <row r="784" spans="1:20" x14ac:dyDescent="0.3">
      <c r="A784" s="2">
        <v>783</v>
      </c>
      <c r="B784" s="3">
        <v>45188</v>
      </c>
      <c r="C784" s="2">
        <v>4</v>
      </c>
      <c r="D784" s="2">
        <v>8</v>
      </c>
      <c r="E784" s="2">
        <v>15</v>
      </c>
      <c r="F784" t="str">
        <f t="shared" si="72"/>
        <v>martes</v>
      </c>
      <c r="G784" t="str">
        <f t="shared" si="73"/>
        <v>septiembre</v>
      </c>
      <c r="H784" t="str">
        <f>VLOOKUP(C784,Productos!A:D,2,FALSE)</f>
        <v>Producto D</v>
      </c>
      <c r="I784">
        <f>VLOOKUP(C784,Productos!A:D,3,FALSE)</f>
        <v>14</v>
      </c>
      <c r="J784">
        <f>VLOOKUP(C784,Productos!A:D,4,FALSE)</f>
        <v>28</v>
      </c>
      <c r="K784" t="str">
        <f>VLOOKUP(D784,Vendedores!A:F,6,FALSE)</f>
        <v>Perez, Manuel</v>
      </c>
      <c r="L784">
        <f>VLOOKUP(D784,Vendedores!A:F,5,FALSE)</f>
        <v>6768</v>
      </c>
      <c r="M784">
        <f>VLOOKUP(D784,Vendedores!A:F,2,FALSE)</f>
        <v>3</v>
      </c>
      <c r="N784" t="str">
        <f>VLOOKUP(D784,Vendedores!A:H,7,FALSE)</f>
        <v>Gerente</v>
      </c>
      <c r="O784">
        <f>VLOOKUP(D784,Vendedores!A:H,8,FALSE)</f>
        <v>3</v>
      </c>
      <c r="P784">
        <f t="shared" si="74"/>
        <v>25.2</v>
      </c>
      <c r="Q784">
        <f t="shared" si="75"/>
        <v>14</v>
      </c>
      <c r="R784">
        <f t="shared" si="76"/>
        <v>14</v>
      </c>
      <c r="S784">
        <f t="shared" si="77"/>
        <v>14</v>
      </c>
      <c r="T784" s="12">
        <f>VLOOKUP(
    O784,
    Comisiones!A:N,
    HLOOKUP(G784,Comisiones!$1:$2,2,FALSE),
    FALSE
)</f>
        <v>0.21</v>
      </c>
    </row>
    <row r="785" spans="1:20" x14ac:dyDescent="0.3">
      <c r="A785" s="2">
        <v>784</v>
      </c>
      <c r="B785" s="3">
        <v>45189</v>
      </c>
      <c r="C785" s="2">
        <v>9</v>
      </c>
      <c r="D785" s="2">
        <v>25</v>
      </c>
      <c r="E785" s="2">
        <v>16</v>
      </c>
      <c r="F785" t="str">
        <f t="shared" si="72"/>
        <v>miércoles</v>
      </c>
      <c r="G785" t="str">
        <f t="shared" si="73"/>
        <v>septiembre</v>
      </c>
      <c r="H785" t="str">
        <f>VLOOKUP(C785,Productos!A:D,2,FALSE)</f>
        <v>Producto I</v>
      </c>
      <c r="I785">
        <f>VLOOKUP(C785,Productos!A:D,3,FALSE)</f>
        <v>26</v>
      </c>
      <c r="J785">
        <f>VLOOKUP(C785,Productos!A:D,4,FALSE)</f>
        <v>52</v>
      </c>
      <c r="K785" t="str">
        <f>VLOOKUP(D785,Vendedores!A:F,6,FALSE)</f>
        <v>Perez, Laura</v>
      </c>
      <c r="L785">
        <f>VLOOKUP(D785,Vendedores!A:F,5,FALSE)</f>
        <v>3586</v>
      </c>
      <c r="M785">
        <f>VLOOKUP(D785,Vendedores!A:F,2,FALSE)</f>
        <v>6</v>
      </c>
      <c r="N785" t="str">
        <f>VLOOKUP(D785,Vendedores!A:H,7,FALSE)</f>
        <v>Vendedor Ssr</v>
      </c>
      <c r="O785">
        <f>VLOOKUP(D785,Vendedores!A:H,8,FALSE)</f>
        <v>2</v>
      </c>
      <c r="P785">
        <f t="shared" si="74"/>
        <v>52</v>
      </c>
      <c r="Q785">
        <f t="shared" si="75"/>
        <v>26</v>
      </c>
      <c r="R785">
        <f t="shared" si="76"/>
        <v>26</v>
      </c>
      <c r="S785">
        <f t="shared" si="77"/>
        <v>26</v>
      </c>
      <c r="T785" s="12">
        <f>VLOOKUP(
    O785,
    Comisiones!A:N,
    HLOOKUP(G785,Comisiones!$1:$2,2,FALSE),
    FALSE
)</f>
        <v>0.19</v>
      </c>
    </row>
    <row r="786" spans="1:20" x14ac:dyDescent="0.3">
      <c r="A786" s="2">
        <v>785</v>
      </c>
      <c r="B786" s="3">
        <v>45189</v>
      </c>
      <c r="C786" s="2">
        <v>5</v>
      </c>
      <c r="D786" s="2">
        <v>29</v>
      </c>
      <c r="E786" s="2">
        <v>12</v>
      </c>
      <c r="F786" t="str">
        <f t="shared" si="72"/>
        <v>miércoles</v>
      </c>
      <c r="G786" t="str">
        <f t="shared" si="73"/>
        <v>septiembre</v>
      </c>
      <c r="H786" t="str">
        <f>VLOOKUP(C786,Productos!A:D,2,FALSE)</f>
        <v>Producto E</v>
      </c>
      <c r="I786">
        <f>VLOOKUP(C786,Productos!A:D,3,FALSE)</f>
        <v>24</v>
      </c>
      <c r="J786">
        <f>VLOOKUP(C786,Productos!A:D,4,FALSE)</f>
        <v>48</v>
      </c>
      <c r="K786" t="str">
        <f>VLOOKUP(D786,Vendedores!A:F,6,FALSE)</f>
        <v>Rodriguez, Jose</v>
      </c>
      <c r="L786">
        <f>VLOOKUP(D786,Vendedores!A:F,5,FALSE)</f>
        <v>4645</v>
      </c>
      <c r="M786">
        <f>VLOOKUP(D786,Vendedores!A:F,2,FALSE)</f>
        <v>5</v>
      </c>
      <c r="N786" t="str">
        <f>VLOOKUP(D786,Vendedores!A:H,7,FALSE)</f>
        <v>Vendedor Sr</v>
      </c>
      <c r="O786">
        <f>VLOOKUP(D786,Vendedores!A:H,8,FALSE)</f>
        <v>2</v>
      </c>
      <c r="P786">
        <f t="shared" si="74"/>
        <v>48</v>
      </c>
      <c r="Q786">
        <f t="shared" si="75"/>
        <v>24</v>
      </c>
      <c r="R786">
        <f t="shared" si="76"/>
        <v>24</v>
      </c>
      <c r="S786">
        <f t="shared" si="77"/>
        <v>24</v>
      </c>
      <c r="T786" s="12">
        <f>VLOOKUP(
    O786,
    Comisiones!A:N,
    HLOOKUP(G786,Comisiones!$1:$2,2,FALSE),
    FALSE
)</f>
        <v>0.19</v>
      </c>
    </row>
    <row r="787" spans="1:20" x14ac:dyDescent="0.3">
      <c r="A787" s="2">
        <v>786</v>
      </c>
      <c r="B787" s="3">
        <v>45189</v>
      </c>
      <c r="C787" s="2">
        <v>9</v>
      </c>
      <c r="D787" s="2">
        <v>8</v>
      </c>
      <c r="E787" s="2">
        <v>17</v>
      </c>
      <c r="F787" t="str">
        <f t="shared" si="72"/>
        <v>miércoles</v>
      </c>
      <c r="G787" t="str">
        <f t="shared" si="73"/>
        <v>septiembre</v>
      </c>
      <c r="H787" t="str">
        <f>VLOOKUP(C787,Productos!A:D,2,FALSE)</f>
        <v>Producto I</v>
      </c>
      <c r="I787">
        <f>VLOOKUP(C787,Productos!A:D,3,FALSE)</f>
        <v>26</v>
      </c>
      <c r="J787">
        <f>VLOOKUP(C787,Productos!A:D,4,FALSE)</f>
        <v>52</v>
      </c>
      <c r="K787" t="str">
        <f>VLOOKUP(D787,Vendedores!A:F,6,FALSE)</f>
        <v>Perez, Manuel</v>
      </c>
      <c r="L787">
        <f>VLOOKUP(D787,Vendedores!A:F,5,FALSE)</f>
        <v>6768</v>
      </c>
      <c r="M787">
        <f>VLOOKUP(D787,Vendedores!A:F,2,FALSE)</f>
        <v>3</v>
      </c>
      <c r="N787" t="str">
        <f>VLOOKUP(D787,Vendedores!A:H,7,FALSE)</f>
        <v>Gerente</v>
      </c>
      <c r="O787">
        <f>VLOOKUP(D787,Vendedores!A:H,8,FALSE)</f>
        <v>3</v>
      </c>
      <c r="P787">
        <f t="shared" si="74"/>
        <v>46.800000000000004</v>
      </c>
      <c r="Q787">
        <f t="shared" si="75"/>
        <v>26</v>
      </c>
      <c r="R787">
        <f t="shared" si="76"/>
        <v>26</v>
      </c>
      <c r="S787">
        <f t="shared" si="77"/>
        <v>26</v>
      </c>
      <c r="T787" s="12">
        <f>VLOOKUP(
    O787,
    Comisiones!A:N,
    HLOOKUP(G787,Comisiones!$1:$2,2,FALSE),
    FALSE
)</f>
        <v>0.21</v>
      </c>
    </row>
    <row r="788" spans="1:20" x14ac:dyDescent="0.3">
      <c r="A788" s="2">
        <v>787</v>
      </c>
      <c r="B788" s="3">
        <v>45190</v>
      </c>
      <c r="C788" s="2">
        <v>10</v>
      </c>
      <c r="D788" s="2">
        <v>23</v>
      </c>
      <c r="E788" s="2">
        <v>16</v>
      </c>
      <c r="F788" t="str">
        <f t="shared" si="72"/>
        <v>jueves</v>
      </c>
      <c r="G788" t="str">
        <f t="shared" si="73"/>
        <v>septiembre</v>
      </c>
      <c r="H788" t="str">
        <f>VLOOKUP(C788,Productos!A:D,2,FALSE)</f>
        <v>Producto J</v>
      </c>
      <c r="I788">
        <f>VLOOKUP(C788,Productos!A:D,3,FALSE)</f>
        <v>29</v>
      </c>
      <c r="J788">
        <f>VLOOKUP(C788,Productos!A:D,4,FALSE)</f>
        <v>58</v>
      </c>
      <c r="K788" t="str">
        <f>VLOOKUP(D788,Vendedores!A:F,6,FALSE)</f>
        <v>Martinez, Pedro</v>
      </c>
      <c r="L788">
        <f>VLOOKUP(D788,Vendedores!A:F,5,FALSE)</f>
        <v>5555</v>
      </c>
      <c r="M788">
        <f>VLOOKUP(D788,Vendedores!A:F,2,FALSE)</f>
        <v>4</v>
      </c>
      <c r="N788" t="str">
        <f>VLOOKUP(D788,Vendedores!A:H,7,FALSE)</f>
        <v>Jefe</v>
      </c>
      <c r="O788">
        <f>VLOOKUP(D788,Vendedores!A:H,8,FALSE)</f>
        <v>3</v>
      </c>
      <c r="P788">
        <f t="shared" si="74"/>
        <v>58</v>
      </c>
      <c r="Q788">
        <f t="shared" si="75"/>
        <v>29</v>
      </c>
      <c r="R788">
        <f t="shared" si="76"/>
        <v>29</v>
      </c>
      <c r="S788">
        <f t="shared" si="77"/>
        <v>29</v>
      </c>
      <c r="T788" s="12">
        <f>VLOOKUP(
    O788,
    Comisiones!A:N,
    HLOOKUP(G788,Comisiones!$1:$2,2,FALSE),
    FALSE
)</f>
        <v>0.21</v>
      </c>
    </row>
    <row r="789" spans="1:20" x14ac:dyDescent="0.3">
      <c r="A789" s="2">
        <v>788</v>
      </c>
      <c r="B789" s="3">
        <v>45190</v>
      </c>
      <c r="C789" s="2">
        <v>4</v>
      </c>
      <c r="D789" s="2">
        <v>19</v>
      </c>
      <c r="E789" s="2">
        <v>17</v>
      </c>
      <c r="F789" t="str">
        <f t="shared" si="72"/>
        <v>jueves</v>
      </c>
      <c r="G789" t="str">
        <f t="shared" si="73"/>
        <v>septiembre</v>
      </c>
      <c r="H789" t="str">
        <f>VLOOKUP(C789,Productos!A:D,2,FALSE)</f>
        <v>Producto D</v>
      </c>
      <c r="I789">
        <f>VLOOKUP(C789,Productos!A:D,3,FALSE)</f>
        <v>14</v>
      </c>
      <c r="J789">
        <f>VLOOKUP(C789,Productos!A:D,4,FALSE)</f>
        <v>28</v>
      </c>
      <c r="K789" t="str">
        <f>VLOOKUP(D789,Vendedores!A:F,6,FALSE)</f>
        <v>Rodriguez, Maria</v>
      </c>
      <c r="L789">
        <f>VLOOKUP(D789,Vendedores!A:F,5,FALSE)</f>
        <v>4862</v>
      </c>
      <c r="M789">
        <f>VLOOKUP(D789,Vendedores!A:F,2,FALSE)</f>
        <v>5</v>
      </c>
      <c r="N789" t="str">
        <f>VLOOKUP(D789,Vendedores!A:H,7,FALSE)</f>
        <v>Vendedor Sr</v>
      </c>
      <c r="O789">
        <f>VLOOKUP(D789,Vendedores!A:H,8,FALSE)</f>
        <v>2</v>
      </c>
      <c r="P789">
        <f t="shared" si="74"/>
        <v>28</v>
      </c>
      <c r="Q789">
        <f t="shared" si="75"/>
        <v>14</v>
      </c>
      <c r="R789">
        <f t="shared" si="76"/>
        <v>14</v>
      </c>
      <c r="S789">
        <f t="shared" si="77"/>
        <v>14</v>
      </c>
      <c r="T789" s="12">
        <f>VLOOKUP(
    O789,
    Comisiones!A:N,
    HLOOKUP(G789,Comisiones!$1:$2,2,FALSE),
    FALSE
)</f>
        <v>0.19</v>
      </c>
    </row>
    <row r="790" spans="1:20" x14ac:dyDescent="0.3">
      <c r="A790" s="2">
        <v>789</v>
      </c>
      <c r="B790" s="3">
        <v>45190</v>
      </c>
      <c r="C790" s="2">
        <v>5</v>
      </c>
      <c r="D790" s="2">
        <v>38</v>
      </c>
      <c r="E790" s="2">
        <v>15</v>
      </c>
      <c r="F790" t="str">
        <f t="shared" si="72"/>
        <v>jueves</v>
      </c>
      <c r="G790" t="str">
        <f t="shared" si="73"/>
        <v>septiembre</v>
      </c>
      <c r="H790" t="str">
        <f>VLOOKUP(C790,Productos!A:D,2,FALSE)</f>
        <v>Producto E</v>
      </c>
      <c r="I790">
        <f>VLOOKUP(C790,Productos!A:D,3,FALSE)</f>
        <v>24</v>
      </c>
      <c r="J790">
        <f>VLOOKUP(C790,Productos!A:D,4,FALSE)</f>
        <v>48</v>
      </c>
      <c r="K790" t="str">
        <f>VLOOKUP(D790,Vendedores!A:F,6,FALSE)</f>
        <v>Fernandez, Jose</v>
      </c>
      <c r="L790">
        <f>VLOOKUP(D790,Vendedores!A:F,5,FALSE)</f>
        <v>3055</v>
      </c>
      <c r="M790">
        <f>VLOOKUP(D790,Vendedores!A:F,2,FALSE)</f>
        <v>6</v>
      </c>
      <c r="N790" t="str">
        <f>VLOOKUP(D790,Vendedores!A:H,7,FALSE)</f>
        <v>Vendedor Ssr</v>
      </c>
      <c r="O790">
        <f>VLOOKUP(D790,Vendedores!A:H,8,FALSE)</f>
        <v>2</v>
      </c>
      <c r="P790">
        <f t="shared" si="74"/>
        <v>48</v>
      </c>
      <c r="Q790">
        <f t="shared" si="75"/>
        <v>24</v>
      </c>
      <c r="R790">
        <f t="shared" si="76"/>
        <v>24</v>
      </c>
      <c r="S790">
        <f t="shared" si="77"/>
        <v>24</v>
      </c>
      <c r="T790" s="12">
        <f>VLOOKUP(
    O790,
    Comisiones!A:N,
    HLOOKUP(G790,Comisiones!$1:$2,2,FALSE),
    FALSE
)</f>
        <v>0.19</v>
      </c>
    </row>
    <row r="791" spans="1:20" x14ac:dyDescent="0.3">
      <c r="A791" s="2">
        <v>790</v>
      </c>
      <c r="B791" s="3">
        <v>45191</v>
      </c>
      <c r="C791" s="2">
        <v>4</v>
      </c>
      <c r="D791" s="2">
        <v>19</v>
      </c>
      <c r="E791" s="2">
        <v>9</v>
      </c>
      <c r="F791" t="str">
        <f t="shared" si="72"/>
        <v>viernes</v>
      </c>
      <c r="G791" t="str">
        <f t="shared" si="73"/>
        <v>septiembre</v>
      </c>
      <c r="H791" t="str">
        <f>VLOOKUP(C791,Productos!A:D,2,FALSE)</f>
        <v>Producto D</v>
      </c>
      <c r="I791">
        <f>VLOOKUP(C791,Productos!A:D,3,FALSE)</f>
        <v>14</v>
      </c>
      <c r="J791">
        <f>VLOOKUP(C791,Productos!A:D,4,FALSE)</f>
        <v>28</v>
      </c>
      <c r="K791" t="str">
        <f>VLOOKUP(D791,Vendedores!A:F,6,FALSE)</f>
        <v>Rodriguez, Maria</v>
      </c>
      <c r="L791">
        <f>VLOOKUP(D791,Vendedores!A:F,5,FALSE)</f>
        <v>4862</v>
      </c>
      <c r="M791">
        <f>VLOOKUP(D791,Vendedores!A:F,2,FALSE)</f>
        <v>5</v>
      </c>
      <c r="N791" t="str">
        <f>VLOOKUP(D791,Vendedores!A:H,7,FALSE)</f>
        <v>Vendedor Sr</v>
      </c>
      <c r="O791">
        <f>VLOOKUP(D791,Vendedores!A:H,8,FALSE)</f>
        <v>2</v>
      </c>
      <c r="P791">
        <f t="shared" si="74"/>
        <v>28</v>
      </c>
      <c r="Q791">
        <f t="shared" si="75"/>
        <v>14</v>
      </c>
      <c r="R791">
        <f t="shared" si="76"/>
        <v>14</v>
      </c>
      <c r="S791">
        <f t="shared" si="77"/>
        <v>14</v>
      </c>
      <c r="T791" s="12">
        <f>VLOOKUP(
    O791,
    Comisiones!A:N,
    HLOOKUP(G791,Comisiones!$1:$2,2,FALSE),
    FALSE
)</f>
        <v>0.19</v>
      </c>
    </row>
    <row r="792" spans="1:20" x14ac:dyDescent="0.3">
      <c r="A792" s="2">
        <v>791</v>
      </c>
      <c r="B792" s="3">
        <v>45191</v>
      </c>
      <c r="C792" s="2">
        <v>7</v>
      </c>
      <c r="D792" s="2">
        <v>37</v>
      </c>
      <c r="E792" s="2">
        <v>15</v>
      </c>
      <c r="F792" t="str">
        <f t="shared" si="72"/>
        <v>viernes</v>
      </c>
      <c r="G792" t="str">
        <f t="shared" si="73"/>
        <v>septiembre</v>
      </c>
      <c r="H792" t="str">
        <f>VLOOKUP(C792,Productos!A:D,2,FALSE)</f>
        <v>Producto G</v>
      </c>
      <c r="I792">
        <f>VLOOKUP(C792,Productos!A:D,3,FALSE)</f>
        <v>17</v>
      </c>
      <c r="J792">
        <f>VLOOKUP(C792,Productos!A:D,4,FALSE)</f>
        <v>34</v>
      </c>
      <c r="K792" t="str">
        <f>VLOOKUP(D792,Vendedores!A:F,6,FALSE)</f>
        <v>Gonzalez, Lionel</v>
      </c>
      <c r="L792">
        <f>VLOOKUP(D792,Vendedores!A:F,5,FALSE)</f>
        <v>4073</v>
      </c>
      <c r="M792">
        <f>VLOOKUP(D792,Vendedores!A:F,2,FALSE)</f>
        <v>5</v>
      </c>
      <c r="N792" t="str">
        <f>VLOOKUP(D792,Vendedores!A:H,7,FALSE)</f>
        <v>Vendedor Sr</v>
      </c>
      <c r="O792">
        <f>VLOOKUP(D792,Vendedores!A:H,8,FALSE)</f>
        <v>2</v>
      </c>
      <c r="P792">
        <f t="shared" si="74"/>
        <v>34</v>
      </c>
      <c r="Q792">
        <f t="shared" si="75"/>
        <v>17</v>
      </c>
      <c r="R792">
        <f t="shared" si="76"/>
        <v>17</v>
      </c>
      <c r="S792">
        <f t="shared" si="77"/>
        <v>17</v>
      </c>
      <c r="T792" s="12">
        <f>VLOOKUP(
    O792,
    Comisiones!A:N,
    HLOOKUP(G792,Comisiones!$1:$2,2,FALSE),
    FALSE
)</f>
        <v>0.19</v>
      </c>
    </row>
    <row r="793" spans="1:20" x14ac:dyDescent="0.3">
      <c r="A793" s="2">
        <v>792</v>
      </c>
      <c r="B793" s="3">
        <v>45191</v>
      </c>
      <c r="C793" s="2">
        <v>1</v>
      </c>
      <c r="D793" s="2">
        <v>15</v>
      </c>
      <c r="E793" s="2">
        <v>17</v>
      </c>
      <c r="F793" t="str">
        <f t="shared" si="72"/>
        <v>viernes</v>
      </c>
      <c r="G793" t="str">
        <f t="shared" si="73"/>
        <v>septiembre</v>
      </c>
      <c r="H793" t="str">
        <f>VLOOKUP(C793,Productos!A:D,2,FALSE)</f>
        <v>Producto A</v>
      </c>
      <c r="I793">
        <f>VLOOKUP(C793,Productos!A:D,3,FALSE)</f>
        <v>10</v>
      </c>
      <c r="J793">
        <f>VLOOKUP(C793,Productos!A:D,4,FALSE)</f>
        <v>20</v>
      </c>
      <c r="K793" t="str">
        <f>VLOOKUP(D793,Vendedores!A:F,6,FALSE)</f>
        <v>Gomez, David</v>
      </c>
      <c r="L793">
        <f>VLOOKUP(D793,Vendedores!A:F,5,FALSE)</f>
        <v>1821</v>
      </c>
      <c r="M793">
        <f>VLOOKUP(D793,Vendedores!A:F,2,FALSE)</f>
        <v>8</v>
      </c>
      <c r="N793" t="str">
        <f>VLOOKUP(D793,Vendedores!A:H,7,FALSE)</f>
        <v>Pasante</v>
      </c>
      <c r="O793">
        <f>VLOOKUP(D793,Vendedores!A:H,8,FALSE)</f>
        <v>1</v>
      </c>
      <c r="P793">
        <f t="shared" si="74"/>
        <v>20</v>
      </c>
      <c r="Q793">
        <f t="shared" si="75"/>
        <v>10</v>
      </c>
      <c r="R793">
        <f t="shared" si="76"/>
        <v>10</v>
      </c>
      <c r="S793">
        <f t="shared" si="77"/>
        <v>10</v>
      </c>
      <c r="T793" s="12">
        <f>VLOOKUP(
    O793,
    Comisiones!A:N,
    HLOOKUP(G793,Comisiones!$1:$2,2,FALSE),
    FALSE
)</f>
        <v>0.17</v>
      </c>
    </row>
    <row r="794" spans="1:20" x14ac:dyDescent="0.3">
      <c r="A794" s="2">
        <v>793</v>
      </c>
      <c r="B794" s="3">
        <v>45192</v>
      </c>
      <c r="C794" s="2">
        <v>5</v>
      </c>
      <c r="D794" s="2">
        <v>35</v>
      </c>
      <c r="E794" s="2">
        <v>17</v>
      </c>
      <c r="F794" t="str">
        <f t="shared" si="72"/>
        <v>sábado</v>
      </c>
      <c r="G794" t="str">
        <f t="shared" si="73"/>
        <v>septiembre</v>
      </c>
      <c r="H794" t="str">
        <f>VLOOKUP(C794,Productos!A:D,2,FALSE)</f>
        <v>Producto E</v>
      </c>
      <c r="I794">
        <f>VLOOKUP(C794,Productos!A:D,3,FALSE)</f>
        <v>24</v>
      </c>
      <c r="J794">
        <f>VLOOKUP(C794,Productos!A:D,4,FALSE)</f>
        <v>48</v>
      </c>
      <c r="K794" t="str">
        <f>VLOOKUP(D794,Vendedores!A:F,6,FALSE)</f>
        <v>Garcia, David</v>
      </c>
      <c r="L794">
        <f>VLOOKUP(D794,Vendedores!A:F,5,FALSE)</f>
        <v>2383</v>
      </c>
      <c r="M794">
        <f>VLOOKUP(D794,Vendedores!A:F,2,FALSE)</f>
        <v>7</v>
      </c>
      <c r="N794" t="str">
        <f>VLOOKUP(D794,Vendedores!A:H,7,FALSE)</f>
        <v>Vendedor Jr</v>
      </c>
      <c r="O794">
        <f>VLOOKUP(D794,Vendedores!A:H,8,FALSE)</f>
        <v>2</v>
      </c>
      <c r="P794">
        <f t="shared" si="74"/>
        <v>48</v>
      </c>
      <c r="Q794">
        <f t="shared" si="75"/>
        <v>24</v>
      </c>
      <c r="R794">
        <f t="shared" si="76"/>
        <v>24</v>
      </c>
      <c r="S794">
        <f t="shared" si="77"/>
        <v>24</v>
      </c>
      <c r="T794" s="12">
        <f>VLOOKUP(
    O794,
    Comisiones!A:N,
    HLOOKUP(G794,Comisiones!$1:$2,2,FALSE),
    FALSE
)</f>
        <v>0.19</v>
      </c>
    </row>
    <row r="795" spans="1:20" x14ac:dyDescent="0.3">
      <c r="A795" s="2">
        <v>794</v>
      </c>
      <c r="B795" s="3">
        <v>45192</v>
      </c>
      <c r="C795" s="2">
        <v>7</v>
      </c>
      <c r="D795" s="2">
        <v>33</v>
      </c>
      <c r="E795" s="2">
        <v>19</v>
      </c>
      <c r="F795" t="str">
        <f t="shared" si="72"/>
        <v>sábado</v>
      </c>
      <c r="G795" t="str">
        <f t="shared" si="73"/>
        <v>septiembre</v>
      </c>
      <c r="H795" t="str">
        <f>VLOOKUP(C795,Productos!A:D,2,FALSE)</f>
        <v>Producto G</v>
      </c>
      <c r="I795">
        <f>VLOOKUP(C795,Productos!A:D,3,FALSE)</f>
        <v>17</v>
      </c>
      <c r="J795">
        <f>VLOOKUP(C795,Productos!A:D,4,FALSE)</f>
        <v>34</v>
      </c>
      <c r="K795" t="str">
        <f>VLOOKUP(D795,Vendedores!A:F,6,FALSE)</f>
        <v>Martin, Josefa</v>
      </c>
      <c r="L795">
        <f>VLOOKUP(D795,Vendedores!A:F,5,FALSE)</f>
        <v>4217</v>
      </c>
      <c r="M795">
        <f>VLOOKUP(D795,Vendedores!A:F,2,FALSE)</f>
        <v>5</v>
      </c>
      <c r="N795" t="str">
        <f>VLOOKUP(D795,Vendedores!A:H,7,FALSE)</f>
        <v>Vendedor Sr</v>
      </c>
      <c r="O795">
        <f>VLOOKUP(D795,Vendedores!A:H,8,FALSE)</f>
        <v>2</v>
      </c>
      <c r="P795">
        <f t="shared" si="74"/>
        <v>34</v>
      </c>
      <c r="Q795">
        <f t="shared" si="75"/>
        <v>17</v>
      </c>
      <c r="R795">
        <f t="shared" si="76"/>
        <v>17</v>
      </c>
      <c r="S795">
        <f t="shared" si="77"/>
        <v>17</v>
      </c>
      <c r="T795" s="12">
        <f>VLOOKUP(
    O795,
    Comisiones!A:N,
    HLOOKUP(G795,Comisiones!$1:$2,2,FALSE),
    FALSE
)</f>
        <v>0.19</v>
      </c>
    </row>
    <row r="796" spans="1:20" x14ac:dyDescent="0.3">
      <c r="A796" s="2">
        <v>795</v>
      </c>
      <c r="B796" s="3">
        <v>45192</v>
      </c>
      <c r="C796" s="2">
        <v>7</v>
      </c>
      <c r="D796" s="2">
        <v>27</v>
      </c>
      <c r="E796" s="2">
        <v>14</v>
      </c>
      <c r="F796" t="str">
        <f t="shared" si="72"/>
        <v>sábado</v>
      </c>
      <c r="G796" t="str">
        <f t="shared" si="73"/>
        <v>septiembre</v>
      </c>
      <c r="H796" t="str">
        <f>VLOOKUP(C796,Productos!A:D,2,FALSE)</f>
        <v>Producto G</v>
      </c>
      <c r="I796">
        <f>VLOOKUP(C796,Productos!A:D,3,FALSE)</f>
        <v>17</v>
      </c>
      <c r="J796">
        <f>VLOOKUP(C796,Productos!A:D,4,FALSE)</f>
        <v>34</v>
      </c>
      <c r="K796" t="str">
        <f>VLOOKUP(D796,Vendedores!A:F,6,FALSE)</f>
        <v>Martin, Antonio</v>
      </c>
      <c r="L796">
        <f>VLOOKUP(D796,Vendedores!A:F,5,FALSE)</f>
        <v>1057</v>
      </c>
      <c r="M796">
        <f>VLOOKUP(D796,Vendedores!A:F,2,FALSE)</f>
        <v>8</v>
      </c>
      <c r="N796" t="str">
        <f>VLOOKUP(D796,Vendedores!A:H,7,FALSE)</f>
        <v>Pasante</v>
      </c>
      <c r="O796">
        <f>VLOOKUP(D796,Vendedores!A:H,8,FALSE)</f>
        <v>1</v>
      </c>
      <c r="P796">
        <f t="shared" si="74"/>
        <v>34</v>
      </c>
      <c r="Q796">
        <f t="shared" si="75"/>
        <v>17</v>
      </c>
      <c r="R796">
        <f t="shared" si="76"/>
        <v>17</v>
      </c>
      <c r="S796">
        <f t="shared" si="77"/>
        <v>17</v>
      </c>
      <c r="T796" s="12">
        <f>VLOOKUP(
    O796,
    Comisiones!A:N,
    HLOOKUP(G796,Comisiones!$1:$2,2,FALSE),
    FALSE
)</f>
        <v>0.17</v>
      </c>
    </row>
    <row r="797" spans="1:20" x14ac:dyDescent="0.3">
      <c r="A797" s="2">
        <v>796</v>
      </c>
      <c r="B797" s="3">
        <v>45193</v>
      </c>
      <c r="C797" s="2">
        <v>8</v>
      </c>
      <c r="D797" s="2">
        <v>10</v>
      </c>
      <c r="E797" s="2">
        <v>18</v>
      </c>
      <c r="F797" t="str">
        <f t="shared" si="72"/>
        <v>domingo</v>
      </c>
      <c r="G797" t="str">
        <f t="shared" si="73"/>
        <v>septiembre</v>
      </c>
      <c r="H797" t="str">
        <f>VLOOKUP(C797,Productos!A:D,2,FALSE)</f>
        <v>Producto H</v>
      </c>
      <c r="I797">
        <f>VLOOKUP(C797,Productos!A:D,3,FALSE)</f>
        <v>14</v>
      </c>
      <c r="J797">
        <f>VLOOKUP(C797,Productos!A:D,4,FALSE)</f>
        <v>28</v>
      </c>
      <c r="K797" t="str">
        <f>VLOOKUP(D797,Vendedores!A:F,6,FALSE)</f>
        <v>Martin, Francisco</v>
      </c>
      <c r="L797">
        <f>VLOOKUP(D797,Vendedores!A:F,5,FALSE)</f>
        <v>4384</v>
      </c>
      <c r="M797">
        <f>VLOOKUP(D797,Vendedores!A:F,2,FALSE)</f>
        <v>5</v>
      </c>
      <c r="N797" t="str">
        <f>VLOOKUP(D797,Vendedores!A:H,7,FALSE)</f>
        <v>Vendedor Sr</v>
      </c>
      <c r="O797">
        <f>VLOOKUP(D797,Vendedores!A:H,8,FALSE)</f>
        <v>2</v>
      </c>
      <c r="P797">
        <f t="shared" si="74"/>
        <v>33.6</v>
      </c>
      <c r="Q797">
        <f t="shared" si="75"/>
        <v>14</v>
      </c>
      <c r="R797">
        <f t="shared" si="76"/>
        <v>14</v>
      </c>
      <c r="S797">
        <f t="shared" si="77"/>
        <v>14</v>
      </c>
      <c r="T797" s="12">
        <f>VLOOKUP(
    O797,
    Comisiones!A:N,
    HLOOKUP(G797,Comisiones!$1:$2,2,FALSE),
    FALSE
)</f>
        <v>0.19</v>
      </c>
    </row>
    <row r="798" spans="1:20" x14ac:dyDescent="0.3">
      <c r="A798" s="2">
        <v>797</v>
      </c>
      <c r="B798" s="3">
        <v>45193</v>
      </c>
      <c r="C798" s="2">
        <v>9</v>
      </c>
      <c r="D798" s="2">
        <v>6</v>
      </c>
      <c r="E798" s="2">
        <v>13</v>
      </c>
      <c r="F798" t="str">
        <f t="shared" si="72"/>
        <v>domingo</v>
      </c>
      <c r="G798" t="str">
        <f t="shared" si="73"/>
        <v>septiembre</v>
      </c>
      <c r="H798" t="str">
        <f>VLOOKUP(C798,Productos!A:D,2,FALSE)</f>
        <v>Producto I</v>
      </c>
      <c r="I798">
        <f>VLOOKUP(C798,Productos!A:D,3,FALSE)</f>
        <v>26</v>
      </c>
      <c r="J798">
        <f>VLOOKUP(C798,Productos!A:D,4,FALSE)</f>
        <v>52</v>
      </c>
      <c r="K798" t="str">
        <f>VLOOKUP(D798,Vendedores!A:F,6,FALSE)</f>
        <v>Martinez, Pilar</v>
      </c>
      <c r="L798">
        <f>VLOOKUP(D798,Vendedores!A:F,5,FALSE)</f>
        <v>2700</v>
      </c>
      <c r="M798">
        <f>VLOOKUP(D798,Vendedores!A:F,2,FALSE)</f>
        <v>2</v>
      </c>
      <c r="N798" t="str">
        <f>VLOOKUP(D798,Vendedores!A:H,7,FALSE)</f>
        <v>Director</v>
      </c>
      <c r="O798">
        <f>VLOOKUP(D798,Vendedores!A:H,8,FALSE)</f>
        <v>4</v>
      </c>
      <c r="P798">
        <f t="shared" si="74"/>
        <v>46.800000000000004</v>
      </c>
      <c r="Q798">
        <f t="shared" si="75"/>
        <v>26</v>
      </c>
      <c r="R798">
        <f t="shared" si="76"/>
        <v>26</v>
      </c>
      <c r="S798">
        <f t="shared" si="77"/>
        <v>26</v>
      </c>
      <c r="T798" s="12">
        <f>VLOOKUP(
    O798,
    Comisiones!A:N,
    HLOOKUP(G798,Comisiones!$1:$2,2,FALSE),
    FALSE
)</f>
        <v>0.23</v>
      </c>
    </row>
    <row r="799" spans="1:20" x14ac:dyDescent="0.3">
      <c r="A799" s="2">
        <v>798</v>
      </c>
      <c r="B799" s="3">
        <v>45193</v>
      </c>
      <c r="C799" s="2">
        <v>2</v>
      </c>
      <c r="D799" s="2">
        <v>25</v>
      </c>
      <c r="E799" s="2">
        <v>21</v>
      </c>
      <c r="F799" t="str">
        <f t="shared" si="72"/>
        <v>domingo</v>
      </c>
      <c r="G799" t="str">
        <f t="shared" si="73"/>
        <v>septiembre</v>
      </c>
      <c r="H799" t="str">
        <f>VLOOKUP(C799,Productos!A:D,2,FALSE)</f>
        <v>Producto B</v>
      </c>
      <c r="I799">
        <f>VLOOKUP(C799,Productos!A:D,3,FALSE)</f>
        <v>14</v>
      </c>
      <c r="J799">
        <f>VLOOKUP(C799,Productos!A:D,4,FALSE)</f>
        <v>28</v>
      </c>
      <c r="K799" t="str">
        <f>VLOOKUP(D799,Vendedores!A:F,6,FALSE)</f>
        <v>Perez, Laura</v>
      </c>
      <c r="L799">
        <f>VLOOKUP(D799,Vendedores!A:F,5,FALSE)</f>
        <v>3586</v>
      </c>
      <c r="M799">
        <f>VLOOKUP(D799,Vendedores!A:F,2,FALSE)</f>
        <v>6</v>
      </c>
      <c r="N799" t="str">
        <f>VLOOKUP(D799,Vendedores!A:H,7,FALSE)</f>
        <v>Vendedor Ssr</v>
      </c>
      <c r="O799">
        <f>VLOOKUP(D799,Vendedores!A:H,8,FALSE)</f>
        <v>2</v>
      </c>
      <c r="P799">
        <f t="shared" si="74"/>
        <v>33.6</v>
      </c>
      <c r="Q799">
        <f t="shared" si="75"/>
        <v>14</v>
      </c>
      <c r="R799">
        <f t="shared" si="76"/>
        <v>14</v>
      </c>
      <c r="S799">
        <f t="shared" si="77"/>
        <v>14</v>
      </c>
      <c r="T799" s="12">
        <f>VLOOKUP(
    O799,
    Comisiones!A:N,
    HLOOKUP(G799,Comisiones!$1:$2,2,FALSE),
    FALSE
)</f>
        <v>0.19</v>
      </c>
    </row>
    <row r="800" spans="1:20" x14ac:dyDescent="0.3">
      <c r="A800" s="2">
        <v>799</v>
      </c>
      <c r="B800" s="3">
        <v>45194</v>
      </c>
      <c r="C800" s="2">
        <v>8</v>
      </c>
      <c r="D800" s="2">
        <v>18</v>
      </c>
      <c r="E800" s="2">
        <v>12</v>
      </c>
      <c r="F800" t="str">
        <f t="shared" si="72"/>
        <v>lunes</v>
      </c>
      <c r="G800" t="str">
        <f t="shared" si="73"/>
        <v>septiembre</v>
      </c>
      <c r="H800" t="str">
        <f>VLOOKUP(C800,Productos!A:D,2,FALSE)</f>
        <v>Producto H</v>
      </c>
      <c r="I800">
        <f>VLOOKUP(C800,Productos!A:D,3,FALSE)</f>
        <v>14</v>
      </c>
      <c r="J800">
        <f>VLOOKUP(C800,Productos!A:D,4,FALSE)</f>
        <v>28</v>
      </c>
      <c r="K800" t="str">
        <f>VLOOKUP(D800,Vendedores!A:F,6,FALSE)</f>
        <v>Garcia, Jose</v>
      </c>
      <c r="L800">
        <f>VLOOKUP(D800,Vendedores!A:F,5,FALSE)</f>
        <v>5194</v>
      </c>
      <c r="M800">
        <f>VLOOKUP(D800,Vendedores!A:F,2,FALSE)</f>
        <v>4</v>
      </c>
      <c r="N800" t="str">
        <f>VLOOKUP(D800,Vendedores!A:H,7,FALSE)</f>
        <v>Jefe</v>
      </c>
      <c r="O800">
        <f>VLOOKUP(D800,Vendedores!A:H,8,FALSE)</f>
        <v>3</v>
      </c>
      <c r="P800">
        <f t="shared" si="74"/>
        <v>28</v>
      </c>
      <c r="Q800">
        <f t="shared" si="75"/>
        <v>14</v>
      </c>
      <c r="R800">
        <f t="shared" si="76"/>
        <v>14</v>
      </c>
      <c r="S800">
        <f t="shared" si="77"/>
        <v>14</v>
      </c>
      <c r="T800" s="12">
        <f>VLOOKUP(
    O800,
    Comisiones!A:N,
    HLOOKUP(G800,Comisiones!$1:$2,2,FALSE),
    FALSE
)</f>
        <v>0.21</v>
      </c>
    </row>
    <row r="801" spans="1:20" x14ac:dyDescent="0.3">
      <c r="A801" s="2">
        <v>800</v>
      </c>
      <c r="B801" s="3">
        <v>45194</v>
      </c>
      <c r="C801" s="2">
        <v>9</v>
      </c>
      <c r="D801" s="2">
        <v>37</v>
      </c>
      <c r="E801" s="2">
        <v>12</v>
      </c>
      <c r="F801" t="str">
        <f t="shared" si="72"/>
        <v>lunes</v>
      </c>
      <c r="G801" t="str">
        <f t="shared" si="73"/>
        <v>septiembre</v>
      </c>
      <c r="H801" t="str">
        <f>VLOOKUP(C801,Productos!A:D,2,FALSE)</f>
        <v>Producto I</v>
      </c>
      <c r="I801">
        <f>VLOOKUP(C801,Productos!A:D,3,FALSE)</f>
        <v>26</v>
      </c>
      <c r="J801">
        <f>VLOOKUP(C801,Productos!A:D,4,FALSE)</f>
        <v>52</v>
      </c>
      <c r="K801" t="str">
        <f>VLOOKUP(D801,Vendedores!A:F,6,FALSE)</f>
        <v>Gonzalez, Lionel</v>
      </c>
      <c r="L801">
        <f>VLOOKUP(D801,Vendedores!A:F,5,FALSE)</f>
        <v>4073</v>
      </c>
      <c r="M801">
        <f>VLOOKUP(D801,Vendedores!A:F,2,FALSE)</f>
        <v>5</v>
      </c>
      <c r="N801" t="str">
        <f>VLOOKUP(D801,Vendedores!A:H,7,FALSE)</f>
        <v>Vendedor Sr</v>
      </c>
      <c r="O801">
        <f>VLOOKUP(D801,Vendedores!A:H,8,FALSE)</f>
        <v>2</v>
      </c>
      <c r="P801">
        <f t="shared" si="74"/>
        <v>52</v>
      </c>
      <c r="Q801">
        <f t="shared" si="75"/>
        <v>26</v>
      </c>
      <c r="R801">
        <f t="shared" si="76"/>
        <v>26</v>
      </c>
      <c r="S801">
        <f t="shared" si="77"/>
        <v>26</v>
      </c>
      <c r="T801" s="12">
        <f>VLOOKUP(
    O801,
    Comisiones!A:N,
    HLOOKUP(G801,Comisiones!$1:$2,2,FALSE),
    FALSE
)</f>
        <v>0.19</v>
      </c>
    </row>
    <row r="802" spans="1:20" x14ac:dyDescent="0.3">
      <c r="A802" s="2">
        <v>801</v>
      </c>
      <c r="B802" s="3">
        <v>45194</v>
      </c>
      <c r="C802" s="2">
        <v>8</v>
      </c>
      <c r="D802" s="2">
        <v>34</v>
      </c>
      <c r="E802" s="2">
        <v>18</v>
      </c>
      <c r="F802" t="str">
        <f t="shared" si="72"/>
        <v>lunes</v>
      </c>
      <c r="G802" t="str">
        <f t="shared" si="73"/>
        <v>septiembre</v>
      </c>
      <c r="H802" t="str">
        <f>VLOOKUP(C802,Productos!A:D,2,FALSE)</f>
        <v>Producto H</v>
      </c>
      <c r="I802">
        <f>VLOOKUP(C802,Productos!A:D,3,FALSE)</f>
        <v>14</v>
      </c>
      <c r="J802">
        <f>VLOOKUP(C802,Productos!A:D,4,FALSE)</f>
        <v>28</v>
      </c>
      <c r="K802" t="str">
        <f>VLOOKUP(D802,Vendedores!A:F,6,FALSE)</f>
        <v>Lopez, Teresa</v>
      </c>
      <c r="L802">
        <f>VLOOKUP(D802,Vendedores!A:F,5,FALSE)</f>
        <v>3680</v>
      </c>
      <c r="M802">
        <f>VLOOKUP(D802,Vendedores!A:F,2,FALSE)</f>
        <v>6</v>
      </c>
      <c r="N802" t="str">
        <f>VLOOKUP(D802,Vendedores!A:H,7,FALSE)</f>
        <v>Vendedor Ssr</v>
      </c>
      <c r="O802">
        <f>VLOOKUP(D802,Vendedores!A:H,8,FALSE)</f>
        <v>2</v>
      </c>
      <c r="P802">
        <f t="shared" si="74"/>
        <v>28</v>
      </c>
      <c r="Q802">
        <f t="shared" si="75"/>
        <v>14</v>
      </c>
      <c r="R802">
        <f t="shared" si="76"/>
        <v>14</v>
      </c>
      <c r="S802">
        <f t="shared" si="77"/>
        <v>14</v>
      </c>
      <c r="T802" s="12">
        <f>VLOOKUP(
    O802,
    Comisiones!A:N,
    HLOOKUP(G802,Comisiones!$1:$2,2,FALSE),
    FALSE
)</f>
        <v>0.19</v>
      </c>
    </row>
    <row r="803" spans="1:20" x14ac:dyDescent="0.3">
      <c r="A803" s="2">
        <v>802</v>
      </c>
      <c r="B803" s="3">
        <v>45195</v>
      </c>
      <c r="C803" s="2">
        <v>3</v>
      </c>
      <c r="D803" s="2">
        <v>15</v>
      </c>
      <c r="E803" s="2">
        <v>12</v>
      </c>
      <c r="F803" t="str">
        <f t="shared" si="72"/>
        <v>martes</v>
      </c>
      <c r="G803" t="str">
        <f t="shared" si="73"/>
        <v>septiembre</v>
      </c>
      <c r="H803" t="str">
        <f>VLOOKUP(C803,Productos!A:D,2,FALSE)</f>
        <v>Producto C</v>
      </c>
      <c r="I803">
        <f>VLOOKUP(C803,Productos!A:D,3,FALSE)</f>
        <v>23</v>
      </c>
      <c r="J803">
        <f>VLOOKUP(C803,Productos!A:D,4,FALSE)</f>
        <v>46</v>
      </c>
      <c r="K803" t="str">
        <f>VLOOKUP(D803,Vendedores!A:F,6,FALSE)</f>
        <v>Gomez, David</v>
      </c>
      <c r="L803">
        <f>VLOOKUP(D803,Vendedores!A:F,5,FALSE)</f>
        <v>1821</v>
      </c>
      <c r="M803">
        <f>VLOOKUP(D803,Vendedores!A:F,2,FALSE)</f>
        <v>8</v>
      </c>
      <c r="N803" t="str">
        <f>VLOOKUP(D803,Vendedores!A:H,7,FALSE)</f>
        <v>Pasante</v>
      </c>
      <c r="O803">
        <f>VLOOKUP(D803,Vendedores!A:H,8,FALSE)</f>
        <v>1</v>
      </c>
      <c r="P803">
        <f t="shared" si="74"/>
        <v>46</v>
      </c>
      <c r="Q803">
        <f t="shared" si="75"/>
        <v>23</v>
      </c>
      <c r="R803">
        <f t="shared" si="76"/>
        <v>23</v>
      </c>
      <c r="S803">
        <f t="shared" si="77"/>
        <v>23</v>
      </c>
      <c r="T803" s="12">
        <f>VLOOKUP(
    O803,
    Comisiones!A:N,
    HLOOKUP(G803,Comisiones!$1:$2,2,FALSE),
    FALSE
)</f>
        <v>0.17</v>
      </c>
    </row>
    <row r="804" spans="1:20" x14ac:dyDescent="0.3">
      <c r="A804" s="2">
        <v>803</v>
      </c>
      <c r="B804" s="3">
        <v>45195</v>
      </c>
      <c r="C804" s="2">
        <v>3</v>
      </c>
      <c r="D804" s="2">
        <v>12</v>
      </c>
      <c r="E804" s="2">
        <v>14</v>
      </c>
      <c r="F804" t="str">
        <f t="shared" si="72"/>
        <v>martes</v>
      </c>
      <c r="G804" t="str">
        <f t="shared" si="73"/>
        <v>septiembre</v>
      </c>
      <c r="H804" t="str">
        <f>VLOOKUP(C804,Productos!A:D,2,FALSE)</f>
        <v>Producto C</v>
      </c>
      <c r="I804">
        <f>VLOOKUP(C804,Productos!A:D,3,FALSE)</f>
        <v>23</v>
      </c>
      <c r="J804">
        <f>VLOOKUP(C804,Productos!A:D,4,FALSE)</f>
        <v>46</v>
      </c>
      <c r="K804" t="str">
        <f>VLOOKUP(D804,Vendedores!A:F,6,FALSE)</f>
        <v>Rodriguez, Javier</v>
      </c>
      <c r="L804">
        <f>VLOOKUP(D804,Vendedores!A:F,5,FALSE)</f>
        <v>2027</v>
      </c>
      <c r="M804">
        <f>VLOOKUP(D804,Vendedores!A:F,2,FALSE)</f>
        <v>7</v>
      </c>
      <c r="N804" t="str">
        <f>VLOOKUP(D804,Vendedores!A:H,7,FALSE)</f>
        <v>Vendedor Jr</v>
      </c>
      <c r="O804">
        <f>VLOOKUP(D804,Vendedores!A:H,8,FALSE)</f>
        <v>2</v>
      </c>
      <c r="P804">
        <f t="shared" si="74"/>
        <v>46</v>
      </c>
      <c r="Q804">
        <f t="shared" si="75"/>
        <v>23</v>
      </c>
      <c r="R804">
        <f t="shared" si="76"/>
        <v>23</v>
      </c>
      <c r="S804">
        <f t="shared" si="77"/>
        <v>23</v>
      </c>
      <c r="T804" s="12">
        <f>VLOOKUP(
    O804,
    Comisiones!A:N,
    HLOOKUP(G804,Comisiones!$1:$2,2,FALSE),
    FALSE
)</f>
        <v>0.19</v>
      </c>
    </row>
    <row r="805" spans="1:20" x14ac:dyDescent="0.3">
      <c r="A805" s="2">
        <v>804</v>
      </c>
      <c r="B805" s="3">
        <v>45195</v>
      </c>
      <c r="C805" s="2">
        <v>4</v>
      </c>
      <c r="D805" s="2">
        <v>7</v>
      </c>
      <c r="E805" s="2">
        <v>15</v>
      </c>
      <c r="F805" t="str">
        <f t="shared" si="72"/>
        <v>martes</v>
      </c>
      <c r="G805" t="str">
        <f t="shared" si="73"/>
        <v>septiembre</v>
      </c>
      <c r="H805" t="str">
        <f>VLOOKUP(C805,Productos!A:D,2,FALSE)</f>
        <v>Producto D</v>
      </c>
      <c r="I805">
        <f>VLOOKUP(C805,Productos!A:D,3,FALSE)</f>
        <v>14</v>
      </c>
      <c r="J805">
        <f>VLOOKUP(C805,Productos!A:D,4,FALSE)</f>
        <v>28</v>
      </c>
      <c r="K805" t="str">
        <f>VLOOKUP(D805,Vendedores!A:F,6,FALSE)</f>
        <v>Sanchez, Antonio</v>
      </c>
      <c r="L805">
        <f>VLOOKUP(D805,Vendedores!A:F,5,FALSE)</f>
        <v>1810</v>
      </c>
      <c r="M805">
        <f>VLOOKUP(D805,Vendedores!A:F,2,FALSE)</f>
        <v>8</v>
      </c>
      <c r="N805" t="str">
        <f>VLOOKUP(D805,Vendedores!A:H,7,FALSE)</f>
        <v>Pasante</v>
      </c>
      <c r="O805">
        <f>VLOOKUP(D805,Vendedores!A:H,8,FALSE)</f>
        <v>1</v>
      </c>
      <c r="P805">
        <f t="shared" si="74"/>
        <v>28</v>
      </c>
      <c r="Q805">
        <f t="shared" si="75"/>
        <v>14</v>
      </c>
      <c r="R805">
        <f t="shared" si="76"/>
        <v>14</v>
      </c>
      <c r="S805">
        <f t="shared" si="77"/>
        <v>14</v>
      </c>
      <c r="T805" s="12">
        <f>VLOOKUP(
    O805,
    Comisiones!A:N,
    HLOOKUP(G805,Comisiones!$1:$2,2,FALSE),
    FALSE
)</f>
        <v>0.17</v>
      </c>
    </row>
    <row r="806" spans="1:20" x14ac:dyDescent="0.3">
      <c r="A806" s="2">
        <v>805</v>
      </c>
      <c r="B806" s="3">
        <v>45196</v>
      </c>
      <c r="C806" s="2">
        <v>2</v>
      </c>
      <c r="D806" s="2">
        <v>18</v>
      </c>
      <c r="E806" s="2">
        <v>15</v>
      </c>
      <c r="F806" t="str">
        <f t="shared" si="72"/>
        <v>miércoles</v>
      </c>
      <c r="G806" t="str">
        <f t="shared" si="73"/>
        <v>septiembre</v>
      </c>
      <c r="H806" t="str">
        <f>VLOOKUP(C806,Productos!A:D,2,FALSE)</f>
        <v>Producto B</v>
      </c>
      <c r="I806">
        <f>VLOOKUP(C806,Productos!A:D,3,FALSE)</f>
        <v>14</v>
      </c>
      <c r="J806">
        <f>VLOOKUP(C806,Productos!A:D,4,FALSE)</f>
        <v>28</v>
      </c>
      <c r="K806" t="str">
        <f>VLOOKUP(D806,Vendedores!A:F,6,FALSE)</f>
        <v>Garcia, Jose</v>
      </c>
      <c r="L806">
        <f>VLOOKUP(D806,Vendedores!A:F,5,FALSE)</f>
        <v>5194</v>
      </c>
      <c r="M806">
        <f>VLOOKUP(D806,Vendedores!A:F,2,FALSE)</f>
        <v>4</v>
      </c>
      <c r="N806" t="str">
        <f>VLOOKUP(D806,Vendedores!A:H,7,FALSE)</f>
        <v>Jefe</v>
      </c>
      <c r="O806">
        <f>VLOOKUP(D806,Vendedores!A:H,8,FALSE)</f>
        <v>3</v>
      </c>
      <c r="P806">
        <f t="shared" si="74"/>
        <v>28</v>
      </c>
      <c r="Q806">
        <f t="shared" si="75"/>
        <v>14</v>
      </c>
      <c r="R806">
        <f t="shared" si="76"/>
        <v>14</v>
      </c>
      <c r="S806">
        <f t="shared" si="77"/>
        <v>14</v>
      </c>
      <c r="T806" s="12">
        <f>VLOOKUP(
    O806,
    Comisiones!A:N,
    HLOOKUP(G806,Comisiones!$1:$2,2,FALSE),
    FALSE
)</f>
        <v>0.21</v>
      </c>
    </row>
    <row r="807" spans="1:20" x14ac:dyDescent="0.3">
      <c r="A807" s="2">
        <v>806</v>
      </c>
      <c r="B807" s="3">
        <v>45196</v>
      </c>
      <c r="C807" s="2">
        <v>6</v>
      </c>
      <c r="D807" s="2">
        <v>17</v>
      </c>
      <c r="E807" s="2">
        <v>12</v>
      </c>
      <c r="F807" t="str">
        <f t="shared" si="72"/>
        <v>miércoles</v>
      </c>
      <c r="G807" t="str">
        <f t="shared" si="73"/>
        <v>septiembre</v>
      </c>
      <c r="H807" t="str">
        <f>VLOOKUP(C807,Productos!A:D,2,FALSE)</f>
        <v>Producto F</v>
      </c>
      <c r="I807">
        <f>VLOOKUP(C807,Productos!A:D,3,FALSE)</f>
        <v>16</v>
      </c>
      <c r="J807">
        <f>VLOOKUP(C807,Productos!A:D,4,FALSE)</f>
        <v>32</v>
      </c>
      <c r="K807" t="str">
        <f>VLOOKUP(D807,Vendedores!A:F,6,FALSE)</f>
        <v>Messi, Lionel</v>
      </c>
      <c r="L807">
        <f>VLOOKUP(D807,Vendedores!A:F,5,FALSE)</f>
        <v>8512</v>
      </c>
      <c r="M807">
        <f>VLOOKUP(D807,Vendedores!A:F,2,FALSE)</f>
        <v>1</v>
      </c>
      <c r="N807" t="str">
        <f>VLOOKUP(D807,Vendedores!A:H,7,FALSE)</f>
        <v>CEO</v>
      </c>
      <c r="O807">
        <f>VLOOKUP(D807,Vendedores!A:H,8,FALSE)</f>
        <v>5</v>
      </c>
      <c r="P807">
        <f t="shared" si="74"/>
        <v>28.8</v>
      </c>
      <c r="Q807">
        <f t="shared" si="75"/>
        <v>16</v>
      </c>
      <c r="R807">
        <f t="shared" si="76"/>
        <v>16</v>
      </c>
      <c r="S807">
        <f t="shared" si="77"/>
        <v>16</v>
      </c>
      <c r="T807" s="12">
        <f>VLOOKUP(
    O807,
    Comisiones!A:N,
    HLOOKUP(G807,Comisiones!$1:$2,2,FALSE),
    FALSE
)</f>
        <v>0.25</v>
      </c>
    </row>
    <row r="808" spans="1:20" x14ac:dyDescent="0.3">
      <c r="A808" s="2">
        <v>807</v>
      </c>
      <c r="B808" s="3">
        <v>45196</v>
      </c>
      <c r="C808" s="2">
        <v>4</v>
      </c>
      <c r="D808" s="2">
        <v>9</v>
      </c>
      <c r="E808" s="2">
        <v>17</v>
      </c>
      <c r="F808" t="str">
        <f t="shared" si="72"/>
        <v>miércoles</v>
      </c>
      <c r="G808" t="str">
        <f t="shared" si="73"/>
        <v>septiembre</v>
      </c>
      <c r="H808" t="str">
        <f>VLOOKUP(C808,Productos!A:D,2,FALSE)</f>
        <v>Producto D</v>
      </c>
      <c r="I808">
        <f>VLOOKUP(C808,Productos!A:D,3,FALSE)</f>
        <v>14</v>
      </c>
      <c r="J808">
        <f>VLOOKUP(C808,Productos!A:D,4,FALSE)</f>
        <v>28</v>
      </c>
      <c r="K808" t="str">
        <f>VLOOKUP(D808,Vendedores!A:F,6,FALSE)</f>
        <v>Gomez, Jose</v>
      </c>
      <c r="L808">
        <f>VLOOKUP(D808,Vendedores!A:F,5,FALSE)</f>
        <v>5400</v>
      </c>
      <c r="M808">
        <f>VLOOKUP(D808,Vendedores!A:F,2,FALSE)</f>
        <v>4</v>
      </c>
      <c r="N808" t="str">
        <f>VLOOKUP(D808,Vendedores!A:H,7,FALSE)</f>
        <v>Jefe</v>
      </c>
      <c r="O808">
        <f>VLOOKUP(D808,Vendedores!A:H,8,FALSE)</f>
        <v>3</v>
      </c>
      <c r="P808">
        <f t="shared" si="74"/>
        <v>28</v>
      </c>
      <c r="Q808">
        <f t="shared" si="75"/>
        <v>14</v>
      </c>
      <c r="R808">
        <f t="shared" si="76"/>
        <v>14</v>
      </c>
      <c r="S808">
        <f t="shared" si="77"/>
        <v>14</v>
      </c>
      <c r="T808" s="12">
        <f>VLOOKUP(
    O808,
    Comisiones!A:N,
    HLOOKUP(G808,Comisiones!$1:$2,2,FALSE),
    FALSE
)</f>
        <v>0.21</v>
      </c>
    </row>
    <row r="809" spans="1:20" x14ac:dyDescent="0.3">
      <c r="A809" s="2">
        <v>808</v>
      </c>
      <c r="B809" s="3">
        <v>45197</v>
      </c>
      <c r="C809" s="2">
        <v>9</v>
      </c>
      <c r="D809" s="2">
        <v>33</v>
      </c>
      <c r="E809" s="2">
        <v>18</v>
      </c>
      <c r="F809" t="str">
        <f t="shared" si="72"/>
        <v>jueves</v>
      </c>
      <c r="G809" t="str">
        <f t="shared" si="73"/>
        <v>septiembre</v>
      </c>
      <c r="H809" t="str">
        <f>VLOOKUP(C809,Productos!A:D,2,FALSE)</f>
        <v>Producto I</v>
      </c>
      <c r="I809">
        <f>VLOOKUP(C809,Productos!A:D,3,FALSE)</f>
        <v>26</v>
      </c>
      <c r="J809">
        <f>VLOOKUP(C809,Productos!A:D,4,FALSE)</f>
        <v>52</v>
      </c>
      <c r="K809" t="str">
        <f>VLOOKUP(D809,Vendedores!A:F,6,FALSE)</f>
        <v>Martin, Josefa</v>
      </c>
      <c r="L809">
        <f>VLOOKUP(D809,Vendedores!A:F,5,FALSE)</f>
        <v>4217</v>
      </c>
      <c r="M809">
        <f>VLOOKUP(D809,Vendedores!A:F,2,FALSE)</f>
        <v>5</v>
      </c>
      <c r="N809" t="str">
        <f>VLOOKUP(D809,Vendedores!A:H,7,FALSE)</f>
        <v>Vendedor Sr</v>
      </c>
      <c r="O809">
        <f>VLOOKUP(D809,Vendedores!A:H,8,FALSE)</f>
        <v>2</v>
      </c>
      <c r="P809">
        <f t="shared" si="74"/>
        <v>52</v>
      </c>
      <c r="Q809">
        <f t="shared" si="75"/>
        <v>26</v>
      </c>
      <c r="R809">
        <f t="shared" si="76"/>
        <v>26</v>
      </c>
      <c r="S809">
        <f t="shared" si="77"/>
        <v>26</v>
      </c>
      <c r="T809" s="12">
        <f>VLOOKUP(
    O809,
    Comisiones!A:N,
    HLOOKUP(G809,Comisiones!$1:$2,2,FALSE),
    FALSE
)</f>
        <v>0.19</v>
      </c>
    </row>
    <row r="810" spans="1:20" x14ac:dyDescent="0.3">
      <c r="A810" s="2">
        <v>809</v>
      </c>
      <c r="B810" s="3">
        <v>45197</v>
      </c>
      <c r="C810" s="2">
        <v>6</v>
      </c>
      <c r="D810" s="2">
        <v>2</v>
      </c>
      <c r="E810" s="2">
        <v>13</v>
      </c>
      <c r="F810" t="str">
        <f t="shared" si="72"/>
        <v>jueves</v>
      </c>
      <c r="G810" t="str">
        <f t="shared" si="73"/>
        <v>septiembre</v>
      </c>
      <c r="H810" t="str">
        <f>VLOOKUP(C810,Productos!A:D,2,FALSE)</f>
        <v>Producto F</v>
      </c>
      <c r="I810">
        <f>VLOOKUP(C810,Productos!A:D,3,FALSE)</f>
        <v>16</v>
      </c>
      <c r="J810">
        <f>VLOOKUP(C810,Productos!A:D,4,FALSE)</f>
        <v>32</v>
      </c>
      <c r="K810" t="str">
        <f>VLOOKUP(D810,Vendedores!A:F,6,FALSE)</f>
        <v>Rodriguez, Ana</v>
      </c>
      <c r="L810">
        <f>VLOOKUP(D810,Vendedores!A:F,5,FALSE)</f>
        <v>6979</v>
      </c>
      <c r="M810">
        <f>VLOOKUP(D810,Vendedores!A:F,2,FALSE)</f>
        <v>3</v>
      </c>
      <c r="N810" t="str">
        <f>VLOOKUP(D810,Vendedores!A:H,7,FALSE)</f>
        <v>Gerente</v>
      </c>
      <c r="O810">
        <f>VLOOKUP(D810,Vendedores!A:H,8,FALSE)</f>
        <v>3</v>
      </c>
      <c r="P810">
        <f t="shared" si="74"/>
        <v>28.8</v>
      </c>
      <c r="Q810">
        <f t="shared" si="75"/>
        <v>16</v>
      </c>
      <c r="R810">
        <f t="shared" si="76"/>
        <v>16</v>
      </c>
      <c r="S810">
        <f t="shared" si="77"/>
        <v>16</v>
      </c>
      <c r="T810" s="12">
        <f>VLOOKUP(
    O810,
    Comisiones!A:N,
    HLOOKUP(G810,Comisiones!$1:$2,2,FALSE),
    FALSE
)</f>
        <v>0.21</v>
      </c>
    </row>
    <row r="811" spans="1:20" x14ac:dyDescent="0.3">
      <c r="A811" s="2">
        <v>810</v>
      </c>
      <c r="B811" s="3">
        <v>45197</v>
      </c>
      <c r="C811" s="2">
        <v>8</v>
      </c>
      <c r="D811" s="2">
        <v>10</v>
      </c>
      <c r="E811" s="2">
        <v>15</v>
      </c>
      <c r="F811" t="str">
        <f t="shared" si="72"/>
        <v>jueves</v>
      </c>
      <c r="G811" t="str">
        <f t="shared" si="73"/>
        <v>septiembre</v>
      </c>
      <c r="H811" t="str">
        <f>VLOOKUP(C811,Productos!A:D,2,FALSE)</f>
        <v>Producto H</v>
      </c>
      <c r="I811">
        <f>VLOOKUP(C811,Productos!A:D,3,FALSE)</f>
        <v>14</v>
      </c>
      <c r="J811">
        <f>VLOOKUP(C811,Productos!A:D,4,FALSE)</f>
        <v>28</v>
      </c>
      <c r="K811" t="str">
        <f>VLOOKUP(D811,Vendedores!A:F,6,FALSE)</f>
        <v>Martin, Francisco</v>
      </c>
      <c r="L811">
        <f>VLOOKUP(D811,Vendedores!A:F,5,FALSE)</f>
        <v>4384</v>
      </c>
      <c r="M811">
        <f>VLOOKUP(D811,Vendedores!A:F,2,FALSE)</f>
        <v>5</v>
      </c>
      <c r="N811" t="str">
        <f>VLOOKUP(D811,Vendedores!A:H,7,FALSE)</f>
        <v>Vendedor Sr</v>
      </c>
      <c r="O811">
        <f>VLOOKUP(D811,Vendedores!A:H,8,FALSE)</f>
        <v>2</v>
      </c>
      <c r="P811">
        <f t="shared" si="74"/>
        <v>28</v>
      </c>
      <c r="Q811">
        <f t="shared" si="75"/>
        <v>14</v>
      </c>
      <c r="R811">
        <f t="shared" si="76"/>
        <v>14</v>
      </c>
      <c r="S811">
        <f t="shared" si="77"/>
        <v>14</v>
      </c>
      <c r="T811" s="12">
        <f>VLOOKUP(
    O811,
    Comisiones!A:N,
    HLOOKUP(G811,Comisiones!$1:$2,2,FALSE),
    FALSE
)</f>
        <v>0.19</v>
      </c>
    </row>
    <row r="812" spans="1:20" x14ac:dyDescent="0.3">
      <c r="A812" s="2">
        <v>811</v>
      </c>
      <c r="B812" s="3">
        <v>45198</v>
      </c>
      <c r="C812" s="2">
        <v>9</v>
      </c>
      <c r="D812" s="2">
        <v>7</v>
      </c>
      <c r="E812" s="2">
        <v>15</v>
      </c>
      <c r="F812" t="str">
        <f t="shared" si="72"/>
        <v>viernes</v>
      </c>
      <c r="G812" t="str">
        <f t="shared" si="73"/>
        <v>septiembre</v>
      </c>
      <c r="H812" t="str">
        <f>VLOOKUP(C812,Productos!A:D,2,FALSE)</f>
        <v>Producto I</v>
      </c>
      <c r="I812">
        <f>VLOOKUP(C812,Productos!A:D,3,FALSE)</f>
        <v>26</v>
      </c>
      <c r="J812">
        <f>VLOOKUP(C812,Productos!A:D,4,FALSE)</f>
        <v>52</v>
      </c>
      <c r="K812" t="str">
        <f>VLOOKUP(D812,Vendedores!A:F,6,FALSE)</f>
        <v>Sanchez, Antonio</v>
      </c>
      <c r="L812">
        <f>VLOOKUP(D812,Vendedores!A:F,5,FALSE)</f>
        <v>1810</v>
      </c>
      <c r="M812">
        <f>VLOOKUP(D812,Vendedores!A:F,2,FALSE)</f>
        <v>8</v>
      </c>
      <c r="N812" t="str">
        <f>VLOOKUP(D812,Vendedores!A:H,7,FALSE)</f>
        <v>Pasante</v>
      </c>
      <c r="O812">
        <f>VLOOKUP(D812,Vendedores!A:H,8,FALSE)</f>
        <v>1</v>
      </c>
      <c r="P812">
        <f t="shared" si="74"/>
        <v>52</v>
      </c>
      <c r="Q812">
        <f t="shared" si="75"/>
        <v>26</v>
      </c>
      <c r="R812">
        <f t="shared" si="76"/>
        <v>26</v>
      </c>
      <c r="S812">
        <f t="shared" si="77"/>
        <v>26</v>
      </c>
      <c r="T812" s="12">
        <f>VLOOKUP(
    O812,
    Comisiones!A:N,
    HLOOKUP(G812,Comisiones!$1:$2,2,FALSE),
    FALSE
)</f>
        <v>0.17</v>
      </c>
    </row>
    <row r="813" spans="1:20" x14ac:dyDescent="0.3">
      <c r="A813" s="2">
        <v>812</v>
      </c>
      <c r="B813" s="3">
        <v>45198</v>
      </c>
      <c r="C813" s="2">
        <v>1</v>
      </c>
      <c r="D813" s="2">
        <v>1</v>
      </c>
      <c r="E813" s="2">
        <v>17</v>
      </c>
      <c r="F813" t="str">
        <f t="shared" si="72"/>
        <v>viernes</v>
      </c>
      <c r="G813" t="str">
        <f t="shared" si="73"/>
        <v>septiembre</v>
      </c>
      <c r="H813" t="str">
        <f>VLOOKUP(C813,Productos!A:D,2,FALSE)</f>
        <v>Producto A</v>
      </c>
      <c r="I813">
        <f>VLOOKUP(C813,Productos!A:D,3,FALSE)</f>
        <v>10</v>
      </c>
      <c r="J813">
        <f>VLOOKUP(C813,Productos!A:D,4,FALSE)</f>
        <v>20</v>
      </c>
      <c r="K813" t="str">
        <f>VLOOKUP(D813,Vendedores!A:F,6,FALSE)</f>
        <v>Garcia, Juan</v>
      </c>
      <c r="L813">
        <f>VLOOKUP(D813,Vendedores!A:F,5,FALSE)</f>
        <v>7402</v>
      </c>
      <c r="M813">
        <f>VLOOKUP(D813,Vendedores!A:F,2,FALSE)</f>
        <v>7</v>
      </c>
      <c r="N813" t="str">
        <f>VLOOKUP(D813,Vendedores!A:H,7,FALSE)</f>
        <v>Vendedor Jr</v>
      </c>
      <c r="O813">
        <f>VLOOKUP(D813,Vendedores!A:H,8,FALSE)</f>
        <v>2</v>
      </c>
      <c r="P813">
        <f t="shared" si="74"/>
        <v>20</v>
      </c>
      <c r="Q813">
        <f t="shared" si="75"/>
        <v>10</v>
      </c>
      <c r="R813">
        <f t="shared" si="76"/>
        <v>10</v>
      </c>
      <c r="S813">
        <f t="shared" si="77"/>
        <v>10</v>
      </c>
      <c r="T813" s="12">
        <f>VLOOKUP(
    O813,
    Comisiones!A:N,
    HLOOKUP(G813,Comisiones!$1:$2,2,FALSE),
    FALSE
)</f>
        <v>0.19</v>
      </c>
    </row>
    <row r="814" spans="1:20" x14ac:dyDescent="0.3">
      <c r="A814" s="2">
        <v>813</v>
      </c>
      <c r="B814" s="3">
        <v>45198</v>
      </c>
      <c r="C814" s="2">
        <v>9</v>
      </c>
      <c r="D814" s="2">
        <v>38</v>
      </c>
      <c r="E814" s="2">
        <v>14</v>
      </c>
      <c r="F814" t="str">
        <f t="shared" si="72"/>
        <v>viernes</v>
      </c>
      <c r="G814" t="str">
        <f t="shared" si="73"/>
        <v>septiembre</v>
      </c>
      <c r="H814" t="str">
        <f>VLOOKUP(C814,Productos!A:D,2,FALSE)</f>
        <v>Producto I</v>
      </c>
      <c r="I814">
        <f>VLOOKUP(C814,Productos!A:D,3,FALSE)</f>
        <v>26</v>
      </c>
      <c r="J814">
        <f>VLOOKUP(C814,Productos!A:D,4,FALSE)</f>
        <v>52</v>
      </c>
      <c r="K814" t="str">
        <f>VLOOKUP(D814,Vendedores!A:F,6,FALSE)</f>
        <v>Fernandez, Jose</v>
      </c>
      <c r="L814">
        <f>VLOOKUP(D814,Vendedores!A:F,5,FALSE)</f>
        <v>3055</v>
      </c>
      <c r="M814">
        <f>VLOOKUP(D814,Vendedores!A:F,2,FALSE)</f>
        <v>6</v>
      </c>
      <c r="N814" t="str">
        <f>VLOOKUP(D814,Vendedores!A:H,7,FALSE)</f>
        <v>Vendedor Ssr</v>
      </c>
      <c r="O814">
        <f>VLOOKUP(D814,Vendedores!A:H,8,FALSE)</f>
        <v>2</v>
      </c>
      <c r="P814">
        <f t="shared" si="74"/>
        <v>52</v>
      </c>
      <c r="Q814">
        <f t="shared" si="75"/>
        <v>26</v>
      </c>
      <c r="R814">
        <f t="shared" si="76"/>
        <v>26</v>
      </c>
      <c r="S814">
        <f t="shared" si="77"/>
        <v>26</v>
      </c>
      <c r="T814" s="12">
        <f>VLOOKUP(
    O814,
    Comisiones!A:N,
    HLOOKUP(G814,Comisiones!$1:$2,2,FALSE),
    FALSE
)</f>
        <v>0.19</v>
      </c>
    </row>
    <row r="815" spans="1:20" x14ac:dyDescent="0.3">
      <c r="A815" s="2">
        <v>814</v>
      </c>
      <c r="B815" s="3">
        <v>45199</v>
      </c>
      <c r="C815" s="2">
        <v>8</v>
      </c>
      <c r="D815" s="2">
        <v>27</v>
      </c>
      <c r="E815" s="2">
        <v>21</v>
      </c>
      <c r="F815" t="str">
        <f t="shared" si="72"/>
        <v>sábado</v>
      </c>
      <c r="G815" t="str">
        <f t="shared" si="73"/>
        <v>septiembre</v>
      </c>
      <c r="H815" t="str">
        <f>VLOOKUP(C815,Productos!A:D,2,FALSE)</f>
        <v>Producto H</v>
      </c>
      <c r="I815">
        <f>VLOOKUP(C815,Productos!A:D,3,FALSE)</f>
        <v>14</v>
      </c>
      <c r="J815">
        <f>VLOOKUP(C815,Productos!A:D,4,FALSE)</f>
        <v>28</v>
      </c>
      <c r="K815" t="str">
        <f>VLOOKUP(D815,Vendedores!A:F,6,FALSE)</f>
        <v>Martin, Antonio</v>
      </c>
      <c r="L815">
        <f>VLOOKUP(D815,Vendedores!A:F,5,FALSE)</f>
        <v>1057</v>
      </c>
      <c r="M815">
        <f>VLOOKUP(D815,Vendedores!A:F,2,FALSE)</f>
        <v>8</v>
      </c>
      <c r="N815" t="str">
        <f>VLOOKUP(D815,Vendedores!A:H,7,FALSE)</f>
        <v>Pasante</v>
      </c>
      <c r="O815">
        <f>VLOOKUP(D815,Vendedores!A:H,8,FALSE)</f>
        <v>1</v>
      </c>
      <c r="P815">
        <f t="shared" si="74"/>
        <v>28</v>
      </c>
      <c r="Q815">
        <f t="shared" si="75"/>
        <v>14</v>
      </c>
      <c r="R815">
        <f t="shared" si="76"/>
        <v>14</v>
      </c>
      <c r="S815">
        <f t="shared" si="77"/>
        <v>14</v>
      </c>
      <c r="T815" s="12">
        <f>VLOOKUP(
    O815,
    Comisiones!A:N,
    HLOOKUP(G815,Comisiones!$1:$2,2,FALSE),
    FALSE
)</f>
        <v>0.17</v>
      </c>
    </row>
    <row r="816" spans="1:20" x14ac:dyDescent="0.3">
      <c r="A816" s="2">
        <v>815</v>
      </c>
      <c r="B816" s="3">
        <v>45199</v>
      </c>
      <c r="C816" s="2">
        <v>5</v>
      </c>
      <c r="D816" s="2">
        <v>17</v>
      </c>
      <c r="E816" s="2">
        <v>7</v>
      </c>
      <c r="F816" t="str">
        <f t="shared" si="72"/>
        <v>sábado</v>
      </c>
      <c r="G816" t="str">
        <f t="shared" si="73"/>
        <v>septiembre</v>
      </c>
      <c r="H816" t="str">
        <f>VLOOKUP(C816,Productos!A:D,2,FALSE)</f>
        <v>Producto E</v>
      </c>
      <c r="I816">
        <f>VLOOKUP(C816,Productos!A:D,3,FALSE)</f>
        <v>24</v>
      </c>
      <c r="J816">
        <f>VLOOKUP(C816,Productos!A:D,4,FALSE)</f>
        <v>48</v>
      </c>
      <c r="K816" t="str">
        <f>VLOOKUP(D816,Vendedores!A:F,6,FALSE)</f>
        <v>Messi, Lionel</v>
      </c>
      <c r="L816">
        <f>VLOOKUP(D816,Vendedores!A:F,5,FALSE)</f>
        <v>8512</v>
      </c>
      <c r="M816">
        <f>VLOOKUP(D816,Vendedores!A:F,2,FALSE)</f>
        <v>1</v>
      </c>
      <c r="N816" t="str">
        <f>VLOOKUP(D816,Vendedores!A:H,7,FALSE)</f>
        <v>CEO</v>
      </c>
      <c r="O816">
        <f>VLOOKUP(D816,Vendedores!A:H,8,FALSE)</f>
        <v>5</v>
      </c>
      <c r="P816">
        <f t="shared" si="74"/>
        <v>43.2</v>
      </c>
      <c r="Q816">
        <f t="shared" si="75"/>
        <v>24</v>
      </c>
      <c r="R816">
        <f t="shared" si="76"/>
        <v>24</v>
      </c>
      <c r="S816">
        <f t="shared" si="77"/>
        <v>24</v>
      </c>
      <c r="T816" s="12">
        <f>VLOOKUP(
    O816,
    Comisiones!A:N,
    HLOOKUP(G816,Comisiones!$1:$2,2,FALSE),
    FALSE
)</f>
        <v>0.25</v>
      </c>
    </row>
    <row r="817" spans="1:20" x14ac:dyDescent="0.3">
      <c r="A817" s="2">
        <v>816</v>
      </c>
      <c r="B817" s="3">
        <v>45199</v>
      </c>
      <c r="C817" s="2">
        <v>6</v>
      </c>
      <c r="D817" s="2">
        <v>18</v>
      </c>
      <c r="E817" s="2">
        <v>17</v>
      </c>
      <c r="F817" t="str">
        <f t="shared" si="72"/>
        <v>sábado</v>
      </c>
      <c r="G817" t="str">
        <f t="shared" si="73"/>
        <v>septiembre</v>
      </c>
      <c r="H817" t="str">
        <f>VLOOKUP(C817,Productos!A:D,2,FALSE)</f>
        <v>Producto F</v>
      </c>
      <c r="I817">
        <f>VLOOKUP(C817,Productos!A:D,3,FALSE)</f>
        <v>16</v>
      </c>
      <c r="J817">
        <f>VLOOKUP(C817,Productos!A:D,4,FALSE)</f>
        <v>32</v>
      </c>
      <c r="K817" t="str">
        <f>VLOOKUP(D817,Vendedores!A:F,6,FALSE)</f>
        <v>Garcia, Jose</v>
      </c>
      <c r="L817">
        <f>VLOOKUP(D817,Vendedores!A:F,5,FALSE)</f>
        <v>5194</v>
      </c>
      <c r="M817">
        <f>VLOOKUP(D817,Vendedores!A:F,2,FALSE)</f>
        <v>4</v>
      </c>
      <c r="N817" t="str">
        <f>VLOOKUP(D817,Vendedores!A:H,7,FALSE)</f>
        <v>Jefe</v>
      </c>
      <c r="O817">
        <f>VLOOKUP(D817,Vendedores!A:H,8,FALSE)</f>
        <v>3</v>
      </c>
      <c r="P817">
        <f t="shared" si="74"/>
        <v>32</v>
      </c>
      <c r="Q817">
        <f t="shared" si="75"/>
        <v>16</v>
      </c>
      <c r="R817">
        <f t="shared" si="76"/>
        <v>16</v>
      </c>
      <c r="S817">
        <f t="shared" si="77"/>
        <v>16</v>
      </c>
      <c r="T817" s="12">
        <f>VLOOKUP(
    O817,
    Comisiones!A:N,
    HLOOKUP(G817,Comisiones!$1:$2,2,FALSE),
    FALSE
)</f>
        <v>0.21</v>
      </c>
    </row>
    <row r="818" spans="1:20" x14ac:dyDescent="0.3">
      <c r="A818" s="2">
        <v>817</v>
      </c>
      <c r="B818" s="3">
        <v>45200</v>
      </c>
      <c r="C818" s="2">
        <v>7</v>
      </c>
      <c r="D818" s="2">
        <v>34</v>
      </c>
      <c r="E818" s="2">
        <v>23</v>
      </c>
      <c r="F818" t="str">
        <f t="shared" si="72"/>
        <v>domingo</v>
      </c>
      <c r="G818" t="str">
        <f t="shared" si="73"/>
        <v>octubre</v>
      </c>
      <c r="H818" t="str">
        <f>VLOOKUP(C818,Productos!A:D,2,FALSE)</f>
        <v>Producto G</v>
      </c>
      <c r="I818">
        <f>VLOOKUP(C818,Productos!A:D,3,FALSE)</f>
        <v>17</v>
      </c>
      <c r="J818">
        <f>VLOOKUP(C818,Productos!A:D,4,FALSE)</f>
        <v>34</v>
      </c>
      <c r="K818" t="str">
        <f>VLOOKUP(D818,Vendedores!A:F,6,FALSE)</f>
        <v>Lopez, Teresa</v>
      </c>
      <c r="L818">
        <f>VLOOKUP(D818,Vendedores!A:F,5,FALSE)</f>
        <v>3680</v>
      </c>
      <c r="M818">
        <f>VLOOKUP(D818,Vendedores!A:F,2,FALSE)</f>
        <v>6</v>
      </c>
      <c r="N818" t="str">
        <f>VLOOKUP(D818,Vendedores!A:H,7,FALSE)</f>
        <v>Vendedor Ssr</v>
      </c>
      <c r="O818">
        <f>VLOOKUP(D818,Vendedores!A:H,8,FALSE)</f>
        <v>2</v>
      </c>
      <c r="P818">
        <f t="shared" si="74"/>
        <v>40.799999999999997</v>
      </c>
      <c r="Q818">
        <f t="shared" si="75"/>
        <v>17</v>
      </c>
      <c r="R818">
        <f t="shared" si="76"/>
        <v>17</v>
      </c>
      <c r="S818">
        <f t="shared" si="77"/>
        <v>17</v>
      </c>
      <c r="T818" s="12">
        <f>VLOOKUP(
    O818,
    Comisiones!A:N,
    HLOOKUP(G818,Comisiones!$1:$2,2,FALSE),
    FALSE
)</f>
        <v>0.14000000000000001</v>
      </c>
    </row>
    <row r="819" spans="1:20" x14ac:dyDescent="0.3">
      <c r="A819" s="2">
        <v>818</v>
      </c>
      <c r="B819" s="3">
        <v>45200</v>
      </c>
      <c r="C819" s="2">
        <v>1</v>
      </c>
      <c r="D819" s="2">
        <v>30</v>
      </c>
      <c r="E819" s="2">
        <v>20</v>
      </c>
      <c r="F819" t="str">
        <f t="shared" si="72"/>
        <v>domingo</v>
      </c>
      <c r="G819" t="str">
        <f t="shared" si="73"/>
        <v>octubre</v>
      </c>
      <c r="H819" t="str">
        <f>VLOOKUP(C819,Productos!A:D,2,FALSE)</f>
        <v>Producto A</v>
      </c>
      <c r="I819">
        <f>VLOOKUP(C819,Productos!A:D,3,FALSE)</f>
        <v>10</v>
      </c>
      <c r="J819">
        <f>VLOOKUP(C819,Productos!A:D,4,FALSE)</f>
        <v>20</v>
      </c>
      <c r="K819" t="str">
        <f>VLOOKUP(D819,Vendedores!A:F,6,FALSE)</f>
        <v>Gonzalez, Francisco</v>
      </c>
      <c r="L819">
        <f>VLOOKUP(D819,Vendedores!A:F,5,FALSE)</f>
        <v>3909</v>
      </c>
      <c r="M819">
        <f>VLOOKUP(D819,Vendedores!A:F,2,FALSE)</f>
        <v>6</v>
      </c>
      <c r="N819" t="str">
        <f>VLOOKUP(D819,Vendedores!A:H,7,FALSE)</f>
        <v>Vendedor Ssr</v>
      </c>
      <c r="O819">
        <f>VLOOKUP(D819,Vendedores!A:H,8,FALSE)</f>
        <v>2</v>
      </c>
      <c r="P819">
        <f t="shared" si="74"/>
        <v>24</v>
      </c>
      <c r="Q819">
        <f t="shared" si="75"/>
        <v>10</v>
      </c>
      <c r="R819">
        <f t="shared" si="76"/>
        <v>10</v>
      </c>
      <c r="S819">
        <f t="shared" si="77"/>
        <v>10</v>
      </c>
      <c r="T819" s="12">
        <f>VLOOKUP(
    O819,
    Comisiones!A:N,
    HLOOKUP(G819,Comisiones!$1:$2,2,FALSE),
    FALSE
)</f>
        <v>0.14000000000000001</v>
      </c>
    </row>
    <row r="820" spans="1:20" x14ac:dyDescent="0.3">
      <c r="A820" s="2">
        <v>819</v>
      </c>
      <c r="B820" s="3">
        <v>45200</v>
      </c>
      <c r="C820" s="2">
        <v>2</v>
      </c>
      <c r="D820" s="2">
        <v>31</v>
      </c>
      <c r="E820" s="2">
        <v>15</v>
      </c>
      <c r="F820" t="str">
        <f t="shared" si="72"/>
        <v>domingo</v>
      </c>
      <c r="G820" t="str">
        <f t="shared" si="73"/>
        <v>octubre</v>
      </c>
      <c r="H820" t="str">
        <f>VLOOKUP(C820,Productos!A:D,2,FALSE)</f>
        <v>Producto B</v>
      </c>
      <c r="I820">
        <f>VLOOKUP(C820,Productos!A:D,3,FALSE)</f>
        <v>14</v>
      </c>
      <c r="J820">
        <f>VLOOKUP(C820,Productos!A:D,4,FALSE)</f>
        <v>28</v>
      </c>
      <c r="K820" t="str">
        <f>VLOOKUP(D820,Vendedores!A:F,6,FALSE)</f>
        <v>Fernandez, Isabel</v>
      </c>
      <c r="L820">
        <f>VLOOKUP(D820,Vendedores!A:F,5,FALSE)</f>
        <v>2227</v>
      </c>
      <c r="M820">
        <f>VLOOKUP(D820,Vendedores!A:F,2,FALSE)</f>
        <v>7</v>
      </c>
      <c r="N820" t="str">
        <f>VLOOKUP(D820,Vendedores!A:H,7,FALSE)</f>
        <v>Vendedor Jr</v>
      </c>
      <c r="O820">
        <f>VLOOKUP(D820,Vendedores!A:H,8,FALSE)</f>
        <v>2</v>
      </c>
      <c r="P820">
        <f t="shared" si="74"/>
        <v>33.6</v>
      </c>
      <c r="Q820">
        <f t="shared" si="75"/>
        <v>14</v>
      </c>
      <c r="R820">
        <f t="shared" si="76"/>
        <v>14</v>
      </c>
      <c r="S820">
        <f t="shared" si="77"/>
        <v>14</v>
      </c>
      <c r="T820" s="12">
        <f>VLOOKUP(
    O820,
    Comisiones!A:N,
    HLOOKUP(G820,Comisiones!$1:$2,2,FALSE),
    FALSE
)</f>
        <v>0.14000000000000001</v>
      </c>
    </row>
    <row r="821" spans="1:20" x14ac:dyDescent="0.3">
      <c r="A821" s="2">
        <v>820</v>
      </c>
      <c r="B821" s="3">
        <v>45201</v>
      </c>
      <c r="C821" s="2">
        <v>3</v>
      </c>
      <c r="D821" s="2">
        <v>10</v>
      </c>
      <c r="E821" s="2">
        <v>18</v>
      </c>
      <c r="F821" t="str">
        <f t="shared" si="72"/>
        <v>lunes</v>
      </c>
      <c r="G821" t="str">
        <f t="shared" si="73"/>
        <v>octubre</v>
      </c>
      <c r="H821" t="str">
        <f>VLOOKUP(C821,Productos!A:D,2,FALSE)</f>
        <v>Producto C</v>
      </c>
      <c r="I821">
        <f>VLOOKUP(C821,Productos!A:D,3,FALSE)</f>
        <v>23</v>
      </c>
      <c r="J821">
        <f>VLOOKUP(C821,Productos!A:D,4,FALSE)</f>
        <v>46</v>
      </c>
      <c r="K821" t="str">
        <f>VLOOKUP(D821,Vendedores!A:F,6,FALSE)</f>
        <v>Martin, Francisco</v>
      </c>
      <c r="L821">
        <f>VLOOKUP(D821,Vendedores!A:F,5,FALSE)</f>
        <v>4384</v>
      </c>
      <c r="M821">
        <f>VLOOKUP(D821,Vendedores!A:F,2,FALSE)</f>
        <v>5</v>
      </c>
      <c r="N821" t="str">
        <f>VLOOKUP(D821,Vendedores!A:H,7,FALSE)</f>
        <v>Vendedor Sr</v>
      </c>
      <c r="O821">
        <f>VLOOKUP(D821,Vendedores!A:H,8,FALSE)</f>
        <v>2</v>
      </c>
      <c r="P821">
        <f t="shared" si="74"/>
        <v>46</v>
      </c>
      <c r="Q821">
        <f t="shared" si="75"/>
        <v>23</v>
      </c>
      <c r="R821">
        <f t="shared" si="76"/>
        <v>23</v>
      </c>
      <c r="S821">
        <f t="shared" si="77"/>
        <v>23</v>
      </c>
      <c r="T821" s="12">
        <f>VLOOKUP(
    O821,
    Comisiones!A:N,
    HLOOKUP(G821,Comisiones!$1:$2,2,FALSE),
    FALSE
)</f>
        <v>0.14000000000000001</v>
      </c>
    </row>
    <row r="822" spans="1:20" x14ac:dyDescent="0.3">
      <c r="A822" s="2">
        <v>821</v>
      </c>
      <c r="B822" s="3">
        <v>45201</v>
      </c>
      <c r="C822" s="2">
        <v>8</v>
      </c>
      <c r="D822" s="2">
        <v>6</v>
      </c>
      <c r="E822" s="2">
        <v>19</v>
      </c>
      <c r="F822" t="str">
        <f t="shared" si="72"/>
        <v>lunes</v>
      </c>
      <c r="G822" t="str">
        <f t="shared" si="73"/>
        <v>octubre</v>
      </c>
      <c r="H822" t="str">
        <f>VLOOKUP(C822,Productos!A:D,2,FALSE)</f>
        <v>Producto H</v>
      </c>
      <c r="I822">
        <f>VLOOKUP(C822,Productos!A:D,3,FALSE)</f>
        <v>14</v>
      </c>
      <c r="J822">
        <f>VLOOKUP(C822,Productos!A:D,4,FALSE)</f>
        <v>28</v>
      </c>
      <c r="K822" t="str">
        <f>VLOOKUP(D822,Vendedores!A:F,6,FALSE)</f>
        <v>Martinez, Pilar</v>
      </c>
      <c r="L822">
        <f>VLOOKUP(D822,Vendedores!A:F,5,FALSE)</f>
        <v>2700</v>
      </c>
      <c r="M822">
        <f>VLOOKUP(D822,Vendedores!A:F,2,FALSE)</f>
        <v>2</v>
      </c>
      <c r="N822" t="str">
        <f>VLOOKUP(D822,Vendedores!A:H,7,FALSE)</f>
        <v>Director</v>
      </c>
      <c r="O822">
        <f>VLOOKUP(D822,Vendedores!A:H,8,FALSE)</f>
        <v>4</v>
      </c>
      <c r="P822">
        <f t="shared" si="74"/>
        <v>25.2</v>
      </c>
      <c r="Q822">
        <f t="shared" si="75"/>
        <v>14</v>
      </c>
      <c r="R822">
        <f t="shared" si="76"/>
        <v>14</v>
      </c>
      <c r="S822">
        <f t="shared" si="77"/>
        <v>14</v>
      </c>
      <c r="T822" s="12">
        <f>VLOOKUP(
    O822,
    Comisiones!A:N,
    HLOOKUP(G822,Comisiones!$1:$2,2,FALSE),
    FALSE
)</f>
        <v>0.17</v>
      </c>
    </row>
    <row r="823" spans="1:20" x14ac:dyDescent="0.3">
      <c r="A823" s="2">
        <v>822</v>
      </c>
      <c r="B823" s="3">
        <v>45201</v>
      </c>
      <c r="C823" s="2">
        <v>10</v>
      </c>
      <c r="D823" s="2">
        <v>14</v>
      </c>
      <c r="E823" s="2">
        <v>14</v>
      </c>
      <c r="F823" t="str">
        <f t="shared" si="72"/>
        <v>lunes</v>
      </c>
      <c r="G823" t="str">
        <f t="shared" si="73"/>
        <v>octubre</v>
      </c>
      <c r="H823" t="str">
        <f>VLOOKUP(C823,Productos!A:D,2,FALSE)</f>
        <v>Producto J</v>
      </c>
      <c r="I823">
        <f>VLOOKUP(C823,Productos!A:D,3,FALSE)</f>
        <v>29</v>
      </c>
      <c r="J823">
        <f>VLOOKUP(C823,Productos!A:D,4,FALSE)</f>
        <v>58</v>
      </c>
      <c r="K823" t="str">
        <f>VLOOKUP(D823,Vendedores!A:F,6,FALSE)</f>
        <v>Fernandez, Teresa</v>
      </c>
      <c r="L823">
        <f>VLOOKUP(D823,Vendedores!A:F,5,FALSE)</f>
        <v>7062</v>
      </c>
      <c r="M823">
        <f>VLOOKUP(D823,Vendedores!A:F,2,FALSE)</f>
        <v>2</v>
      </c>
      <c r="N823" t="str">
        <f>VLOOKUP(D823,Vendedores!A:H,7,FALSE)</f>
        <v>Director</v>
      </c>
      <c r="O823">
        <f>VLOOKUP(D823,Vendedores!A:H,8,FALSE)</f>
        <v>4</v>
      </c>
      <c r="P823">
        <f t="shared" si="74"/>
        <v>52.2</v>
      </c>
      <c r="Q823">
        <f t="shared" si="75"/>
        <v>29</v>
      </c>
      <c r="R823">
        <f t="shared" si="76"/>
        <v>29</v>
      </c>
      <c r="S823">
        <f t="shared" si="77"/>
        <v>29</v>
      </c>
      <c r="T823" s="12">
        <f>VLOOKUP(
    O823,
    Comisiones!A:N,
    HLOOKUP(G823,Comisiones!$1:$2,2,FALSE),
    FALSE
)</f>
        <v>0.17</v>
      </c>
    </row>
    <row r="824" spans="1:20" x14ac:dyDescent="0.3">
      <c r="A824" s="2">
        <v>823</v>
      </c>
      <c r="B824" s="3">
        <v>45202</v>
      </c>
      <c r="C824" s="2">
        <v>3</v>
      </c>
      <c r="D824" s="2">
        <v>18</v>
      </c>
      <c r="E824" s="2">
        <v>17</v>
      </c>
      <c r="F824" t="str">
        <f t="shared" si="72"/>
        <v>martes</v>
      </c>
      <c r="G824" t="str">
        <f t="shared" si="73"/>
        <v>octubre</v>
      </c>
      <c r="H824" t="str">
        <f>VLOOKUP(C824,Productos!A:D,2,FALSE)</f>
        <v>Producto C</v>
      </c>
      <c r="I824">
        <f>VLOOKUP(C824,Productos!A:D,3,FALSE)</f>
        <v>23</v>
      </c>
      <c r="J824">
        <f>VLOOKUP(C824,Productos!A:D,4,FALSE)</f>
        <v>46</v>
      </c>
      <c r="K824" t="str">
        <f>VLOOKUP(D824,Vendedores!A:F,6,FALSE)</f>
        <v>Garcia, Jose</v>
      </c>
      <c r="L824">
        <f>VLOOKUP(D824,Vendedores!A:F,5,FALSE)</f>
        <v>5194</v>
      </c>
      <c r="M824">
        <f>VLOOKUP(D824,Vendedores!A:F,2,FALSE)</f>
        <v>4</v>
      </c>
      <c r="N824" t="str">
        <f>VLOOKUP(D824,Vendedores!A:H,7,FALSE)</f>
        <v>Jefe</v>
      </c>
      <c r="O824">
        <f>VLOOKUP(D824,Vendedores!A:H,8,FALSE)</f>
        <v>3</v>
      </c>
      <c r="P824">
        <f t="shared" si="74"/>
        <v>46</v>
      </c>
      <c r="Q824">
        <f t="shared" si="75"/>
        <v>23</v>
      </c>
      <c r="R824">
        <f t="shared" si="76"/>
        <v>23</v>
      </c>
      <c r="S824">
        <f t="shared" si="77"/>
        <v>23</v>
      </c>
      <c r="T824" s="12">
        <f>VLOOKUP(
    O824,
    Comisiones!A:N,
    HLOOKUP(G824,Comisiones!$1:$2,2,FALSE),
    FALSE
)</f>
        <v>0.15</v>
      </c>
    </row>
    <row r="825" spans="1:20" x14ac:dyDescent="0.3">
      <c r="A825" s="2">
        <v>824</v>
      </c>
      <c r="B825" s="3">
        <v>45202</v>
      </c>
      <c r="C825" s="2">
        <v>1</v>
      </c>
      <c r="D825" s="2">
        <v>15</v>
      </c>
      <c r="E825" s="2">
        <v>19</v>
      </c>
      <c r="F825" t="str">
        <f t="shared" si="72"/>
        <v>martes</v>
      </c>
      <c r="G825" t="str">
        <f t="shared" si="73"/>
        <v>octubre</v>
      </c>
      <c r="H825" t="str">
        <f>VLOOKUP(C825,Productos!A:D,2,FALSE)</f>
        <v>Producto A</v>
      </c>
      <c r="I825">
        <f>VLOOKUP(C825,Productos!A:D,3,FALSE)</f>
        <v>10</v>
      </c>
      <c r="J825">
        <f>VLOOKUP(C825,Productos!A:D,4,FALSE)</f>
        <v>20</v>
      </c>
      <c r="K825" t="str">
        <f>VLOOKUP(D825,Vendedores!A:F,6,FALSE)</f>
        <v>Gomez, David</v>
      </c>
      <c r="L825">
        <f>VLOOKUP(D825,Vendedores!A:F,5,FALSE)</f>
        <v>1821</v>
      </c>
      <c r="M825">
        <f>VLOOKUP(D825,Vendedores!A:F,2,FALSE)</f>
        <v>8</v>
      </c>
      <c r="N825" t="str">
        <f>VLOOKUP(D825,Vendedores!A:H,7,FALSE)</f>
        <v>Pasante</v>
      </c>
      <c r="O825">
        <f>VLOOKUP(D825,Vendedores!A:H,8,FALSE)</f>
        <v>1</v>
      </c>
      <c r="P825">
        <f t="shared" si="74"/>
        <v>20</v>
      </c>
      <c r="Q825">
        <f t="shared" si="75"/>
        <v>10</v>
      </c>
      <c r="R825">
        <f t="shared" si="76"/>
        <v>10</v>
      </c>
      <c r="S825">
        <f t="shared" si="77"/>
        <v>10</v>
      </c>
      <c r="T825" s="12">
        <f>VLOOKUP(
    O825,
    Comisiones!A:N,
    HLOOKUP(G825,Comisiones!$1:$2,2,FALSE),
    FALSE
)</f>
        <v>0.13</v>
      </c>
    </row>
    <row r="826" spans="1:20" x14ac:dyDescent="0.3">
      <c r="A826" s="2">
        <v>825</v>
      </c>
      <c r="B826" s="3">
        <v>45202</v>
      </c>
      <c r="C826" s="2">
        <v>10</v>
      </c>
      <c r="D826" s="2">
        <v>8</v>
      </c>
      <c r="E826" s="2">
        <v>21</v>
      </c>
      <c r="F826" t="str">
        <f t="shared" si="72"/>
        <v>martes</v>
      </c>
      <c r="G826" t="str">
        <f t="shared" si="73"/>
        <v>octubre</v>
      </c>
      <c r="H826" t="str">
        <f>VLOOKUP(C826,Productos!A:D,2,FALSE)</f>
        <v>Producto J</v>
      </c>
      <c r="I826">
        <f>VLOOKUP(C826,Productos!A:D,3,FALSE)</f>
        <v>29</v>
      </c>
      <c r="J826">
        <f>VLOOKUP(C826,Productos!A:D,4,FALSE)</f>
        <v>58</v>
      </c>
      <c r="K826" t="str">
        <f>VLOOKUP(D826,Vendedores!A:F,6,FALSE)</f>
        <v>Perez, Manuel</v>
      </c>
      <c r="L826">
        <f>VLOOKUP(D826,Vendedores!A:F,5,FALSE)</f>
        <v>6768</v>
      </c>
      <c r="M826">
        <f>VLOOKUP(D826,Vendedores!A:F,2,FALSE)</f>
        <v>3</v>
      </c>
      <c r="N826" t="str">
        <f>VLOOKUP(D826,Vendedores!A:H,7,FALSE)</f>
        <v>Gerente</v>
      </c>
      <c r="O826">
        <f>VLOOKUP(D826,Vendedores!A:H,8,FALSE)</f>
        <v>3</v>
      </c>
      <c r="P826">
        <f t="shared" si="74"/>
        <v>52.2</v>
      </c>
      <c r="Q826">
        <f t="shared" si="75"/>
        <v>29</v>
      </c>
      <c r="R826">
        <f t="shared" si="76"/>
        <v>29</v>
      </c>
      <c r="S826">
        <f t="shared" si="77"/>
        <v>29</v>
      </c>
      <c r="T826" s="12">
        <f>VLOOKUP(
    O826,
    Comisiones!A:N,
    HLOOKUP(G826,Comisiones!$1:$2,2,FALSE),
    FALSE
)</f>
        <v>0.15</v>
      </c>
    </row>
    <row r="827" spans="1:20" x14ac:dyDescent="0.3">
      <c r="A827" s="2">
        <v>826</v>
      </c>
      <c r="B827" s="3">
        <v>45203</v>
      </c>
      <c r="C827" s="2">
        <v>3</v>
      </c>
      <c r="D827" s="2">
        <v>14</v>
      </c>
      <c r="E827" s="2">
        <v>5</v>
      </c>
      <c r="F827" t="str">
        <f t="shared" si="72"/>
        <v>miércoles</v>
      </c>
      <c r="G827" t="str">
        <f t="shared" si="73"/>
        <v>octubre</v>
      </c>
      <c r="H827" t="str">
        <f>VLOOKUP(C827,Productos!A:D,2,FALSE)</f>
        <v>Producto C</v>
      </c>
      <c r="I827">
        <f>VLOOKUP(C827,Productos!A:D,3,FALSE)</f>
        <v>23</v>
      </c>
      <c r="J827">
        <f>VLOOKUP(C827,Productos!A:D,4,FALSE)</f>
        <v>46</v>
      </c>
      <c r="K827" t="str">
        <f>VLOOKUP(D827,Vendedores!A:F,6,FALSE)</f>
        <v>Fernandez, Teresa</v>
      </c>
      <c r="L827">
        <f>VLOOKUP(D827,Vendedores!A:F,5,FALSE)</f>
        <v>7062</v>
      </c>
      <c r="M827">
        <f>VLOOKUP(D827,Vendedores!A:F,2,FALSE)</f>
        <v>2</v>
      </c>
      <c r="N827" t="str">
        <f>VLOOKUP(D827,Vendedores!A:H,7,FALSE)</f>
        <v>Director</v>
      </c>
      <c r="O827">
        <f>VLOOKUP(D827,Vendedores!A:H,8,FALSE)</f>
        <v>4</v>
      </c>
      <c r="P827">
        <f t="shared" si="74"/>
        <v>41.4</v>
      </c>
      <c r="Q827">
        <f t="shared" si="75"/>
        <v>23</v>
      </c>
      <c r="R827">
        <f t="shared" si="76"/>
        <v>23</v>
      </c>
      <c r="S827">
        <f t="shared" si="77"/>
        <v>23</v>
      </c>
      <c r="T827" s="12">
        <f>VLOOKUP(
    O827,
    Comisiones!A:N,
    HLOOKUP(G827,Comisiones!$1:$2,2,FALSE),
    FALSE
)</f>
        <v>0.17</v>
      </c>
    </row>
    <row r="828" spans="1:20" x14ac:dyDescent="0.3">
      <c r="A828" s="2">
        <v>827</v>
      </c>
      <c r="B828" s="3">
        <v>45203</v>
      </c>
      <c r="C828" s="2">
        <v>8</v>
      </c>
      <c r="D828" s="2">
        <v>39</v>
      </c>
      <c r="E828" s="2">
        <v>10</v>
      </c>
      <c r="F828" t="str">
        <f t="shared" si="72"/>
        <v>miércoles</v>
      </c>
      <c r="G828" t="str">
        <f t="shared" si="73"/>
        <v>octubre</v>
      </c>
      <c r="H828" t="str">
        <f>VLOOKUP(C828,Productos!A:D,2,FALSE)</f>
        <v>Producto H</v>
      </c>
      <c r="I828">
        <f>VLOOKUP(C828,Productos!A:D,3,FALSE)</f>
        <v>14</v>
      </c>
      <c r="J828">
        <f>VLOOKUP(C828,Productos!A:D,4,FALSE)</f>
        <v>28</v>
      </c>
      <c r="K828" t="str">
        <f>VLOOKUP(D828,Vendedores!A:F,6,FALSE)</f>
        <v>Gomez, Maria</v>
      </c>
      <c r="L828">
        <f>VLOOKUP(D828,Vendedores!A:F,5,FALSE)</f>
        <v>2483</v>
      </c>
      <c r="M828">
        <f>VLOOKUP(D828,Vendedores!A:F,2,FALSE)</f>
        <v>7</v>
      </c>
      <c r="N828" t="str">
        <f>VLOOKUP(D828,Vendedores!A:H,7,FALSE)</f>
        <v>Vendedor Jr</v>
      </c>
      <c r="O828">
        <f>VLOOKUP(D828,Vendedores!A:H,8,FALSE)</f>
        <v>2</v>
      </c>
      <c r="P828">
        <f t="shared" si="74"/>
        <v>28</v>
      </c>
      <c r="Q828">
        <f t="shared" si="75"/>
        <v>14</v>
      </c>
      <c r="R828">
        <f t="shared" si="76"/>
        <v>14</v>
      </c>
      <c r="S828">
        <f t="shared" si="77"/>
        <v>14</v>
      </c>
      <c r="T828" s="12">
        <f>VLOOKUP(
    O828,
    Comisiones!A:N,
    HLOOKUP(G828,Comisiones!$1:$2,2,FALSE),
    FALSE
)</f>
        <v>0.14000000000000001</v>
      </c>
    </row>
    <row r="829" spans="1:20" x14ac:dyDescent="0.3">
      <c r="A829" s="2">
        <v>828</v>
      </c>
      <c r="B829" s="3">
        <v>45203</v>
      </c>
      <c r="C829" s="2">
        <v>3</v>
      </c>
      <c r="D829" s="2">
        <v>16</v>
      </c>
      <c r="E829" s="2">
        <v>14</v>
      </c>
      <c r="F829" t="str">
        <f t="shared" si="72"/>
        <v>miércoles</v>
      </c>
      <c r="G829" t="str">
        <f t="shared" si="73"/>
        <v>octubre</v>
      </c>
      <c r="H829" t="str">
        <f>VLOOKUP(C829,Productos!A:D,2,FALSE)</f>
        <v>Producto C</v>
      </c>
      <c r="I829">
        <f>VLOOKUP(C829,Productos!A:D,3,FALSE)</f>
        <v>23</v>
      </c>
      <c r="J829">
        <f>VLOOKUP(C829,Productos!A:D,4,FALSE)</f>
        <v>46</v>
      </c>
      <c r="K829" t="str">
        <f>VLOOKUP(D829,Vendedores!A:F,6,FALSE)</f>
        <v>Martin, Francisco</v>
      </c>
      <c r="L829">
        <f>VLOOKUP(D829,Vendedores!A:F,5,FALSE)</f>
        <v>2456</v>
      </c>
      <c r="M829">
        <f>VLOOKUP(D829,Vendedores!A:F,2,FALSE)</f>
        <v>7</v>
      </c>
      <c r="N829" t="str">
        <f>VLOOKUP(D829,Vendedores!A:H,7,FALSE)</f>
        <v>Vendedor Jr</v>
      </c>
      <c r="O829">
        <f>VLOOKUP(D829,Vendedores!A:H,8,FALSE)</f>
        <v>2</v>
      </c>
      <c r="P829">
        <f t="shared" si="74"/>
        <v>46</v>
      </c>
      <c r="Q829">
        <f t="shared" si="75"/>
        <v>23</v>
      </c>
      <c r="R829">
        <f t="shared" si="76"/>
        <v>23</v>
      </c>
      <c r="S829">
        <f t="shared" si="77"/>
        <v>23</v>
      </c>
      <c r="T829" s="12">
        <f>VLOOKUP(
    O829,
    Comisiones!A:N,
    HLOOKUP(G829,Comisiones!$1:$2,2,FALSE),
    FALSE
)</f>
        <v>0.14000000000000001</v>
      </c>
    </row>
    <row r="830" spans="1:20" x14ac:dyDescent="0.3">
      <c r="A830" s="2">
        <v>829</v>
      </c>
      <c r="B830" s="3">
        <v>45204</v>
      </c>
      <c r="C830" s="2">
        <v>8</v>
      </c>
      <c r="D830" s="2">
        <v>36</v>
      </c>
      <c r="E830" s="2">
        <v>10</v>
      </c>
      <c r="F830" t="str">
        <f t="shared" si="72"/>
        <v>jueves</v>
      </c>
      <c r="G830" t="str">
        <f t="shared" si="73"/>
        <v>octubre</v>
      </c>
      <c r="H830" t="str">
        <f>VLOOKUP(C830,Productos!A:D,2,FALSE)</f>
        <v>Producto H</v>
      </c>
      <c r="I830">
        <f>VLOOKUP(C830,Productos!A:D,3,FALSE)</f>
        <v>14</v>
      </c>
      <c r="J830">
        <f>VLOOKUP(C830,Productos!A:D,4,FALSE)</f>
        <v>28</v>
      </c>
      <c r="K830" t="str">
        <f>VLOOKUP(D830,Vendedores!A:F,6,FALSE)</f>
        <v>Rodriguez, Francisco</v>
      </c>
      <c r="L830">
        <f>VLOOKUP(D830,Vendedores!A:F,5,FALSE)</f>
        <v>1898</v>
      </c>
      <c r="M830">
        <f>VLOOKUP(D830,Vendedores!A:F,2,FALSE)</f>
        <v>8</v>
      </c>
      <c r="N830" t="str">
        <f>VLOOKUP(D830,Vendedores!A:H,7,FALSE)</f>
        <v>Pasante</v>
      </c>
      <c r="O830">
        <f>VLOOKUP(D830,Vendedores!A:H,8,FALSE)</f>
        <v>1</v>
      </c>
      <c r="P830">
        <f t="shared" si="74"/>
        <v>28</v>
      </c>
      <c r="Q830">
        <f t="shared" si="75"/>
        <v>14</v>
      </c>
      <c r="R830">
        <f t="shared" si="76"/>
        <v>14</v>
      </c>
      <c r="S830">
        <f t="shared" si="77"/>
        <v>14</v>
      </c>
      <c r="T830" s="12">
        <f>VLOOKUP(
    O830,
    Comisiones!A:N,
    HLOOKUP(G830,Comisiones!$1:$2,2,FALSE),
    FALSE
)</f>
        <v>0.13</v>
      </c>
    </row>
    <row r="831" spans="1:20" x14ac:dyDescent="0.3">
      <c r="A831" s="2">
        <v>830</v>
      </c>
      <c r="B831" s="3">
        <v>45204</v>
      </c>
      <c r="C831" s="2">
        <v>5</v>
      </c>
      <c r="D831" s="2">
        <v>31</v>
      </c>
      <c r="E831" s="2">
        <v>20</v>
      </c>
      <c r="F831" t="str">
        <f t="shared" si="72"/>
        <v>jueves</v>
      </c>
      <c r="G831" t="str">
        <f t="shared" si="73"/>
        <v>octubre</v>
      </c>
      <c r="H831" t="str">
        <f>VLOOKUP(C831,Productos!A:D,2,FALSE)</f>
        <v>Producto E</v>
      </c>
      <c r="I831">
        <f>VLOOKUP(C831,Productos!A:D,3,FALSE)</f>
        <v>24</v>
      </c>
      <c r="J831">
        <f>VLOOKUP(C831,Productos!A:D,4,FALSE)</f>
        <v>48</v>
      </c>
      <c r="K831" t="str">
        <f>VLOOKUP(D831,Vendedores!A:F,6,FALSE)</f>
        <v>Fernandez, Isabel</v>
      </c>
      <c r="L831">
        <f>VLOOKUP(D831,Vendedores!A:F,5,FALSE)</f>
        <v>2227</v>
      </c>
      <c r="M831">
        <f>VLOOKUP(D831,Vendedores!A:F,2,FALSE)</f>
        <v>7</v>
      </c>
      <c r="N831" t="str">
        <f>VLOOKUP(D831,Vendedores!A:H,7,FALSE)</f>
        <v>Vendedor Jr</v>
      </c>
      <c r="O831">
        <f>VLOOKUP(D831,Vendedores!A:H,8,FALSE)</f>
        <v>2</v>
      </c>
      <c r="P831">
        <f t="shared" si="74"/>
        <v>48</v>
      </c>
      <c r="Q831">
        <f t="shared" si="75"/>
        <v>24</v>
      </c>
      <c r="R831">
        <f t="shared" si="76"/>
        <v>24</v>
      </c>
      <c r="S831">
        <f t="shared" si="77"/>
        <v>24</v>
      </c>
      <c r="T831" s="12">
        <f>VLOOKUP(
    O831,
    Comisiones!A:N,
    HLOOKUP(G831,Comisiones!$1:$2,2,FALSE),
    FALSE
)</f>
        <v>0.14000000000000001</v>
      </c>
    </row>
    <row r="832" spans="1:20" x14ac:dyDescent="0.3">
      <c r="A832" s="2">
        <v>831</v>
      </c>
      <c r="B832" s="3">
        <v>45204</v>
      </c>
      <c r="C832" s="2">
        <v>5</v>
      </c>
      <c r="D832" s="2">
        <v>40</v>
      </c>
      <c r="E832" s="2">
        <v>16</v>
      </c>
      <c r="F832" t="str">
        <f t="shared" si="72"/>
        <v>jueves</v>
      </c>
      <c r="G832" t="str">
        <f t="shared" si="73"/>
        <v>octubre</v>
      </c>
      <c r="H832" t="str">
        <f>VLOOKUP(C832,Productos!A:D,2,FALSE)</f>
        <v>Producto E</v>
      </c>
      <c r="I832">
        <f>VLOOKUP(C832,Productos!A:D,3,FALSE)</f>
        <v>24</v>
      </c>
      <c r="J832">
        <f>VLOOKUP(C832,Productos!A:D,4,FALSE)</f>
        <v>48</v>
      </c>
      <c r="K832" t="str">
        <f>VLOOKUP(D832,Vendedores!A:F,6,FALSE)</f>
        <v>Martin, Carmen</v>
      </c>
      <c r="L832">
        <f>VLOOKUP(D832,Vendedores!A:F,5,FALSE)</f>
        <v>1598</v>
      </c>
      <c r="M832">
        <f>VLOOKUP(D832,Vendedores!A:F,2,FALSE)</f>
        <v>8</v>
      </c>
      <c r="N832" t="str">
        <f>VLOOKUP(D832,Vendedores!A:H,7,FALSE)</f>
        <v>Pasante</v>
      </c>
      <c r="O832">
        <f>VLOOKUP(D832,Vendedores!A:H,8,FALSE)</f>
        <v>1</v>
      </c>
      <c r="P832">
        <f t="shared" si="74"/>
        <v>48</v>
      </c>
      <c r="Q832">
        <f t="shared" si="75"/>
        <v>24</v>
      </c>
      <c r="R832">
        <f t="shared" si="76"/>
        <v>24</v>
      </c>
      <c r="S832">
        <f t="shared" si="77"/>
        <v>24</v>
      </c>
      <c r="T832" s="12">
        <f>VLOOKUP(
    O832,
    Comisiones!A:N,
    HLOOKUP(G832,Comisiones!$1:$2,2,FALSE),
    FALSE
)</f>
        <v>0.13</v>
      </c>
    </row>
    <row r="833" spans="1:20" x14ac:dyDescent="0.3">
      <c r="A833" s="2">
        <v>832</v>
      </c>
      <c r="B833" s="3">
        <v>45205</v>
      </c>
      <c r="C833" s="2">
        <v>9</v>
      </c>
      <c r="D833" s="2">
        <v>22</v>
      </c>
      <c r="E833" s="2">
        <v>14</v>
      </c>
      <c r="F833" t="str">
        <f t="shared" si="72"/>
        <v>viernes</v>
      </c>
      <c r="G833" t="str">
        <f t="shared" si="73"/>
        <v>octubre</v>
      </c>
      <c r="H833" t="str">
        <f>VLOOKUP(C833,Productos!A:D,2,FALSE)</f>
        <v>Producto I</v>
      </c>
      <c r="I833">
        <f>VLOOKUP(C833,Productos!A:D,3,FALSE)</f>
        <v>26</v>
      </c>
      <c r="J833">
        <f>VLOOKUP(C833,Productos!A:D,4,FALSE)</f>
        <v>52</v>
      </c>
      <c r="K833" t="str">
        <f>VLOOKUP(D833,Vendedores!A:F,6,FALSE)</f>
        <v>Lopez, Ana</v>
      </c>
      <c r="L833">
        <f>VLOOKUP(D833,Vendedores!A:F,5,FALSE)</f>
        <v>1601</v>
      </c>
      <c r="M833">
        <f>VLOOKUP(D833,Vendedores!A:F,2,FALSE)</f>
        <v>8</v>
      </c>
      <c r="N833" t="str">
        <f>VLOOKUP(D833,Vendedores!A:H,7,FALSE)</f>
        <v>Pasante</v>
      </c>
      <c r="O833">
        <f>VLOOKUP(D833,Vendedores!A:H,8,FALSE)</f>
        <v>1</v>
      </c>
      <c r="P833">
        <f t="shared" si="74"/>
        <v>52</v>
      </c>
      <c r="Q833">
        <f t="shared" si="75"/>
        <v>26</v>
      </c>
      <c r="R833">
        <f t="shared" si="76"/>
        <v>26</v>
      </c>
      <c r="S833">
        <f t="shared" si="77"/>
        <v>26</v>
      </c>
      <c r="T833" s="12">
        <f>VLOOKUP(
    O833,
    Comisiones!A:N,
    HLOOKUP(G833,Comisiones!$1:$2,2,FALSE),
    FALSE
)</f>
        <v>0.13</v>
      </c>
    </row>
    <row r="834" spans="1:20" x14ac:dyDescent="0.3">
      <c r="A834" s="2">
        <v>833</v>
      </c>
      <c r="B834" s="3">
        <v>45205</v>
      </c>
      <c r="C834" s="2">
        <v>9</v>
      </c>
      <c r="D834" s="2">
        <v>34</v>
      </c>
      <c r="E834" s="2">
        <v>22</v>
      </c>
      <c r="F834" t="str">
        <f t="shared" si="72"/>
        <v>viernes</v>
      </c>
      <c r="G834" t="str">
        <f t="shared" si="73"/>
        <v>octubre</v>
      </c>
      <c r="H834" t="str">
        <f>VLOOKUP(C834,Productos!A:D,2,FALSE)</f>
        <v>Producto I</v>
      </c>
      <c r="I834">
        <f>VLOOKUP(C834,Productos!A:D,3,FALSE)</f>
        <v>26</v>
      </c>
      <c r="J834">
        <f>VLOOKUP(C834,Productos!A:D,4,FALSE)</f>
        <v>52</v>
      </c>
      <c r="K834" t="str">
        <f>VLOOKUP(D834,Vendedores!A:F,6,FALSE)</f>
        <v>Lopez, Teresa</v>
      </c>
      <c r="L834">
        <f>VLOOKUP(D834,Vendedores!A:F,5,FALSE)</f>
        <v>3680</v>
      </c>
      <c r="M834">
        <f>VLOOKUP(D834,Vendedores!A:F,2,FALSE)</f>
        <v>6</v>
      </c>
      <c r="N834" t="str">
        <f>VLOOKUP(D834,Vendedores!A:H,7,FALSE)</f>
        <v>Vendedor Ssr</v>
      </c>
      <c r="O834">
        <f>VLOOKUP(D834,Vendedores!A:H,8,FALSE)</f>
        <v>2</v>
      </c>
      <c r="P834">
        <f t="shared" si="74"/>
        <v>52</v>
      </c>
      <c r="Q834">
        <f t="shared" si="75"/>
        <v>26</v>
      </c>
      <c r="R834">
        <f t="shared" si="76"/>
        <v>26</v>
      </c>
      <c r="S834">
        <f t="shared" si="77"/>
        <v>26</v>
      </c>
      <c r="T834" s="12">
        <f>VLOOKUP(
    O834,
    Comisiones!A:N,
    HLOOKUP(G834,Comisiones!$1:$2,2,FALSE),
    FALSE
)</f>
        <v>0.14000000000000001</v>
      </c>
    </row>
    <row r="835" spans="1:20" x14ac:dyDescent="0.3">
      <c r="A835" s="2">
        <v>834</v>
      </c>
      <c r="B835" s="3">
        <v>45205</v>
      </c>
      <c r="C835" s="2">
        <v>4</v>
      </c>
      <c r="D835" s="2">
        <v>19</v>
      </c>
      <c r="E835" s="2">
        <v>12</v>
      </c>
      <c r="F835" t="str">
        <f t="shared" ref="F835:F898" si="78">TEXT(B835,"dddd")</f>
        <v>viernes</v>
      </c>
      <c r="G835" t="str">
        <f t="shared" ref="G835:G898" si="79">TEXT(B835,"mmmm")</f>
        <v>octubre</v>
      </c>
      <c r="H835" t="str">
        <f>VLOOKUP(C835,Productos!A:D,2,FALSE)</f>
        <v>Producto D</v>
      </c>
      <c r="I835">
        <f>VLOOKUP(C835,Productos!A:D,3,FALSE)</f>
        <v>14</v>
      </c>
      <c r="J835">
        <f>VLOOKUP(C835,Productos!A:D,4,FALSE)</f>
        <v>28</v>
      </c>
      <c r="K835" t="str">
        <f>VLOOKUP(D835,Vendedores!A:F,6,FALSE)</f>
        <v>Rodriguez, Maria</v>
      </c>
      <c r="L835">
        <f>VLOOKUP(D835,Vendedores!A:F,5,FALSE)</f>
        <v>4862</v>
      </c>
      <c r="M835">
        <f>VLOOKUP(D835,Vendedores!A:F,2,FALSE)</f>
        <v>5</v>
      </c>
      <c r="N835" t="str">
        <f>VLOOKUP(D835,Vendedores!A:H,7,FALSE)</f>
        <v>Vendedor Sr</v>
      </c>
      <c r="O835">
        <f>VLOOKUP(D835,Vendedores!A:H,8,FALSE)</f>
        <v>2</v>
      </c>
      <c r="P835">
        <f t="shared" ref="P835:P898" si="80">IF(
    OR(N835="Director",N835="Gerente",N835="CEO"),
    J835*0.9,
    IF(F835="domingo",J835*1.2,J835)
)</f>
        <v>28</v>
      </c>
      <c r="Q835">
        <f t="shared" ref="Q835:Q898" si="81">IF(
    AND(
        OR(C835=1,C835=2,C835=3,C835=4),
        OR(G835="junio",G835="julio",G835="agosto")
    ),
    I835*1.05,
    I835
)</f>
        <v>14</v>
      </c>
      <c r="R835">
        <f t="shared" ref="R835:R898" si="82">IF(
    OR(G835="diciembre",G835="enero",G835="febrero"),
    IF(
        OR(C835=5,C835=6,C835=7,C835=8),
        I835*1.07,
        IF(
            OR(C835=10,C835=9),
            I835*1.1,
            I835
        )
    ),
    I835
)</f>
        <v>14</v>
      </c>
      <c r="S835">
        <f t="shared" ref="S835:S898" si="83">IF(
    OR(G835="enero",G835="febrero",G835="diciembre"),
    R835,
    IF(OR(G835="junio",G835="julio",G835="agosto"),Q835,I835))</f>
        <v>14</v>
      </c>
      <c r="T835" s="12">
        <f>VLOOKUP(
    O835,
    Comisiones!A:N,
    HLOOKUP(G835,Comisiones!$1:$2,2,FALSE),
    FALSE
)</f>
        <v>0.14000000000000001</v>
      </c>
    </row>
    <row r="836" spans="1:20" x14ac:dyDescent="0.3">
      <c r="A836" s="2">
        <v>835</v>
      </c>
      <c r="B836" s="3">
        <v>45206</v>
      </c>
      <c r="C836" s="2">
        <v>3</v>
      </c>
      <c r="D836" s="2">
        <v>2</v>
      </c>
      <c r="E836" s="2">
        <v>19</v>
      </c>
      <c r="F836" t="str">
        <f t="shared" si="78"/>
        <v>sábado</v>
      </c>
      <c r="G836" t="str">
        <f t="shared" si="79"/>
        <v>octubre</v>
      </c>
      <c r="H836" t="str">
        <f>VLOOKUP(C836,Productos!A:D,2,FALSE)</f>
        <v>Producto C</v>
      </c>
      <c r="I836">
        <f>VLOOKUP(C836,Productos!A:D,3,FALSE)</f>
        <v>23</v>
      </c>
      <c r="J836">
        <f>VLOOKUP(C836,Productos!A:D,4,FALSE)</f>
        <v>46</v>
      </c>
      <c r="K836" t="str">
        <f>VLOOKUP(D836,Vendedores!A:F,6,FALSE)</f>
        <v>Rodriguez, Ana</v>
      </c>
      <c r="L836">
        <f>VLOOKUP(D836,Vendedores!A:F,5,FALSE)</f>
        <v>6979</v>
      </c>
      <c r="M836">
        <f>VLOOKUP(D836,Vendedores!A:F,2,FALSE)</f>
        <v>3</v>
      </c>
      <c r="N836" t="str">
        <f>VLOOKUP(D836,Vendedores!A:H,7,FALSE)</f>
        <v>Gerente</v>
      </c>
      <c r="O836">
        <f>VLOOKUP(D836,Vendedores!A:H,8,FALSE)</f>
        <v>3</v>
      </c>
      <c r="P836">
        <f t="shared" si="80"/>
        <v>41.4</v>
      </c>
      <c r="Q836">
        <f t="shared" si="81"/>
        <v>23</v>
      </c>
      <c r="R836">
        <f t="shared" si="82"/>
        <v>23</v>
      </c>
      <c r="S836">
        <f t="shared" si="83"/>
        <v>23</v>
      </c>
      <c r="T836" s="12">
        <f>VLOOKUP(
    O836,
    Comisiones!A:N,
    HLOOKUP(G836,Comisiones!$1:$2,2,FALSE),
    FALSE
)</f>
        <v>0.15</v>
      </c>
    </row>
    <row r="837" spans="1:20" x14ac:dyDescent="0.3">
      <c r="A837" s="2">
        <v>836</v>
      </c>
      <c r="B837" s="3">
        <v>45206</v>
      </c>
      <c r="C837" s="2">
        <v>10</v>
      </c>
      <c r="D837" s="2">
        <v>2</v>
      </c>
      <c r="E837" s="2">
        <v>18</v>
      </c>
      <c r="F837" t="str">
        <f t="shared" si="78"/>
        <v>sábado</v>
      </c>
      <c r="G837" t="str">
        <f t="shared" si="79"/>
        <v>octubre</v>
      </c>
      <c r="H837" t="str">
        <f>VLOOKUP(C837,Productos!A:D,2,FALSE)</f>
        <v>Producto J</v>
      </c>
      <c r="I837">
        <f>VLOOKUP(C837,Productos!A:D,3,FALSE)</f>
        <v>29</v>
      </c>
      <c r="J837">
        <f>VLOOKUP(C837,Productos!A:D,4,FALSE)</f>
        <v>58</v>
      </c>
      <c r="K837" t="str">
        <f>VLOOKUP(D837,Vendedores!A:F,6,FALSE)</f>
        <v>Rodriguez, Ana</v>
      </c>
      <c r="L837">
        <f>VLOOKUP(D837,Vendedores!A:F,5,FALSE)</f>
        <v>6979</v>
      </c>
      <c r="M837">
        <f>VLOOKUP(D837,Vendedores!A:F,2,FALSE)</f>
        <v>3</v>
      </c>
      <c r="N837" t="str">
        <f>VLOOKUP(D837,Vendedores!A:H,7,FALSE)</f>
        <v>Gerente</v>
      </c>
      <c r="O837">
        <f>VLOOKUP(D837,Vendedores!A:H,8,FALSE)</f>
        <v>3</v>
      </c>
      <c r="P837">
        <f t="shared" si="80"/>
        <v>52.2</v>
      </c>
      <c r="Q837">
        <f t="shared" si="81"/>
        <v>29</v>
      </c>
      <c r="R837">
        <f t="shared" si="82"/>
        <v>29</v>
      </c>
      <c r="S837">
        <f t="shared" si="83"/>
        <v>29</v>
      </c>
      <c r="T837" s="12">
        <f>VLOOKUP(
    O837,
    Comisiones!A:N,
    HLOOKUP(G837,Comisiones!$1:$2,2,FALSE),
    FALSE
)</f>
        <v>0.15</v>
      </c>
    </row>
    <row r="838" spans="1:20" x14ac:dyDescent="0.3">
      <c r="A838" s="2">
        <v>837</v>
      </c>
      <c r="B838" s="3">
        <v>45206</v>
      </c>
      <c r="C838" s="2">
        <v>3</v>
      </c>
      <c r="D838" s="2">
        <v>16</v>
      </c>
      <c r="E838" s="2">
        <v>13</v>
      </c>
      <c r="F838" t="str">
        <f t="shared" si="78"/>
        <v>sábado</v>
      </c>
      <c r="G838" t="str">
        <f t="shared" si="79"/>
        <v>octubre</v>
      </c>
      <c r="H838" t="str">
        <f>VLOOKUP(C838,Productos!A:D,2,FALSE)</f>
        <v>Producto C</v>
      </c>
      <c r="I838">
        <f>VLOOKUP(C838,Productos!A:D,3,FALSE)</f>
        <v>23</v>
      </c>
      <c r="J838">
        <f>VLOOKUP(C838,Productos!A:D,4,FALSE)</f>
        <v>46</v>
      </c>
      <c r="K838" t="str">
        <f>VLOOKUP(D838,Vendedores!A:F,6,FALSE)</f>
        <v>Martin, Francisco</v>
      </c>
      <c r="L838">
        <f>VLOOKUP(D838,Vendedores!A:F,5,FALSE)</f>
        <v>2456</v>
      </c>
      <c r="M838">
        <f>VLOOKUP(D838,Vendedores!A:F,2,FALSE)</f>
        <v>7</v>
      </c>
      <c r="N838" t="str">
        <f>VLOOKUP(D838,Vendedores!A:H,7,FALSE)</f>
        <v>Vendedor Jr</v>
      </c>
      <c r="O838">
        <f>VLOOKUP(D838,Vendedores!A:H,8,FALSE)</f>
        <v>2</v>
      </c>
      <c r="P838">
        <f t="shared" si="80"/>
        <v>46</v>
      </c>
      <c r="Q838">
        <f t="shared" si="81"/>
        <v>23</v>
      </c>
      <c r="R838">
        <f t="shared" si="82"/>
        <v>23</v>
      </c>
      <c r="S838">
        <f t="shared" si="83"/>
        <v>23</v>
      </c>
      <c r="T838" s="12">
        <f>VLOOKUP(
    O838,
    Comisiones!A:N,
    HLOOKUP(G838,Comisiones!$1:$2,2,FALSE),
    FALSE
)</f>
        <v>0.14000000000000001</v>
      </c>
    </row>
    <row r="839" spans="1:20" x14ac:dyDescent="0.3">
      <c r="A839" s="2">
        <v>838</v>
      </c>
      <c r="B839" s="3">
        <v>45207</v>
      </c>
      <c r="C839" s="2">
        <v>9</v>
      </c>
      <c r="D839" s="2">
        <v>23</v>
      </c>
      <c r="E839" s="2">
        <v>10</v>
      </c>
      <c r="F839" t="str">
        <f t="shared" si="78"/>
        <v>domingo</v>
      </c>
      <c r="G839" t="str">
        <f t="shared" si="79"/>
        <v>octubre</v>
      </c>
      <c r="H839" t="str">
        <f>VLOOKUP(C839,Productos!A:D,2,FALSE)</f>
        <v>Producto I</v>
      </c>
      <c r="I839">
        <f>VLOOKUP(C839,Productos!A:D,3,FALSE)</f>
        <v>26</v>
      </c>
      <c r="J839">
        <f>VLOOKUP(C839,Productos!A:D,4,FALSE)</f>
        <v>52</v>
      </c>
      <c r="K839" t="str">
        <f>VLOOKUP(D839,Vendedores!A:F,6,FALSE)</f>
        <v>Martinez, Pedro</v>
      </c>
      <c r="L839">
        <f>VLOOKUP(D839,Vendedores!A:F,5,FALSE)</f>
        <v>5555</v>
      </c>
      <c r="M839">
        <f>VLOOKUP(D839,Vendedores!A:F,2,FALSE)</f>
        <v>4</v>
      </c>
      <c r="N839" t="str">
        <f>VLOOKUP(D839,Vendedores!A:H,7,FALSE)</f>
        <v>Jefe</v>
      </c>
      <c r="O839">
        <f>VLOOKUP(D839,Vendedores!A:H,8,FALSE)</f>
        <v>3</v>
      </c>
      <c r="P839">
        <f t="shared" si="80"/>
        <v>62.4</v>
      </c>
      <c r="Q839">
        <f t="shared" si="81"/>
        <v>26</v>
      </c>
      <c r="R839">
        <f t="shared" si="82"/>
        <v>26</v>
      </c>
      <c r="S839">
        <f t="shared" si="83"/>
        <v>26</v>
      </c>
      <c r="T839" s="12">
        <f>VLOOKUP(
    O839,
    Comisiones!A:N,
    HLOOKUP(G839,Comisiones!$1:$2,2,FALSE),
    FALSE
)</f>
        <v>0.15</v>
      </c>
    </row>
    <row r="840" spans="1:20" x14ac:dyDescent="0.3">
      <c r="A840" s="2">
        <v>839</v>
      </c>
      <c r="B840" s="3">
        <v>45207</v>
      </c>
      <c r="C840" s="2">
        <v>6</v>
      </c>
      <c r="D840" s="2">
        <v>4</v>
      </c>
      <c r="E840" s="2">
        <v>14</v>
      </c>
      <c r="F840" t="str">
        <f t="shared" si="78"/>
        <v>domingo</v>
      </c>
      <c r="G840" t="str">
        <f t="shared" si="79"/>
        <v>octubre</v>
      </c>
      <c r="H840" t="str">
        <f>VLOOKUP(C840,Productos!A:D,2,FALSE)</f>
        <v>Producto F</v>
      </c>
      <c r="I840">
        <f>VLOOKUP(C840,Productos!A:D,3,FALSE)</f>
        <v>16</v>
      </c>
      <c r="J840">
        <f>VLOOKUP(C840,Productos!A:D,4,FALSE)</f>
        <v>32</v>
      </c>
      <c r="K840" t="str">
        <f>VLOOKUP(D840,Vendedores!A:F,6,FALSE)</f>
        <v>Fernandez, Isabel</v>
      </c>
      <c r="L840">
        <f>VLOOKUP(D840,Vendedores!A:F,5,FALSE)</f>
        <v>4345</v>
      </c>
      <c r="M840">
        <f>VLOOKUP(D840,Vendedores!A:F,2,FALSE)</f>
        <v>5</v>
      </c>
      <c r="N840" t="str">
        <f>VLOOKUP(D840,Vendedores!A:H,7,FALSE)</f>
        <v>Vendedor Sr</v>
      </c>
      <c r="O840">
        <f>VLOOKUP(D840,Vendedores!A:H,8,FALSE)</f>
        <v>2</v>
      </c>
      <c r="P840">
        <f t="shared" si="80"/>
        <v>38.4</v>
      </c>
      <c r="Q840">
        <f t="shared" si="81"/>
        <v>16</v>
      </c>
      <c r="R840">
        <f t="shared" si="82"/>
        <v>16</v>
      </c>
      <c r="S840">
        <f t="shared" si="83"/>
        <v>16</v>
      </c>
      <c r="T840" s="12">
        <f>VLOOKUP(
    O840,
    Comisiones!A:N,
    HLOOKUP(G840,Comisiones!$1:$2,2,FALSE),
    FALSE
)</f>
        <v>0.14000000000000001</v>
      </c>
    </row>
    <row r="841" spans="1:20" x14ac:dyDescent="0.3">
      <c r="A841" s="2">
        <v>840</v>
      </c>
      <c r="B841" s="3">
        <v>45207</v>
      </c>
      <c r="C841" s="2">
        <v>7</v>
      </c>
      <c r="D841" s="2">
        <v>19</v>
      </c>
      <c r="E841" s="2">
        <v>20</v>
      </c>
      <c r="F841" t="str">
        <f t="shared" si="78"/>
        <v>domingo</v>
      </c>
      <c r="G841" t="str">
        <f t="shared" si="79"/>
        <v>octubre</v>
      </c>
      <c r="H841" t="str">
        <f>VLOOKUP(C841,Productos!A:D,2,FALSE)</f>
        <v>Producto G</v>
      </c>
      <c r="I841">
        <f>VLOOKUP(C841,Productos!A:D,3,FALSE)</f>
        <v>17</v>
      </c>
      <c r="J841">
        <f>VLOOKUP(C841,Productos!A:D,4,FALSE)</f>
        <v>34</v>
      </c>
      <c r="K841" t="str">
        <f>VLOOKUP(D841,Vendedores!A:F,6,FALSE)</f>
        <v>Rodriguez, Maria</v>
      </c>
      <c r="L841">
        <f>VLOOKUP(D841,Vendedores!A:F,5,FALSE)</f>
        <v>4862</v>
      </c>
      <c r="M841">
        <f>VLOOKUP(D841,Vendedores!A:F,2,FALSE)</f>
        <v>5</v>
      </c>
      <c r="N841" t="str">
        <f>VLOOKUP(D841,Vendedores!A:H,7,FALSE)</f>
        <v>Vendedor Sr</v>
      </c>
      <c r="O841">
        <f>VLOOKUP(D841,Vendedores!A:H,8,FALSE)</f>
        <v>2</v>
      </c>
      <c r="P841">
        <f t="shared" si="80"/>
        <v>40.799999999999997</v>
      </c>
      <c r="Q841">
        <f t="shared" si="81"/>
        <v>17</v>
      </c>
      <c r="R841">
        <f t="shared" si="82"/>
        <v>17</v>
      </c>
      <c r="S841">
        <f t="shared" si="83"/>
        <v>17</v>
      </c>
      <c r="T841" s="12">
        <f>VLOOKUP(
    O841,
    Comisiones!A:N,
    HLOOKUP(G841,Comisiones!$1:$2,2,FALSE),
    FALSE
)</f>
        <v>0.14000000000000001</v>
      </c>
    </row>
    <row r="842" spans="1:20" x14ac:dyDescent="0.3">
      <c r="A842" s="2">
        <v>841</v>
      </c>
      <c r="B842" s="3">
        <v>45208</v>
      </c>
      <c r="C842" s="2">
        <v>10</v>
      </c>
      <c r="D842" s="2">
        <v>12</v>
      </c>
      <c r="E842" s="2">
        <v>13</v>
      </c>
      <c r="F842" t="str">
        <f t="shared" si="78"/>
        <v>lunes</v>
      </c>
      <c r="G842" t="str">
        <f t="shared" si="79"/>
        <v>octubre</v>
      </c>
      <c r="H842" t="str">
        <f>VLOOKUP(C842,Productos!A:D,2,FALSE)</f>
        <v>Producto J</v>
      </c>
      <c r="I842">
        <f>VLOOKUP(C842,Productos!A:D,3,FALSE)</f>
        <v>29</v>
      </c>
      <c r="J842">
        <f>VLOOKUP(C842,Productos!A:D,4,FALSE)</f>
        <v>58</v>
      </c>
      <c r="K842" t="str">
        <f>VLOOKUP(D842,Vendedores!A:F,6,FALSE)</f>
        <v>Rodriguez, Javier</v>
      </c>
      <c r="L842">
        <f>VLOOKUP(D842,Vendedores!A:F,5,FALSE)</f>
        <v>2027</v>
      </c>
      <c r="M842">
        <f>VLOOKUP(D842,Vendedores!A:F,2,FALSE)</f>
        <v>7</v>
      </c>
      <c r="N842" t="str">
        <f>VLOOKUP(D842,Vendedores!A:H,7,FALSE)</f>
        <v>Vendedor Jr</v>
      </c>
      <c r="O842">
        <f>VLOOKUP(D842,Vendedores!A:H,8,FALSE)</f>
        <v>2</v>
      </c>
      <c r="P842">
        <f t="shared" si="80"/>
        <v>58</v>
      </c>
      <c r="Q842">
        <f t="shared" si="81"/>
        <v>29</v>
      </c>
      <c r="R842">
        <f t="shared" si="82"/>
        <v>29</v>
      </c>
      <c r="S842">
        <f t="shared" si="83"/>
        <v>29</v>
      </c>
      <c r="T842" s="12">
        <f>VLOOKUP(
    O842,
    Comisiones!A:N,
    HLOOKUP(G842,Comisiones!$1:$2,2,FALSE),
    FALSE
)</f>
        <v>0.14000000000000001</v>
      </c>
    </row>
    <row r="843" spans="1:20" x14ac:dyDescent="0.3">
      <c r="A843" s="2">
        <v>842</v>
      </c>
      <c r="B843" s="3">
        <v>45208</v>
      </c>
      <c r="C843" s="2">
        <v>4</v>
      </c>
      <c r="D843" s="2">
        <v>11</v>
      </c>
      <c r="E843" s="2">
        <v>18</v>
      </c>
      <c r="F843" t="str">
        <f t="shared" si="78"/>
        <v>lunes</v>
      </c>
      <c r="G843" t="str">
        <f t="shared" si="79"/>
        <v>octubre</v>
      </c>
      <c r="H843" t="str">
        <f>VLOOKUP(C843,Productos!A:D,2,FALSE)</f>
        <v>Producto D</v>
      </c>
      <c r="I843">
        <f>VLOOKUP(C843,Productos!A:D,3,FALSE)</f>
        <v>14</v>
      </c>
      <c r="J843">
        <f>VLOOKUP(C843,Productos!A:D,4,FALSE)</f>
        <v>28</v>
      </c>
      <c r="K843" t="str">
        <f>VLOOKUP(D843,Vendedores!A:F,6,FALSE)</f>
        <v>Garcia, Isabel</v>
      </c>
      <c r="L843">
        <f>VLOOKUP(D843,Vendedores!A:F,5,FALSE)</f>
        <v>3985</v>
      </c>
      <c r="M843">
        <f>VLOOKUP(D843,Vendedores!A:F,2,FALSE)</f>
        <v>6</v>
      </c>
      <c r="N843" t="str">
        <f>VLOOKUP(D843,Vendedores!A:H,7,FALSE)</f>
        <v>Vendedor Ssr</v>
      </c>
      <c r="O843">
        <f>VLOOKUP(D843,Vendedores!A:H,8,FALSE)</f>
        <v>2</v>
      </c>
      <c r="P843">
        <f t="shared" si="80"/>
        <v>28</v>
      </c>
      <c r="Q843">
        <f t="shared" si="81"/>
        <v>14</v>
      </c>
      <c r="R843">
        <f t="shared" si="82"/>
        <v>14</v>
      </c>
      <c r="S843">
        <f t="shared" si="83"/>
        <v>14</v>
      </c>
      <c r="T843" s="12">
        <f>VLOOKUP(
    O843,
    Comisiones!A:N,
    HLOOKUP(G843,Comisiones!$1:$2,2,FALSE),
    FALSE
)</f>
        <v>0.14000000000000001</v>
      </c>
    </row>
    <row r="844" spans="1:20" x14ac:dyDescent="0.3">
      <c r="A844" s="2">
        <v>843</v>
      </c>
      <c r="B844" s="3">
        <v>45208</v>
      </c>
      <c r="C844" s="2">
        <v>7</v>
      </c>
      <c r="D844" s="2">
        <v>34</v>
      </c>
      <c r="E844" s="2">
        <v>13</v>
      </c>
      <c r="F844" t="str">
        <f t="shared" si="78"/>
        <v>lunes</v>
      </c>
      <c r="G844" t="str">
        <f t="shared" si="79"/>
        <v>octubre</v>
      </c>
      <c r="H844" t="str">
        <f>VLOOKUP(C844,Productos!A:D,2,FALSE)</f>
        <v>Producto G</v>
      </c>
      <c r="I844">
        <f>VLOOKUP(C844,Productos!A:D,3,FALSE)</f>
        <v>17</v>
      </c>
      <c r="J844">
        <f>VLOOKUP(C844,Productos!A:D,4,FALSE)</f>
        <v>34</v>
      </c>
      <c r="K844" t="str">
        <f>VLOOKUP(D844,Vendedores!A:F,6,FALSE)</f>
        <v>Lopez, Teresa</v>
      </c>
      <c r="L844">
        <f>VLOOKUP(D844,Vendedores!A:F,5,FALSE)</f>
        <v>3680</v>
      </c>
      <c r="M844">
        <f>VLOOKUP(D844,Vendedores!A:F,2,FALSE)</f>
        <v>6</v>
      </c>
      <c r="N844" t="str">
        <f>VLOOKUP(D844,Vendedores!A:H,7,FALSE)</f>
        <v>Vendedor Ssr</v>
      </c>
      <c r="O844">
        <f>VLOOKUP(D844,Vendedores!A:H,8,FALSE)</f>
        <v>2</v>
      </c>
      <c r="P844">
        <f t="shared" si="80"/>
        <v>34</v>
      </c>
      <c r="Q844">
        <f t="shared" si="81"/>
        <v>17</v>
      </c>
      <c r="R844">
        <f t="shared" si="82"/>
        <v>17</v>
      </c>
      <c r="S844">
        <f t="shared" si="83"/>
        <v>17</v>
      </c>
      <c r="T844" s="12">
        <f>VLOOKUP(
    O844,
    Comisiones!A:N,
    HLOOKUP(G844,Comisiones!$1:$2,2,FALSE),
    FALSE
)</f>
        <v>0.14000000000000001</v>
      </c>
    </row>
    <row r="845" spans="1:20" x14ac:dyDescent="0.3">
      <c r="A845" s="2">
        <v>844</v>
      </c>
      <c r="B845" s="3">
        <v>45209</v>
      </c>
      <c r="C845" s="2">
        <v>5</v>
      </c>
      <c r="D845" s="2">
        <v>20</v>
      </c>
      <c r="E845" s="2">
        <v>20</v>
      </c>
      <c r="F845" t="str">
        <f t="shared" si="78"/>
        <v>martes</v>
      </c>
      <c r="G845" t="str">
        <f t="shared" si="79"/>
        <v>octubre</v>
      </c>
      <c r="H845" t="str">
        <f>VLOOKUP(C845,Productos!A:D,2,FALSE)</f>
        <v>Producto E</v>
      </c>
      <c r="I845">
        <f>VLOOKUP(C845,Productos!A:D,3,FALSE)</f>
        <v>24</v>
      </c>
      <c r="J845">
        <f>VLOOKUP(C845,Productos!A:D,4,FALSE)</f>
        <v>48</v>
      </c>
      <c r="K845" t="str">
        <f>VLOOKUP(D845,Vendedores!A:F,6,FALSE)</f>
        <v>Gonzalez, Carmen</v>
      </c>
      <c r="L845">
        <f>VLOOKUP(D845,Vendedores!A:F,5,FALSE)</f>
        <v>3522</v>
      </c>
      <c r="M845">
        <f>VLOOKUP(D845,Vendedores!A:F,2,FALSE)</f>
        <v>6</v>
      </c>
      <c r="N845" t="str">
        <f>VLOOKUP(D845,Vendedores!A:H,7,FALSE)</f>
        <v>Vendedor Ssr</v>
      </c>
      <c r="O845">
        <f>VLOOKUP(D845,Vendedores!A:H,8,FALSE)</f>
        <v>2</v>
      </c>
      <c r="P845">
        <f t="shared" si="80"/>
        <v>48</v>
      </c>
      <c r="Q845">
        <f t="shared" si="81"/>
        <v>24</v>
      </c>
      <c r="R845">
        <f t="shared" si="82"/>
        <v>24</v>
      </c>
      <c r="S845">
        <f t="shared" si="83"/>
        <v>24</v>
      </c>
      <c r="T845" s="12">
        <f>VLOOKUP(
    O845,
    Comisiones!A:N,
    HLOOKUP(G845,Comisiones!$1:$2,2,FALSE),
    FALSE
)</f>
        <v>0.14000000000000001</v>
      </c>
    </row>
    <row r="846" spans="1:20" x14ac:dyDescent="0.3">
      <c r="A846" s="2">
        <v>845</v>
      </c>
      <c r="B846" s="3">
        <v>45209</v>
      </c>
      <c r="C846" s="2">
        <v>1</v>
      </c>
      <c r="D846" s="2">
        <v>20</v>
      </c>
      <c r="E846" s="2">
        <v>17</v>
      </c>
      <c r="F846" t="str">
        <f t="shared" si="78"/>
        <v>martes</v>
      </c>
      <c r="G846" t="str">
        <f t="shared" si="79"/>
        <v>octubre</v>
      </c>
      <c r="H846" t="str">
        <f>VLOOKUP(C846,Productos!A:D,2,FALSE)</f>
        <v>Producto A</v>
      </c>
      <c r="I846">
        <f>VLOOKUP(C846,Productos!A:D,3,FALSE)</f>
        <v>10</v>
      </c>
      <c r="J846">
        <f>VLOOKUP(C846,Productos!A:D,4,FALSE)</f>
        <v>20</v>
      </c>
      <c r="K846" t="str">
        <f>VLOOKUP(D846,Vendedores!A:F,6,FALSE)</f>
        <v>Gonzalez, Carmen</v>
      </c>
      <c r="L846">
        <f>VLOOKUP(D846,Vendedores!A:F,5,FALSE)</f>
        <v>3522</v>
      </c>
      <c r="M846">
        <f>VLOOKUP(D846,Vendedores!A:F,2,FALSE)</f>
        <v>6</v>
      </c>
      <c r="N846" t="str">
        <f>VLOOKUP(D846,Vendedores!A:H,7,FALSE)</f>
        <v>Vendedor Ssr</v>
      </c>
      <c r="O846">
        <f>VLOOKUP(D846,Vendedores!A:H,8,FALSE)</f>
        <v>2</v>
      </c>
      <c r="P846">
        <f t="shared" si="80"/>
        <v>20</v>
      </c>
      <c r="Q846">
        <f t="shared" si="81"/>
        <v>10</v>
      </c>
      <c r="R846">
        <f t="shared" si="82"/>
        <v>10</v>
      </c>
      <c r="S846">
        <f t="shared" si="83"/>
        <v>10</v>
      </c>
      <c r="T846" s="12">
        <f>VLOOKUP(
    O846,
    Comisiones!A:N,
    HLOOKUP(G846,Comisiones!$1:$2,2,FALSE),
    FALSE
)</f>
        <v>0.14000000000000001</v>
      </c>
    </row>
    <row r="847" spans="1:20" x14ac:dyDescent="0.3">
      <c r="A847" s="2">
        <v>846</v>
      </c>
      <c r="B847" s="3">
        <v>45209</v>
      </c>
      <c r="C847" s="2">
        <v>1</v>
      </c>
      <c r="D847" s="2">
        <v>26</v>
      </c>
      <c r="E847" s="2">
        <v>15</v>
      </c>
      <c r="F847" t="str">
        <f t="shared" si="78"/>
        <v>martes</v>
      </c>
      <c r="G847" t="str">
        <f t="shared" si="79"/>
        <v>octubre</v>
      </c>
      <c r="H847" t="str">
        <f>VLOOKUP(C847,Productos!A:D,2,FALSE)</f>
        <v>Producto A</v>
      </c>
      <c r="I847">
        <f>VLOOKUP(C847,Productos!A:D,3,FALSE)</f>
        <v>10</v>
      </c>
      <c r="J847">
        <f>VLOOKUP(C847,Productos!A:D,4,FALSE)</f>
        <v>20</v>
      </c>
      <c r="K847" t="str">
        <f>VLOOKUP(D847,Vendedores!A:F,6,FALSE)</f>
        <v>Gomez, Pilar</v>
      </c>
      <c r="L847">
        <f>VLOOKUP(D847,Vendedores!A:F,5,FALSE)</f>
        <v>2557</v>
      </c>
      <c r="M847">
        <f>VLOOKUP(D847,Vendedores!A:F,2,FALSE)</f>
        <v>7</v>
      </c>
      <c r="N847" t="str">
        <f>VLOOKUP(D847,Vendedores!A:H,7,FALSE)</f>
        <v>Vendedor Jr</v>
      </c>
      <c r="O847">
        <f>VLOOKUP(D847,Vendedores!A:H,8,FALSE)</f>
        <v>2</v>
      </c>
      <c r="P847">
        <f t="shared" si="80"/>
        <v>20</v>
      </c>
      <c r="Q847">
        <f t="shared" si="81"/>
        <v>10</v>
      </c>
      <c r="R847">
        <f t="shared" si="82"/>
        <v>10</v>
      </c>
      <c r="S847">
        <f t="shared" si="83"/>
        <v>10</v>
      </c>
      <c r="T847" s="12">
        <f>VLOOKUP(
    O847,
    Comisiones!A:N,
    HLOOKUP(G847,Comisiones!$1:$2,2,FALSE),
    FALSE
)</f>
        <v>0.14000000000000001</v>
      </c>
    </row>
    <row r="848" spans="1:20" x14ac:dyDescent="0.3">
      <c r="A848" s="2">
        <v>847</v>
      </c>
      <c r="B848" s="3">
        <v>45210</v>
      </c>
      <c r="C848" s="2">
        <v>8</v>
      </c>
      <c r="D848" s="2">
        <v>9</v>
      </c>
      <c r="E848" s="2">
        <v>18</v>
      </c>
      <c r="F848" t="str">
        <f t="shared" si="78"/>
        <v>miércoles</v>
      </c>
      <c r="G848" t="str">
        <f t="shared" si="79"/>
        <v>octubre</v>
      </c>
      <c r="H848" t="str">
        <f>VLOOKUP(C848,Productos!A:D,2,FALSE)</f>
        <v>Producto H</v>
      </c>
      <c r="I848">
        <f>VLOOKUP(C848,Productos!A:D,3,FALSE)</f>
        <v>14</v>
      </c>
      <c r="J848">
        <f>VLOOKUP(C848,Productos!A:D,4,FALSE)</f>
        <v>28</v>
      </c>
      <c r="K848" t="str">
        <f>VLOOKUP(D848,Vendedores!A:F,6,FALSE)</f>
        <v>Gomez, Jose</v>
      </c>
      <c r="L848">
        <f>VLOOKUP(D848,Vendedores!A:F,5,FALSE)</f>
        <v>5400</v>
      </c>
      <c r="M848">
        <f>VLOOKUP(D848,Vendedores!A:F,2,FALSE)</f>
        <v>4</v>
      </c>
      <c r="N848" t="str">
        <f>VLOOKUP(D848,Vendedores!A:H,7,FALSE)</f>
        <v>Jefe</v>
      </c>
      <c r="O848">
        <f>VLOOKUP(D848,Vendedores!A:H,8,FALSE)</f>
        <v>3</v>
      </c>
      <c r="P848">
        <f t="shared" si="80"/>
        <v>28</v>
      </c>
      <c r="Q848">
        <f t="shared" si="81"/>
        <v>14</v>
      </c>
      <c r="R848">
        <f t="shared" si="82"/>
        <v>14</v>
      </c>
      <c r="S848">
        <f t="shared" si="83"/>
        <v>14</v>
      </c>
      <c r="T848" s="12">
        <f>VLOOKUP(
    O848,
    Comisiones!A:N,
    HLOOKUP(G848,Comisiones!$1:$2,2,FALSE),
    FALSE
)</f>
        <v>0.15</v>
      </c>
    </row>
    <row r="849" spans="1:20" x14ac:dyDescent="0.3">
      <c r="A849" s="2">
        <v>848</v>
      </c>
      <c r="B849" s="3">
        <v>45210</v>
      </c>
      <c r="C849" s="2">
        <v>5</v>
      </c>
      <c r="D849" s="2">
        <v>4</v>
      </c>
      <c r="E849" s="2">
        <v>13</v>
      </c>
      <c r="F849" t="str">
        <f t="shared" si="78"/>
        <v>miércoles</v>
      </c>
      <c r="G849" t="str">
        <f t="shared" si="79"/>
        <v>octubre</v>
      </c>
      <c r="H849" t="str">
        <f>VLOOKUP(C849,Productos!A:D,2,FALSE)</f>
        <v>Producto E</v>
      </c>
      <c r="I849">
        <f>VLOOKUP(C849,Productos!A:D,3,FALSE)</f>
        <v>24</v>
      </c>
      <c r="J849">
        <f>VLOOKUP(C849,Productos!A:D,4,FALSE)</f>
        <v>48</v>
      </c>
      <c r="K849" t="str">
        <f>VLOOKUP(D849,Vendedores!A:F,6,FALSE)</f>
        <v>Fernandez, Isabel</v>
      </c>
      <c r="L849">
        <f>VLOOKUP(D849,Vendedores!A:F,5,FALSE)</f>
        <v>4345</v>
      </c>
      <c r="M849">
        <f>VLOOKUP(D849,Vendedores!A:F,2,FALSE)</f>
        <v>5</v>
      </c>
      <c r="N849" t="str">
        <f>VLOOKUP(D849,Vendedores!A:H,7,FALSE)</f>
        <v>Vendedor Sr</v>
      </c>
      <c r="O849">
        <f>VLOOKUP(D849,Vendedores!A:H,8,FALSE)</f>
        <v>2</v>
      </c>
      <c r="P849">
        <f t="shared" si="80"/>
        <v>48</v>
      </c>
      <c r="Q849">
        <f t="shared" si="81"/>
        <v>24</v>
      </c>
      <c r="R849">
        <f t="shared" si="82"/>
        <v>24</v>
      </c>
      <c r="S849">
        <f t="shared" si="83"/>
        <v>24</v>
      </c>
      <c r="T849" s="12">
        <f>VLOOKUP(
    O849,
    Comisiones!A:N,
    HLOOKUP(G849,Comisiones!$1:$2,2,FALSE),
    FALSE
)</f>
        <v>0.14000000000000001</v>
      </c>
    </row>
    <row r="850" spans="1:20" x14ac:dyDescent="0.3">
      <c r="A850" s="2">
        <v>849</v>
      </c>
      <c r="B850" s="3">
        <v>45210</v>
      </c>
      <c r="C850" s="2">
        <v>8</v>
      </c>
      <c r="D850" s="2">
        <v>28</v>
      </c>
      <c r="E850" s="2">
        <v>13</v>
      </c>
      <c r="F850" t="str">
        <f t="shared" si="78"/>
        <v>miércoles</v>
      </c>
      <c r="G850" t="str">
        <f t="shared" si="79"/>
        <v>octubre</v>
      </c>
      <c r="H850" t="str">
        <f>VLOOKUP(C850,Productos!A:D,2,FALSE)</f>
        <v>Producto H</v>
      </c>
      <c r="I850">
        <f>VLOOKUP(C850,Productos!A:D,3,FALSE)</f>
        <v>14</v>
      </c>
      <c r="J850">
        <f>VLOOKUP(C850,Productos!A:D,4,FALSE)</f>
        <v>28</v>
      </c>
      <c r="K850" t="str">
        <f>VLOOKUP(D850,Vendedores!A:F,6,FALSE)</f>
        <v>Garcia, Manuel</v>
      </c>
      <c r="L850">
        <f>VLOOKUP(D850,Vendedores!A:F,5,FALSE)</f>
        <v>5249</v>
      </c>
      <c r="M850">
        <f>VLOOKUP(D850,Vendedores!A:F,2,FALSE)</f>
        <v>4</v>
      </c>
      <c r="N850" t="str">
        <f>VLOOKUP(D850,Vendedores!A:H,7,FALSE)</f>
        <v>Jefe</v>
      </c>
      <c r="O850">
        <f>VLOOKUP(D850,Vendedores!A:H,8,FALSE)</f>
        <v>3</v>
      </c>
      <c r="P850">
        <f t="shared" si="80"/>
        <v>28</v>
      </c>
      <c r="Q850">
        <f t="shared" si="81"/>
        <v>14</v>
      </c>
      <c r="R850">
        <f t="shared" si="82"/>
        <v>14</v>
      </c>
      <c r="S850">
        <f t="shared" si="83"/>
        <v>14</v>
      </c>
      <c r="T850" s="12">
        <f>VLOOKUP(
    O850,
    Comisiones!A:N,
    HLOOKUP(G850,Comisiones!$1:$2,2,FALSE),
    FALSE
)</f>
        <v>0.15</v>
      </c>
    </row>
    <row r="851" spans="1:20" x14ac:dyDescent="0.3">
      <c r="A851" s="2">
        <v>850</v>
      </c>
      <c r="B851" s="3">
        <v>45211</v>
      </c>
      <c r="C851" s="2">
        <v>8</v>
      </c>
      <c r="D851" s="2">
        <v>39</v>
      </c>
      <c r="E851" s="2">
        <v>17</v>
      </c>
      <c r="F851" t="str">
        <f t="shared" si="78"/>
        <v>jueves</v>
      </c>
      <c r="G851" t="str">
        <f t="shared" si="79"/>
        <v>octubre</v>
      </c>
      <c r="H851" t="str">
        <f>VLOOKUP(C851,Productos!A:D,2,FALSE)</f>
        <v>Producto H</v>
      </c>
      <c r="I851">
        <f>VLOOKUP(C851,Productos!A:D,3,FALSE)</f>
        <v>14</v>
      </c>
      <c r="J851">
        <f>VLOOKUP(C851,Productos!A:D,4,FALSE)</f>
        <v>28</v>
      </c>
      <c r="K851" t="str">
        <f>VLOOKUP(D851,Vendedores!A:F,6,FALSE)</f>
        <v>Gomez, Maria</v>
      </c>
      <c r="L851">
        <f>VLOOKUP(D851,Vendedores!A:F,5,FALSE)</f>
        <v>2483</v>
      </c>
      <c r="M851">
        <f>VLOOKUP(D851,Vendedores!A:F,2,FALSE)</f>
        <v>7</v>
      </c>
      <c r="N851" t="str">
        <f>VLOOKUP(D851,Vendedores!A:H,7,FALSE)</f>
        <v>Vendedor Jr</v>
      </c>
      <c r="O851">
        <f>VLOOKUP(D851,Vendedores!A:H,8,FALSE)</f>
        <v>2</v>
      </c>
      <c r="P851">
        <f t="shared" si="80"/>
        <v>28</v>
      </c>
      <c r="Q851">
        <f t="shared" si="81"/>
        <v>14</v>
      </c>
      <c r="R851">
        <f t="shared" si="82"/>
        <v>14</v>
      </c>
      <c r="S851">
        <f t="shared" si="83"/>
        <v>14</v>
      </c>
      <c r="T851" s="12">
        <f>VLOOKUP(
    O851,
    Comisiones!A:N,
    HLOOKUP(G851,Comisiones!$1:$2,2,FALSE),
    FALSE
)</f>
        <v>0.14000000000000001</v>
      </c>
    </row>
    <row r="852" spans="1:20" x14ac:dyDescent="0.3">
      <c r="A852" s="2">
        <v>851</v>
      </c>
      <c r="B852" s="3">
        <v>45211</v>
      </c>
      <c r="C852" s="2">
        <v>9</v>
      </c>
      <c r="D852" s="2">
        <v>18</v>
      </c>
      <c r="E852" s="2">
        <v>16</v>
      </c>
      <c r="F852" t="str">
        <f t="shared" si="78"/>
        <v>jueves</v>
      </c>
      <c r="G852" t="str">
        <f t="shared" si="79"/>
        <v>octubre</v>
      </c>
      <c r="H852" t="str">
        <f>VLOOKUP(C852,Productos!A:D,2,FALSE)</f>
        <v>Producto I</v>
      </c>
      <c r="I852">
        <f>VLOOKUP(C852,Productos!A:D,3,FALSE)</f>
        <v>26</v>
      </c>
      <c r="J852">
        <f>VLOOKUP(C852,Productos!A:D,4,FALSE)</f>
        <v>52</v>
      </c>
      <c r="K852" t="str">
        <f>VLOOKUP(D852,Vendedores!A:F,6,FALSE)</f>
        <v>Garcia, Jose</v>
      </c>
      <c r="L852">
        <f>VLOOKUP(D852,Vendedores!A:F,5,FALSE)</f>
        <v>5194</v>
      </c>
      <c r="M852">
        <f>VLOOKUP(D852,Vendedores!A:F,2,FALSE)</f>
        <v>4</v>
      </c>
      <c r="N852" t="str">
        <f>VLOOKUP(D852,Vendedores!A:H,7,FALSE)</f>
        <v>Jefe</v>
      </c>
      <c r="O852">
        <f>VLOOKUP(D852,Vendedores!A:H,8,FALSE)</f>
        <v>3</v>
      </c>
      <c r="P852">
        <f t="shared" si="80"/>
        <v>52</v>
      </c>
      <c r="Q852">
        <f t="shared" si="81"/>
        <v>26</v>
      </c>
      <c r="R852">
        <f t="shared" si="82"/>
        <v>26</v>
      </c>
      <c r="S852">
        <f t="shared" si="83"/>
        <v>26</v>
      </c>
      <c r="T852" s="12">
        <f>VLOOKUP(
    O852,
    Comisiones!A:N,
    HLOOKUP(G852,Comisiones!$1:$2,2,FALSE),
    FALSE
)</f>
        <v>0.15</v>
      </c>
    </row>
    <row r="853" spans="1:20" x14ac:dyDescent="0.3">
      <c r="A853" s="2">
        <v>852</v>
      </c>
      <c r="B853" s="3">
        <v>45211</v>
      </c>
      <c r="C853" s="2">
        <v>10</v>
      </c>
      <c r="D853" s="2">
        <v>35</v>
      </c>
      <c r="E853" s="2">
        <v>16</v>
      </c>
      <c r="F853" t="str">
        <f t="shared" si="78"/>
        <v>jueves</v>
      </c>
      <c r="G853" t="str">
        <f t="shared" si="79"/>
        <v>octubre</v>
      </c>
      <c r="H853" t="str">
        <f>VLOOKUP(C853,Productos!A:D,2,FALSE)</f>
        <v>Producto J</v>
      </c>
      <c r="I853">
        <f>VLOOKUP(C853,Productos!A:D,3,FALSE)</f>
        <v>29</v>
      </c>
      <c r="J853">
        <f>VLOOKUP(C853,Productos!A:D,4,FALSE)</f>
        <v>58</v>
      </c>
      <c r="K853" t="str">
        <f>VLOOKUP(D853,Vendedores!A:F,6,FALSE)</f>
        <v>Garcia, David</v>
      </c>
      <c r="L853">
        <f>VLOOKUP(D853,Vendedores!A:F,5,FALSE)</f>
        <v>2383</v>
      </c>
      <c r="M853">
        <f>VLOOKUP(D853,Vendedores!A:F,2,FALSE)</f>
        <v>7</v>
      </c>
      <c r="N853" t="str">
        <f>VLOOKUP(D853,Vendedores!A:H,7,FALSE)</f>
        <v>Vendedor Jr</v>
      </c>
      <c r="O853">
        <f>VLOOKUP(D853,Vendedores!A:H,8,FALSE)</f>
        <v>2</v>
      </c>
      <c r="P853">
        <f t="shared" si="80"/>
        <v>58</v>
      </c>
      <c r="Q853">
        <f t="shared" si="81"/>
        <v>29</v>
      </c>
      <c r="R853">
        <f t="shared" si="82"/>
        <v>29</v>
      </c>
      <c r="S853">
        <f t="shared" si="83"/>
        <v>29</v>
      </c>
      <c r="T853" s="12">
        <f>VLOOKUP(
    O853,
    Comisiones!A:N,
    HLOOKUP(G853,Comisiones!$1:$2,2,FALSE),
    FALSE
)</f>
        <v>0.14000000000000001</v>
      </c>
    </row>
    <row r="854" spans="1:20" x14ac:dyDescent="0.3">
      <c r="A854" s="2">
        <v>853</v>
      </c>
      <c r="B854" s="3">
        <v>45212</v>
      </c>
      <c r="C854" s="2">
        <v>6</v>
      </c>
      <c r="D854" s="2">
        <v>34</v>
      </c>
      <c r="E854" s="2">
        <v>18</v>
      </c>
      <c r="F854" t="str">
        <f t="shared" si="78"/>
        <v>viernes</v>
      </c>
      <c r="G854" t="str">
        <f t="shared" si="79"/>
        <v>octubre</v>
      </c>
      <c r="H854" t="str">
        <f>VLOOKUP(C854,Productos!A:D,2,FALSE)</f>
        <v>Producto F</v>
      </c>
      <c r="I854">
        <f>VLOOKUP(C854,Productos!A:D,3,FALSE)</f>
        <v>16</v>
      </c>
      <c r="J854">
        <f>VLOOKUP(C854,Productos!A:D,4,FALSE)</f>
        <v>32</v>
      </c>
      <c r="K854" t="str">
        <f>VLOOKUP(D854,Vendedores!A:F,6,FALSE)</f>
        <v>Lopez, Teresa</v>
      </c>
      <c r="L854">
        <f>VLOOKUP(D854,Vendedores!A:F,5,FALSE)</f>
        <v>3680</v>
      </c>
      <c r="M854">
        <f>VLOOKUP(D854,Vendedores!A:F,2,FALSE)</f>
        <v>6</v>
      </c>
      <c r="N854" t="str">
        <f>VLOOKUP(D854,Vendedores!A:H,7,FALSE)</f>
        <v>Vendedor Ssr</v>
      </c>
      <c r="O854">
        <f>VLOOKUP(D854,Vendedores!A:H,8,FALSE)</f>
        <v>2</v>
      </c>
      <c r="P854">
        <f t="shared" si="80"/>
        <v>32</v>
      </c>
      <c r="Q854">
        <f t="shared" si="81"/>
        <v>16</v>
      </c>
      <c r="R854">
        <f t="shared" si="82"/>
        <v>16</v>
      </c>
      <c r="S854">
        <f t="shared" si="83"/>
        <v>16</v>
      </c>
      <c r="T854" s="12">
        <f>VLOOKUP(
    O854,
    Comisiones!A:N,
    HLOOKUP(G854,Comisiones!$1:$2,2,FALSE),
    FALSE
)</f>
        <v>0.14000000000000001</v>
      </c>
    </row>
    <row r="855" spans="1:20" x14ac:dyDescent="0.3">
      <c r="A855" s="2">
        <v>854</v>
      </c>
      <c r="B855" s="3">
        <v>45212</v>
      </c>
      <c r="C855" s="2">
        <v>6</v>
      </c>
      <c r="D855" s="2">
        <v>27</v>
      </c>
      <c r="E855" s="2">
        <v>16</v>
      </c>
      <c r="F855" t="str">
        <f t="shared" si="78"/>
        <v>viernes</v>
      </c>
      <c r="G855" t="str">
        <f t="shared" si="79"/>
        <v>octubre</v>
      </c>
      <c r="H855" t="str">
        <f>VLOOKUP(C855,Productos!A:D,2,FALSE)</f>
        <v>Producto F</v>
      </c>
      <c r="I855">
        <f>VLOOKUP(C855,Productos!A:D,3,FALSE)</f>
        <v>16</v>
      </c>
      <c r="J855">
        <f>VLOOKUP(C855,Productos!A:D,4,FALSE)</f>
        <v>32</v>
      </c>
      <c r="K855" t="str">
        <f>VLOOKUP(D855,Vendedores!A:F,6,FALSE)</f>
        <v>Martin, Antonio</v>
      </c>
      <c r="L855">
        <f>VLOOKUP(D855,Vendedores!A:F,5,FALSE)</f>
        <v>1057</v>
      </c>
      <c r="M855">
        <f>VLOOKUP(D855,Vendedores!A:F,2,FALSE)</f>
        <v>8</v>
      </c>
      <c r="N855" t="str">
        <f>VLOOKUP(D855,Vendedores!A:H,7,FALSE)</f>
        <v>Pasante</v>
      </c>
      <c r="O855">
        <f>VLOOKUP(D855,Vendedores!A:H,8,FALSE)</f>
        <v>1</v>
      </c>
      <c r="P855">
        <f t="shared" si="80"/>
        <v>32</v>
      </c>
      <c r="Q855">
        <f t="shared" si="81"/>
        <v>16</v>
      </c>
      <c r="R855">
        <f t="shared" si="82"/>
        <v>16</v>
      </c>
      <c r="S855">
        <f t="shared" si="83"/>
        <v>16</v>
      </c>
      <c r="T855" s="12">
        <f>VLOOKUP(
    O855,
    Comisiones!A:N,
    HLOOKUP(G855,Comisiones!$1:$2,2,FALSE),
    FALSE
)</f>
        <v>0.13</v>
      </c>
    </row>
    <row r="856" spans="1:20" x14ac:dyDescent="0.3">
      <c r="A856" s="2">
        <v>855</v>
      </c>
      <c r="B856" s="3">
        <v>45212</v>
      </c>
      <c r="C856" s="2">
        <v>1</v>
      </c>
      <c r="D856" s="2">
        <v>36</v>
      </c>
      <c r="E856" s="2">
        <v>21</v>
      </c>
      <c r="F856" t="str">
        <f t="shared" si="78"/>
        <v>viernes</v>
      </c>
      <c r="G856" t="str">
        <f t="shared" si="79"/>
        <v>octubre</v>
      </c>
      <c r="H856" t="str">
        <f>VLOOKUP(C856,Productos!A:D,2,FALSE)</f>
        <v>Producto A</v>
      </c>
      <c r="I856">
        <f>VLOOKUP(C856,Productos!A:D,3,FALSE)</f>
        <v>10</v>
      </c>
      <c r="J856">
        <f>VLOOKUP(C856,Productos!A:D,4,FALSE)</f>
        <v>20</v>
      </c>
      <c r="K856" t="str">
        <f>VLOOKUP(D856,Vendedores!A:F,6,FALSE)</f>
        <v>Rodriguez, Francisco</v>
      </c>
      <c r="L856">
        <f>VLOOKUP(D856,Vendedores!A:F,5,FALSE)</f>
        <v>1898</v>
      </c>
      <c r="M856">
        <f>VLOOKUP(D856,Vendedores!A:F,2,FALSE)</f>
        <v>8</v>
      </c>
      <c r="N856" t="str">
        <f>VLOOKUP(D856,Vendedores!A:H,7,FALSE)</f>
        <v>Pasante</v>
      </c>
      <c r="O856">
        <f>VLOOKUP(D856,Vendedores!A:H,8,FALSE)</f>
        <v>1</v>
      </c>
      <c r="P856">
        <f t="shared" si="80"/>
        <v>20</v>
      </c>
      <c r="Q856">
        <f t="shared" si="81"/>
        <v>10</v>
      </c>
      <c r="R856">
        <f t="shared" si="82"/>
        <v>10</v>
      </c>
      <c r="S856">
        <f t="shared" si="83"/>
        <v>10</v>
      </c>
      <c r="T856" s="12">
        <f>VLOOKUP(
    O856,
    Comisiones!A:N,
    HLOOKUP(G856,Comisiones!$1:$2,2,FALSE),
    FALSE
)</f>
        <v>0.13</v>
      </c>
    </row>
    <row r="857" spans="1:20" x14ac:dyDescent="0.3">
      <c r="A857" s="2">
        <v>856</v>
      </c>
      <c r="B857" s="3">
        <v>45213</v>
      </c>
      <c r="C857" s="2">
        <v>3</v>
      </c>
      <c r="D857" s="2">
        <v>24</v>
      </c>
      <c r="E857" s="2">
        <v>17</v>
      </c>
      <c r="F857" t="str">
        <f t="shared" si="78"/>
        <v>sábado</v>
      </c>
      <c r="G857" t="str">
        <f t="shared" si="79"/>
        <v>octubre</v>
      </c>
      <c r="H857" t="str">
        <f>VLOOKUP(C857,Productos!A:D,2,FALSE)</f>
        <v>Producto C</v>
      </c>
      <c r="I857">
        <f>VLOOKUP(C857,Productos!A:D,3,FALSE)</f>
        <v>23</v>
      </c>
      <c r="J857">
        <f>VLOOKUP(C857,Productos!A:D,4,FALSE)</f>
        <v>46</v>
      </c>
      <c r="K857" t="str">
        <f>VLOOKUP(D857,Vendedores!A:F,6,FALSE)</f>
        <v>Sanchez, Isabel</v>
      </c>
      <c r="L857">
        <f>VLOOKUP(D857,Vendedores!A:F,5,FALSE)</f>
        <v>4875</v>
      </c>
      <c r="M857">
        <f>VLOOKUP(D857,Vendedores!A:F,2,FALSE)</f>
        <v>5</v>
      </c>
      <c r="N857" t="str">
        <f>VLOOKUP(D857,Vendedores!A:H,7,FALSE)</f>
        <v>Vendedor Sr</v>
      </c>
      <c r="O857">
        <f>VLOOKUP(D857,Vendedores!A:H,8,FALSE)</f>
        <v>2</v>
      </c>
      <c r="P857">
        <f t="shared" si="80"/>
        <v>46</v>
      </c>
      <c r="Q857">
        <f t="shared" si="81"/>
        <v>23</v>
      </c>
      <c r="R857">
        <f t="shared" si="82"/>
        <v>23</v>
      </c>
      <c r="S857">
        <f t="shared" si="83"/>
        <v>23</v>
      </c>
      <c r="T857" s="12">
        <f>VLOOKUP(
    O857,
    Comisiones!A:N,
    HLOOKUP(G857,Comisiones!$1:$2,2,FALSE),
    FALSE
)</f>
        <v>0.14000000000000001</v>
      </c>
    </row>
    <row r="858" spans="1:20" x14ac:dyDescent="0.3">
      <c r="A858" s="2">
        <v>857</v>
      </c>
      <c r="B858" s="3">
        <v>45213</v>
      </c>
      <c r="C858" s="2">
        <v>9</v>
      </c>
      <c r="D858" s="2">
        <v>29</v>
      </c>
      <c r="E858" s="2">
        <v>15</v>
      </c>
      <c r="F858" t="str">
        <f t="shared" si="78"/>
        <v>sábado</v>
      </c>
      <c r="G858" t="str">
        <f t="shared" si="79"/>
        <v>octubre</v>
      </c>
      <c r="H858" t="str">
        <f>VLOOKUP(C858,Productos!A:D,2,FALSE)</f>
        <v>Producto I</v>
      </c>
      <c r="I858">
        <f>VLOOKUP(C858,Productos!A:D,3,FALSE)</f>
        <v>26</v>
      </c>
      <c r="J858">
        <f>VLOOKUP(C858,Productos!A:D,4,FALSE)</f>
        <v>52</v>
      </c>
      <c r="K858" t="str">
        <f>VLOOKUP(D858,Vendedores!A:F,6,FALSE)</f>
        <v>Rodriguez, Jose</v>
      </c>
      <c r="L858">
        <f>VLOOKUP(D858,Vendedores!A:F,5,FALSE)</f>
        <v>4645</v>
      </c>
      <c r="M858">
        <f>VLOOKUP(D858,Vendedores!A:F,2,FALSE)</f>
        <v>5</v>
      </c>
      <c r="N858" t="str">
        <f>VLOOKUP(D858,Vendedores!A:H,7,FALSE)</f>
        <v>Vendedor Sr</v>
      </c>
      <c r="O858">
        <f>VLOOKUP(D858,Vendedores!A:H,8,FALSE)</f>
        <v>2</v>
      </c>
      <c r="P858">
        <f t="shared" si="80"/>
        <v>52</v>
      </c>
      <c r="Q858">
        <f t="shared" si="81"/>
        <v>26</v>
      </c>
      <c r="R858">
        <f t="shared" si="82"/>
        <v>26</v>
      </c>
      <c r="S858">
        <f t="shared" si="83"/>
        <v>26</v>
      </c>
      <c r="T858" s="12">
        <f>VLOOKUP(
    O858,
    Comisiones!A:N,
    HLOOKUP(G858,Comisiones!$1:$2,2,FALSE),
    FALSE
)</f>
        <v>0.14000000000000001</v>
      </c>
    </row>
    <row r="859" spans="1:20" x14ac:dyDescent="0.3">
      <c r="A859" s="2">
        <v>858</v>
      </c>
      <c r="B859" s="3">
        <v>45213</v>
      </c>
      <c r="C859" s="2">
        <v>1</v>
      </c>
      <c r="D859" s="2">
        <v>39</v>
      </c>
      <c r="E859" s="2">
        <v>10</v>
      </c>
      <c r="F859" t="str">
        <f t="shared" si="78"/>
        <v>sábado</v>
      </c>
      <c r="G859" t="str">
        <f t="shared" si="79"/>
        <v>octubre</v>
      </c>
      <c r="H859" t="str">
        <f>VLOOKUP(C859,Productos!A:D,2,FALSE)</f>
        <v>Producto A</v>
      </c>
      <c r="I859">
        <f>VLOOKUP(C859,Productos!A:D,3,FALSE)</f>
        <v>10</v>
      </c>
      <c r="J859">
        <f>VLOOKUP(C859,Productos!A:D,4,FALSE)</f>
        <v>20</v>
      </c>
      <c r="K859" t="str">
        <f>VLOOKUP(D859,Vendedores!A:F,6,FALSE)</f>
        <v>Gomez, Maria</v>
      </c>
      <c r="L859">
        <f>VLOOKUP(D859,Vendedores!A:F,5,FALSE)</f>
        <v>2483</v>
      </c>
      <c r="M859">
        <f>VLOOKUP(D859,Vendedores!A:F,2,FALSE)</f>
        <v>7</v>
      </c>
      <c r="N859" t="str">
        <f>VLOOKUP(D859,Vendedores!A:H,7,FALSE)</f>
        <v>Vendedor Jr</v>
      </c>
      <c r="O859">
        <f>VLOOKUP(D859,Vendedores!A:H,8,FALSE)</f>
        <v>2</v>
      </c>
      <c r="P859">
        <f t="shared" si="80"/>
        <v>20</v>
      </c>
      <c r="Q859">
        <f t="shared" si="81"/>
        <v>10</v>
      </c>
      <c r="R859">
        <f t="shared" si="82"/>
        <v>10</v>
      </c>
      <c r="S859">
        <f t="shared" si="83"/>
        <v>10</v>
      </c>
      <c r="T859" s="12">
        <f>VLOOKUP(
    O859,
    Comisiones!A:N,
    HLOOKUP(G859,Comisiones!$1:$2,2,FALSE),
    FALSE
)</f>
        <v>0.14000000000000001</v>
      </c>
    </row>
    <row r="860" spans="1:20" x14ac:dyDescent="0.3">
      <c r="A860" s="2">
        <v>859</v>
      </c>
      <c r="B860" s="3">
        <v>45214</v>
      </c>
      <c r="C860" s="2">
        <v>3</v>
      </c>
      <c r="D860" s="2">
        <v>28</v>
      </c>
      <c r="E860" s="2">
        <v>15</v>
      </c>
      <c r="F860" t="str">
        <f t="shared" si="78"/>
        <v>domingo</v>
      </c>
      <c r="G860" t="str">
        <f t="shared" si="79"/>
        <v>octubre</v>
      </c>
      <c r="H860" t="str">
        <f>VLOOKUP(C860,Productos!A:D,2,FALSE)</f>
        <v>Producto C</v>
      </c>
      <c r="I860">
        <f>VLOOKUP(C860,Productos!A:D,3,FALSE)</f>
        <v>23</v>
      </c>
      <c r="J860">
        <f>VLOOKUP(C860,Productos!A:D,4,FALSE)</f>
        <v>46</v>
      </c>
      <c r="K860" t="str">
        <f>VLOOKUP(D860,Vendedores!A:F,6,FALSE)</f>
        <v>Garcia, Manuel</v>
      </c>
      <c r="L860">
        <f>VLOOKUP(D860,Vendedores!A:F,5,FALSE)</f>
        <v>5249</v>
      </c>
      <c r="M860">
        <f>VLOOKUP(D860,Vendedores!A:F,2,FALSE)</f>
        <v>4</v>
      </c>
      <c r="N860" t="str">
        <f>VLOOKUP(D860,Vendedores!A:H,7,FALSE)</f>
        <v>Jefe</v>
      </c>
      <c r="O860">
        <f>VLOOKUP(D860,Vendedores!A:H,8,FALSE)</f>
        <v>3</v>
      </c>
      <c r="P860">
        <f t="shared" si="80"/>
        <v>55.199999999999996</v>
      </c>
      <c r="Q860">
        <f t="shared" si="81"/>
        <v>23</v>
      </c>
      <c r="R860">
        <f t="shared" si="82"/>
        <v>23</v>
      </c>
      <c r="S860">
        <f t="shared" si="83"/>
        <v>23</v>
      </c>
      <c r="T860" s="12">
        <f>VLOOKUP(
    O860,
    Comisiones!A:N,
    HLOOKUP(G860,Comisiones!$1:$2,2,FALSE),
    FALSE
)</f>
        <v>0.15</v>
      </c>
    </row>
    <row r="861" spans="1:20" x14ac:dyDescent="0.3">
      <c r="A861" s="2">
        <v>860</v>
      </c>
      <c r="B861" s="3">
        <v>45214</v>
      </c>
      <c r="C861" s="2">
        <v>6</v>
      </c>
      <c r="D861" s="2">
        <v>1</v>
      </c>
      <c r="E861" s="2">
        <v>19</v>
      </c>
      <c r="F861" t="str">
        <f t="shared" si="78"/>
        <v>domingo</v>
      </c>
      <c r="G861" t="str">
        <f t="shared" si="79"/>
        <v>octubre</v>
      </c>
      <c r="H861" t="str">
        <f>VLOOKUP(C861,Productos!A:D,2,FALSE)</f>
        <v>Producto F</v>
      </c>
      <c r="I861">
        <f>VLOOKUP(C861,Productos!A:D,3,FALSE)</f>
        <v>16</v>
      </c>
      <c r="J861">
        <f>VLOOKUP(C861,Productos!A:D,4,FALSE)</f>
        <v>32</v>
      </c>
      <c r="K861" t="str">
        <f>VLOOKUP(D861,Vendedores!A:F,6,FALSE)</f>
        <v>Garcia, Juan</v>
      </c>
      <c r="L861">
        <f>VLOOKUP(D861,Vendedores!A:F,5,FALSE)</f>
        <v>7402</v>
      </c>
      <c r="M861">
        <f>VLOOKUP(D861,Vendedores!A:F,2,FALSE)</f>
        <v>7</v>
      </c>
      <c r="N861" t="str">
        <f>VLOOKUP(D861,Vendedores!A:H,7,FALSE)</f>
        <v>Vendedor Jr</v>
      </c>
      <c r="O861">
        <f>VLOOKUP(D861,Vendedores!A:H,8,FALSE)</f>
        <v>2</v>
      </c>
      <c r="P861">
        <f t="shared" si="80"/>
        <v>38.4</v>
      </c>
      <c r="Q861">
        <f t="shared" si="81"/>
        <v>16</v>
      </c>
      <c r="R861">
        <f t="shared" si="82"/>
        <v>16</v>
      </c>
      <c r="S861">
        <f t="shared" si="83"/>
        <v>16</v>
      </c>
      <c r="T861" s="12">
        <f>VLOOKUP(
    O861,
    Comisiones!A:N,
    HLOOKUP(G861,Comisiones!$1:$2,2,FALSE),
    FALSE
)</f>
        <v>0.14000000000000001</v>
      </c>
    </row>
    <row r="862" spans="1:20" x14ac:dyDescent="0.3">
      <c r="A862" s="2">
        <v>861</v>
      </c>
      <c r="B862" s="3">
        <v>45214</v>
      </c>
      <c r="C862" s="2">
        <v>7</v>
      </c>
      <c r="D862" s="2">
        <v>20</v>
      </c>
      <c r="E862" s="2">
        <v>25</v>
      </c>
      <c r="F862" t="str">
        <f t="shared" si="78"/>
        <v>domingo</v>
      </c>
      <c r="G862" t="str">
        <f t="shared" si="79"/>
        <v>octubre</v>
      </c>
      <c r="H862" t="str">
        <f>VLOOKUP(C862,Productos!A:D,2,FALSE)</f>
        <v>Producto G</v>
      </c>
      <c r="I862">
        <f>VLOOKUP(C862,Productos!A:D,3,FALSE)</f>
        <v>17</v>
      </c>
      <c r="J862">
        <f>VLOOKUP(C862,Productos!A:D,4,FALSE)</f>
        <v>34</v>
      </c>
      <c r="K862" t="str">
        <f>VLOOKUP(D862,Vendedores!A:F,6,FALSE)</f>
        <v>Gonzalez, Carmen</v>
      </c>
      <c r="L862">
        <f>VLOOKUP(D862,Vendedores!A:F,5,FALSE)</f>
        <v>3522</v>
      </c>
      <c r="M862">
        <f>VLOOKUP(D862,Vendedores!A:F,2,FALSE)</f>
        <v>6</v>
      </c>
      <c r="N862" t="str">
        <f>VLOOKUP(D862,Vendedores!A:H,7,FALSE)</f>
        <v>Vendedor Ssr</v>
      </c>
      <c r="O862">
        <f>VLOOKUP(D862,Vendedores!A:H,8,FALSE)</f>
        <v>2</v>
      </c>
      <c r="P862">
        <f t="shared" si="80"/>
        <v>40.799999999999997</v>
      </c>
      <c r="Q862">
        <f t="shared" si="81"/>
        <v>17</v>
      </c>
      <c r="R862">
        <f t="shared" si="82"/>
        <v>17</v>
      </c>
      <c r="S862">
        <f t="shared" si="83"/>
        <v>17</v>
      </c>
      <c r="T862" s="12">
        <f>VLOOKUP(
    O862,
    Comisiones!A:N,
    HLOOKUP(G862,Comisiones!$1:$2,2,FALSE),
    FALSE
)</f>
        <v>0.14000000000000001</v>
      </c>
    </row>
    <row r="863" spans="1:20" x14ac:dyDescent="0.3">
      <c r="A863" s="2">
        <v>862</v>
      </c>
      <c r="B863" s="3">
        <v>45215</v>
      </c>
      <c r="C863" s="2">
        <v>4</v>
      </c>
      <c r="D863" s="2">
        <v>32</v>
      </c>
      <c r="E863" s="2">
        <v>18</v>
      </c>
      <c r="F863" t="str">
        <f t="shared" si="78"/>
        <v>lunes</v>
      </c>
      <c r="G863" t="str">
        <f t="shared" si="79"/>
        <v>octubre</v>
      </c>
      <c r="H863" t="str">
        <f>VLOOKUP(C863,Productos!A:D,2,FALSE)</f>
        <v>Producto D</v>
      </c>
      <c r="I863">
        <f>VLOOKUP(C863,Productos!A:D,3,FALSE)</f>
        <v>14</v>
      </c>
      <c r="J863">
        <f>VLOOKUP(C863,Productos!A:D,4,FALSE)</f>
        <v>28</v>
      </c>
      <c r="K863" t="str">
        <f>VLOOKUP(D863,Vendedores!A:F,6,FALSE)</f>
        <v>Gomez, Javier</v>
      </c>
      <c r="L863">
        <f>VLOOKUP(D863,Vendedores!A:F,5,FALSE)</f>
        <v>1612</v>
      </c>
      <c r="M863">
        <f>VLOOKUP(D863,Vendedores!A:F,2,FALSE)</f>
        <v>8</v>
      </c>
      <c r="N863" t="str">
        <f>VLOOKUP(D863,Vendedores!A:H,7,FALSE)</f>
        <v>Pasante</v>
      </c>
      <c r="O863">
        <f>VLOOKUP(D863,Vendedores!A:H,8,FALSE)</f>
        <v>1</v>
      </c>
      <c r="P863">
        <f t="shared" si="80"/>
        <v>28</v>
      </c>
      <c r="Q863">
        <f t="shared" si="81"/>
        <v>14</v>
      </c>
      <c r="R863">
        <f t="shared" si="82"/>
        <v>14</v>
      </c>
      <c r="S863">
        <f t="shared" si="83"/>
        <v>14</v>
      </c>
      <c r="T863" s="12">
        <f>VLOOKUP(
    O863,
    Comisiones!A:N,
    HLOOKUP(G863,Comisiones!$1:$2,2,FALSE),
    FALSE
)</f>
        <v>0.13</v>
      </c>
    </row>
    <row r="864" spans="1:20" x14ac:dyDescent="0.3">
      <c r="A864" s="2">
        <v>863</v>
      </c>
      <c r="B864" s="3">
        <v>45215</v>
      </c>
      <c r="C864" s="2">
        <v>4</v>
      </c>
      <c r="D864" s="2">
        <v>2</v>
      </c>
      <c r="E864" s="2">
        <v>15</v>
      </c>
      <c r="F864" t="str">
        <f t="shared" si="78"/>
        <v>lunes</v>
      </c>
      <c r="G864" t="str">
        <f t="shared" si="79"/>
        <v>octubre</v>
      </c>
      <c r="H864" t="str">
        <f>VLOOKUP(C864,Productos!A:D,2,FALSE)</f>
        <v>Producto D</v>
      </c>
      <c r="I864">
        <f>VLOOKUP(C864,Productos!A:D,3,FALSE)</f>
        <v>14</v>
      </c>
      <c r="J864">
        <f>VLOOKUP(C864,Productos!A:D,4,FALSE)</f>
        <v>28</v>
      </c>
      <c r="K864" t="str">
        <f>VLOOKUP(D864,Vendedores!A:F,6,FALSE)</f>
        <v>Rodriguez, Ana</v>
      </c>
      <c r="L864">
        <f>VLOOKUP(D864,Vendedores!A:F,5,FALSE)</f>
        <v>6979</v>
      </c>
      <c r="M864">
        <f>VLOOKUP(D864,Vendedores!A:F,2,FALSE)</f>
        <v>3</v>
      </c>
      <c r="N864" t="str">
        <f>VLOOKUP(D864,Vendedores!A:H,7,FALSE)</f>
        <v>Gerente</v>
      </c>
      <c r="O864">
        <f>VLOOKUP(D864,Vendedores!A:H,8,FALSE)</f>
        <v>3</v>
      </c>
      <c r="P864">
        <f t="shared" si="80"/>
        <v>25.2</v>
      </c>
      <c r="Q864">
        <f t="shared" si="81"/>
        <v>14</v>
      </c>
      <c r="R864">
        <f t="shared" si="82"/>
        <v>14</v>
      </c>
      <c r="S864">
        <f t="shared" si="83"/>
        <v>14</v>
      </c>
      <c r="T864" s="12">
        <f>VLOOKUP(
    O864,
    Comisiones!A:N,
    HLOOKUP(G864,Comisiones!$1:$2,2,FALSE),
    FALSE
)</f>
        <v>0.15</v>
      </c>
    </row>
    <row r="865" spans="1:20" x14ac:dyDescent="0.3">
      <c r="A865" s="2">
        <v>864</v>
      </c>
      <c r="B865" s="3">
        <v>45215</v>
      </c>
      <c r="C865" s="2">
        <v>8</v>
      </c>
      <c r="D865" s="2">
        <v>27</v>
      </c>
      <c r="E865" s="2">
        <v>11</v>
      </c>
      <c r="F865" t="str">
        <f t="shared" si="78"/>
        <v>lunes</v>
      </c>
      <c r="G865" t="str">
        <f t="shared" si="79"/>
        <v>octubre</v>
      </c>
      <c r="H865" t="str">
        <f>VLOOKUP(C865,Productos!A:D,2,FALSE)</f>
        <v>Producto H</v>
      </c>
      <c r="I865">
        <f>VLOOKUP(C865,Productos!A:D,3,FALSE)</f>
        <v>14</v>
      </c>
      <c r="J865">
        <f>VLOOKUP(C865,Productos!A:D,4,FALSE)</f>
        <v>28</v>
      </c>
      <c r="K865" t="str">
        <f>VLOOKUP(D865,Vendedores!A:F,6,FALSE)</f>
        <v>Martin, Antonio</v>
      </c>
      <c r="L865">
        <f>VLOOKUP(D865,Vendedores!A:F,5,FALSE)</f>
        <v>1057</v>
      </c>
      <c r="M865">
        <f>VLOOKUP(D865,Vendedores!A:F,2,FALSE)</f>
        <v>8</v>
      </c>
      <c r="N865" t="str">
        <f>VLOOKUP(D865,Vendedores!A:H,7,FALSE)</f>
        <v>Pasante</v>
      </c>
      <c r="O865">
        <f>VLOOKUP(D865,Vendedores!A:H,8,FALSE)</f>
        <v>1</v>
      </c>
      <c r="P865">
        <f t="shared" si="80"/>
        <v>28</v>
      </c>
      <c r="Q865">
        <f t="shared" si="81"/>
        <v>14</v>
      </c>
      <c r="R865">
        <f t="shared" si="82"/>
        <v>14</v>
      </c>
      <c r="S865">
        <f t="shared" si="83"/>
        <v>14</v>
      </c>
      <c r="T865" s="12">
        <f>VLOOKUP(
    O865,
    Comisiones!A:N,
    HLOOKUP(G865,Comisiones!$1:$2,2,FALSE),
    FALSE
)</f>
        <v>0.13</v>
      </c>
    </row>
    <row r="866" spans="1:20" x14ac:dyDescent="0.3">
      <c r="A866" s="2">
        <v>865</v>
      </c>
      <c r="B866" s="3">
        <v>45216</v>
      </c>
      <c r="C866" s="2">
        <v>8</v>
      </c>
      <c r="D866" s="2">
        <v>6</v>
      </c>
      <c r="E866" s="2">
        <v>13</v>
      </c>
      <c r="F866" t="str">
        <f t="shared" si="78"/>
        <v>martes</v>
      </c>
      <c r="G866" t="str">
        <f t="shared" si="79"/>
        <v>octubre</v>
      </c>
      <c r="H866" t="str">
        <f>VLOOKUP(C866,Productos!A:D,2,FALSE)</f>
        <v>Producto H</v>
      </c>
      <c r="I866">
        <f>VLOOKUP(C866,Productos!A:D,3,FALSE)</f>
        <v>14</v>
      </c>
      <c r="J866">
        <f>VLOOKUP(C866,Productos!A:D,4,FALSE)</f>
        <v>28</v>
      </c>
      <c r="K866" t="str">
        <f>VLOOKUP(D866,Vendedores!A:F,6,FALSE)</f>
        <v>Martinez, Pilar</v>
      </c>
      <c r="L866">
        <f>VLOOKUP(D866,Vendedores!A:F,5,FALSE)</f>
        <v>2700</v>
      </c>
      <c r="M866">
        <f>VLOOKUP(D866,Vendedores!A:F,2,FALSE)</f>
        <v>2</v>
      </c>
      <c r="N866" t="str">
        <f>VLOOKUP(D866,Vendedores!A:H,7,FALSE)</f>
        <v>Director</v>
      </c>
      <c r="O866">
        <f>VLOOKUP(D866,Vendedores!A:H,8,FALSE)</f>
        <v>4</v>
      </c>
      <c r="P866">
        <f t="shared" si="80"/>
        <v>25.2</v>
      </c>
      <c r="Q866">
        <f t="shared" si="81"/>
        <v>14</v>
      </c>
      <c r="R866">
        <f t="shared" si="82"/>
        <v>14</v>
      </c>
      <c r="S866">
        <f t="shared" si="83"/>
        <v>14</v>
      </c>
      <c r="T866" s="12">
        <f>VLOOKUP(
    O866,
    Comisiones!A:N,
    HLOOKUP(G866,Comisiones!$1:$2,2,FALSE),
    FALSE
)</f>
        <v>0.17</v>
      </c>
    </row>
    <row r="867" spans="1:20" x14ac:dyDescent="0.3">
      <c r="A867" s="2">
        <v>866</v>
      </c>
      <c r="B867" s="3">
        <v>45216</v>
      </c>
      <c r="C867" s="2">
        <v>4</v>
      </c>
      <c r="D867" s="2">
        <v>7</v>
      </c>
      <c r="E867" s="2">
        <v>15</v>
      </c>
      <c r="F867" t="str">
        <f t="shared" si="78"/>
        <v>martes</v>
      </c>
      <c r="G867" t="str">
        <f t="shared" si="79"/>
        <v>octubre</v>
      </c>
      <c r="H867" t="str">
        <f>VLOOKUP(C867,Productos!A:D,2,FALSE)</f>
        <v>Producto D</v>
      </c>
      <c r="I867">
        <f>VLOOKUP(C867,Productos!A:D,3,FALSE)</f>
        <v>14</v>
      </c>
      <c r="J867">
        <f>VLOOKUP(C867,Productos!A:D,4,FALSE)</f>
        <v>28</v>
      </c>
      <c r="K867" t="str">
        <f>VLOOKUP(D867,Vendedores!A:F,6,FALSE)</f>
        <v>Sanchez, Antonio</v>
      </c>
      <c r="L867">
        <f>VLOOKUP(D867,Vendedores!A:F,5,FALSE)</f>
        <v>1810</v>
      </c>
      <c r="M867">
        <f>VLOOKUP(D867,Vendedores!A:F,2,FALSE)</f>
        <v>8</v>
      </c>
      <c r="N867" t="str">
        <f>VLOOKUP(D867,Vendedores!A:H,7,FALSE)</f>
        <v>Pasante</v>
      </c>
      <c r="O867">
        <f>VLOOKUP(D867,Vendedores!A:H,8,FALSE)</f>
        <v>1</v>
      </c>
      <c r="P867">
        <f t="shared" si="80"/>
        <v>28</v>
      </c>
      <c r="Q867">
        <f t="shared" si="81"/>
        <v>14</v>
      </c>
      <c r="R867">
        <f t="shared" si="82"/>
        <v>14</v>
      </c>
      <c r="S867">
        <f t="shared" si="83"/>
        <v>14</v>
      </c>
      <c r="T867" s="12">
        <f>VLOOKUP(
    O867,
    Comisiones!A:N,
    HLOOKUP(G867,Comisiones!$1:$2,2,FALSE),
    FALSE
)</f>
        <v>0.13</v>
      </c>
    </row>
    <row r="868" spans="1:20" x14ac:dyDescent="0.3">
      <c r="A868" s="2">
        <v>867</v>
      </c>
      <c r="B868" s="3">
        <v>45216</v>
      </c>
      <c r="C868" s="2">
        <v>4</v>
      </c>
      <c r="D868" s="2">
        <v>24</v>
      </c>
      <c r="E868" s="2">
        <v>18</v>
      </c>
      <c r="F868" t="str">
        <f t="shared" si="78"/>
        <v>martes</v>
      </c>
      <c r="G868" t="str">
        <f t="shared" si="79"/>
        <v>octubre</v>
      </c>
      <c r="H868" t="str">
        <f>VLOOKUP(C868,Productos!A:D,2,FALSE)</f>
        <v>Producto D</v>
      </c>
      <c r="I868">
        <f>VLOOKUP(C868,Productos!A:D,3,FALSE)</f>
        <v>14</v>
      </c>
      <c r="J868">
        <f>VLOOKUP(C868,Productos!A:D,4,FALSE)</f>
        <v>28</v>
      </c>
      <c r="K868" t="str">
        <f>VLOOKUP(D868,Vendedores!A:F,6,FALSE)</f>
        <v>Sanchez, Isabel</v>
      </c>
      <c r="L868">
        <f>VLOOKUP(D868,Vendedores!A:F,5,FALSE)</f>
        <v>4875</v>
      </c>
      <c r="M868">
        <f>VLOOKUP(D868,Vendedores!A:F,2,FALSE)</f>
        <v>5</v>
      </c>
      <c r="N868" t="str">
        <f>VLOOKUP(D868,Vendedores!A:H,7,FALSE)</f>
        <v>Vendedor Sr</v>
      </c>
      <c r="O868">
        <f>VLOOKUP(D868,Vendedores!A:H,8,FALSE)</f>
        <v>2</v>
      </c>
      <c r="P868">
        <f t="shared" si="80"/>
        <v>28</v>
      </c>
      <c r="Q868">
        <f t="shared" si="81"/>
        <v>14</v>
      </c>
      <c r="R868">
        <f t="shared" si="82"/>
        <v>14</v>
      </c>
      <c r="S868">
        <f t="shared" si="83"/>
        <v>14</v>
      </c>
      <c r="T868" s="12">
        <f>VLOOKUP(
    O868,
    Comisiones!A:N,
    HLOOKUP(G868,Comisiones!$1:$2,2,FALSE),
    FALSE
)</f>
        <v>0.14000000000000001</v>
      </c>
    </row>
    <row r="869" spans="1:20" x14ac:dyDescent="0.3">
      <c r="A869" s="2">
        <v>868</v>
      </c>
      <c r="B869" s="3">
        <v>45217</v>
      </c>
      <c r="C869" s="2">
        <v>4</v>
      </c>
      <c r="D869" s="2">
        <v>20</v>
      </c>
      <c r="E869" s="2">
        <v>13</v>
      </c>
      <c r="F869" t="str">
        <f t="shared" si="78"/>
        <v>miércoles</v>
      </c>
      <c r="G869" t="str">
        <f t="shared" si="79"/>
        <v>octubre</v>
      </c>
      <c r="H869" t="str">
        <f>VLOOKUP(C869,Productos!A:D,2,FALSE)</f>
        <v>Producto D</v>
      </c>
      <c r="I869">
        <f>VLOOKUP(C869,Productos!A:D,3,FALSE)</f>
        <v>14</v>
      </c>
      <c r="J869">
        <f>VLOOKUP(C869,Productos!A:D,4,FALSE)</f>
        <v>28</v>
      </c>
      <c r="K869" t="str">
        <f>VLOOKUP(D869,Vendedores!A:F,6,FALSE)</f>
        <v>Gonzalez, Carmen</v>
      </c>
      <c r="L869">
        <f>VLOOKUP(D869,Vendedores!A:F,5,FALSE)</f>
        <v>3522</v>
      </c>
      <c r="M869">
        <f>VLOOKUP(D869,Vendedores!A:F,2,FALSE)</f>
        <v>6</v>
      </c>
      <c r="N869" t="str">
        <f>VLOOKUP(D869,Vendedores!A:H,7,FALSE)</f>
        <v>Vendedor Ssr</v>
      </c>
      <c r="O869">
        <f>VLOOKUP(D869,Vendedores!A:H,8,FALSE)</f>
        <v>2</v>
      </c>
      <c r="P869">
        <f t="shared" si="80"/>
        <v>28</v>
      </c>
      <c r="Q869">
        <f t="shared" si="81"/>
        <v>14</v>
      </c>
      <c r="R869">
        <f t="shared" si="82"/>
        <v>14</v>
      </c>
      <c r="S869">
        <f t="shared" si="83"/>
        <v>14</v>
      </c>
      <c r="T869" s="12">
        <f>VLOOKUP(
    O869,
    Comisiones!A:N,
    HLOOKUP(G869,Comisiones!$1:$2,2,FALSE),
    FALSE
)</f>
        <v>0.14000000000000001</v>
      </c>
    </row>
    <row r="870" spans="1:20" x14ac:dyDescent="0.3">
      <c r="A870" s="2">
        <v>869</v>
      </c>
      <c r="B870" s="3">
        <v>45217</v>
      </c>
      <c r="C870" s="2">
        <v>7</v>
      </c>
      <c r="D870" s="2">
        <v>32</v>
      </c>
      <c r="E870" s="2">
        <v>12</v>
      </c>
      <c r="F870" t="str">
        <f t="shared" si="78"/>
        <v>miércoles</v>
      </c>
      <c r="G870" t="str">
        <f t="shared" si="79"/>
        <v>octubre</v>
      </c>
      <c r="H870" t="str">
        <f>VLOOKUP(C870,Productos!A:D,2,FALSE)</f>
        <v>Producto G</v>
      </c>
      <c r="I870">
        <f>VLOOKUP(C870,Productos!A:D,3,FALSE)</f>
        <v>17</v>
      </c>
      <c r="J870">
        <f>VLOOKUP(C870,Productos!A:D,4,FALSE)</f>
        <v>34</v>
      </c>
      <c r="K870" t="str">
        <f>VLOOKUP(D870,Vendedores!A:F,6,FALSE)</f>
        <v>Gomez, Javier</v>
      </c>
      <c r="L870">
        <f>VLOOKUP(D870,Vendedores!A:F,5,FALSE)</f>
        <v>1612</v>
      </c>
      <c r="M870">
        <f>VLOOKUP(D870,Vendedores!A:F,2,FALSE)</f>
        <v>8</v>
      </c>
      <c r="N870" t="str">
        <f>VLOOKUP(D870,Vendedores!A:H,7,FALSE)</f>
        <v>Pasante</v>
      </c>
      <c r="O870">
        <f>VLOOKUP(D870,Vendedores!A:H,8,FALSE)</f>
        <v>1</v>
      </c>
      <c r="P870">
        <f t="shared" si="80"/>
        <v>34</v>
      </c>
      <c r="Q870">
        <f t="shared" si="81"/>
        <v>17</v>
      </c>
      <c r="R870">
        <f t="shared" si="82"/>
        <v>17</v>
      </c>
      <c r="S870">
        <f t="shared" si="83"/>
        <v>17</v>
      </c>
      <c r="T870" s="12">
        <f>VLOOKUP(
    O870,
    Comisiones!A:N,
    HLOOKUP(G870,Comisiones!$1:$2,2,FALSE),
    FALSE
)</f>
        <v>0.13</v>
      </c>
    </row>
    <row r="871" spans="1:20" x14ac:dyDescent="0.3">
      <c r="A871" s="2">
        <v>870</v>
      </c>
      <c r="B871" s="3">
        <v>45217</v>
      </c>
      <c r="C871" s="2">
        <v>6</v>
      </c>
      <c r="D871" s="2">
        <v>35</v>
      </c>
      <c r="E871" s="2">
        <v>18</v>
      </c>
      <c r="F871" t="str">
        <f t="shared" si="78"/>
        <v>miércoles</v>
      </c>
      <c r="G871" t="str">
        <f t="shared" si="79"/>
        <v>octubre</v>
      </c>
      <c r="H871" t="str">
        <f>VLOOKUP(C871,Productos!A:D,2,FALSE)</f>
        <v>Producto F</v>
      </c>
      <c r="I871">
        <f>VLOOKUP(C871,Productos!A:D,3,FALSE)</f>
        <v>16</v>
      </c>
      <c r="J871">
        <f>VLOOKUP(C871,Productos!A:D,4,FALSE)</f>
        <v>32</v>
      </c>
      <c r="K871" t="str">
        <f>VLOOKUP(D871,Vendedores!A:F,6,FALSE)</f>
        <v>Garcia, David</v>
      </c>
      <c r="L871">
        <f>VLOOKUP(D871,Vendedores!A:F,5,FALSE)</f>
        <v>2383</v>
      </c>
      <c r="M871">
        <f>VLOOKUP(D871,Vendedores!A:F,2,FALSE)</f>
        <v>7</v>
      </c>
      <c r="N871" t="str">
        <f>VLOOKUP(D871,Vendedores!A:H,7,FALSE)</f>
        <v>Vendedor Jr</v>
      </c>
      <c r="O871">
        <f>VLOOKUP(D871,Vendedores!A:H,8,FALSE)</f>
        <v>2</v>
      </c>
      <c r="P871">
        <f t="shared" si="80"/>
        <v>32</v>
      </c>
      <c r="Q871">
        <f t="shared" si="81"/>
        <v>16</v>
      </c>
      <c r="R871">
        <f t="shared" si="82"/>
        <v>16</v>
      </c>
      <c r="S871">
        <f t="shared" si="83"/>
        <v>16</v>
      </c>
      <c r="T871" s="12">
        <f>VLOOKUP(
    O871,
    Comisiones!A:N,
    HLOOKUP(G871,Comisiones!$1:$2,2,FALSE),
    FALSE
)</f>
        <v>0.14000000000000001</v>
      </c>
    </row>
    <row r="872" spans="1:20" x14ac:dyDescent="0.3">
      <c r="A872" s="2">
        <v>871</v>
      </c>
      <c r="B872" s="3">
        <v>45218</v>
      </c>
      <c r="C872" s="2">
        <v>7</v>
      </c>
      <c r="D872" s="2">
        <v>14</v>
      </c>
      <c r="E872" s="2">
        <v>17</v>
      </c>
      <c r="F872" t="str">
        <f t="shared" si="78"/>
        <v>jueves</v>
      </c>
      <c r="G872" t="str">
        <f t="shared" si="79"/>
        <v>octubre</v>
      </c>
      <c r="H872" t="str">
        <f>VLOOKUP(C872,Productos!A:D,2,FALSE)</f>
        <v>Producto G</v>
      </c>
      <c r="I872">
        <f>VLOOKUP(C872,Productos!A:D,3,FALSE)</f>
        <v>17</v>
      </c>
      <c r="J872">
        <f>VLOOKUP(C872,Productos!A:D,4,FALSE)</f>
        <v>34</v>
      </c>
      <c r="K872" t="str">
        <f>VLOOKUP(D872,Vendedores!A:F,6,FALSE)</f>
        <v>Fernandez, Teresa</v>
      </c>
      <c r="L872">
        <f>VLOOKUP(D872,Vendedores!A:F,5,FALSE)</f>
        <v>7062</v>
      </c>
      <c r="M872">
        <f>VLOOKUP(D872,Vendedores!A:F,2,FALSE)</f>
        <v>2</v>
      </c>
      <c r="N872" t="str">
        <f>VLOOKUP(D872,Vendedores!A:H,7,FALSE)</f>
        <v>Director</v>
      </c>
      <c r="O872">
        <f>VLOOKUP(D872,Vendedores!A:H,8,FALSE)</f>
        <v>4</v>
      </c>
      <c r="P872">
        <f t="shared" si="80"/>
        <v>30.6</v>
      </c>
      <c r="Q872">
        <f t="shared" si="81"/>
        <v>17</v>
      </c>
      <c r="R872">
        <f t="shared" si="82"/>
        <v>17</v>
      </c>
      <c r="S872">
        <f t="shared" si="83"/>
        <v>17</v>
      </c>
      <c r="T872" s="12">
        <f>VLOOKUP(
    O872,
    Comisiones!A:N,
    HLOOKUP(G872,Comisiones!$1:$2,2,FALSE),
    FALSE
)</f>
        <v>0.17</v>
      </c>
    </row>
    <row r="873" spans="1:20" x14ac:dyDescent="0.3">
      <c r="A873" s="2">
        <v>872</v>
      </c>
      <c r="B873" s="3">
        <v>45218</v>
      </c>
      <c r="C873" s="2">
        <v>3</v>
      </c>
      <c r="D873" s="2">
        <v>22</v>
      </c>
      <c r="E873" s="2">
        <v>21</v>
      </c>
      <c r="F873" t="str">
        <f t="shared" si="78"/>
        <v>jueves</v>
      </c>
      <c r="G873" t="str">
        <f t="shared" si="79"/>
        <v>octubre</v>
      </c>
      <c r="H873" t="str">
        <f>VLOOKUP(C873,Productos!A:D,2,FALSE)</f>
        <v>Producto C</v>
      </c>
      <c r="I873">
        <f>VLOOKUP(C873,Productos!A:D,3,FALSE)</f>
        <v>23</v>
      </c>
      <c r="J873">
        <f>VLOOKUP(C873,Productos!A:D,4,FALSE)</f>
        <v>46</v>
      </c>
      <c r="K873" t="str">
        <f>VLOOKUP(D873,Vendedores!A:F,6,FALSE)</f>
        <v>Lopez, Ana</v>
      </c>
      <c r="L873">
        <f>VLOOKUP(D873,Vendedores!A:F,5,FALSE)</f>
        <v>1601</v>
      </c>
      <c r="M873">
        <f>VLOOKUP(D873,Vendedores!A:F,2,FALSE)</f>
        <v>8</v>
      </c>
      <c r="N873" t="str">
        <f>VLOOKUP(D873,Vendedores!A:H,7,FALSE)</f>
        <v>Pasante</v>
      </c>
      <c r="O873">
        <f>VLOOKUP(D873,Vendedores!A:H,8,FALSE)</f>
        <v>1</v>
      </c>
      <c r="P873">
        <f t="shared" si="80"/>
        <v>46</v>
      </c>
      <c r="Q873">
        <f t="shared" si="81"/>
        <v>23</v>
      </c>
      <c r="R873">
        <f t="shared" si="82"/>
        <v>23</v>
      </c>
      <c r="S873">
        <f t="shared" si="83"/>
        <v>23</v>
      </c>
      <c r="T873" s="12">
        <f>VLOOKUP(
    O873,
    Comisiones!A:N,
    HLOOKUP(G873,Comisiones!$1:$2,2,FALSE),
    FALSE
)</f>
        <v>0.13</v>
      </c>
    </row>
    <row r="874" spans="1:20" x14ac:dyDescent="0.3">
      <c r="A874" s="2">
        <v>873</v>
      </c>
      <c r="B874" s="3">
        <v>45218</v>
      </c>
      <c r="C874" s="2">
        <v>7</v>
      </c>
      <c r="D874" s="2">
        <v>6</v>
      </c>
      <c r="E874" s="2">
        <v>18</v>
      </c>
      <c r="F874" t="str">
        <f t="shared" si="78"/>
        <v>jueves</v>
      </c>
      <c r="G874" t="str">
        <f t="shared" si="79"/>
        <v>octubre</v>
      </c>
      <c r="H874" t="str">
        <f>VLOOKUP(C874,Productos!A:D,2,FALSE)</f>
        <v>Producto G</v>
      </c>
      <c r="I874">
        <f>VLOOKUP(C874,Productos!A:D,3,FALSE)</f>
        <v>17</v>
      </c>
      <c r="J874">
        <f>VLOOKUP(C874,Productos!A:D,4,FALSE)</f>
        <v>34</v>
      </c>
      <c r="K874" t="str">
        <f>VLOOKUP(D874,Vendedores!A:F,6,FALSE)</f>
        <v>Martinez, Pilar</v>
      </c>
      <c r="L874">
        <f>VLOOKUP(D874,Vendedores!A:F,5,FALSE)</f>
        <v>2700</v>
      </c>
      <c r="M874">
        <f>VLOOKUP(D874,Vendedores!A:F,2,FALSE)</f>
        <v>2</v>
      </c>
      <c r="N874" t="str">
        <f>VLOOKUP(D874,Vendedores!A:H,7,FALSE)</f>
        <v>Director</v>
      </c>
      <c r="O874">
        <f>VLOOKUP(D874,Vendedores!A:H,8,FALSE)</f>
        <v>4</v>
      </c>
      <c r="P874">
        <f t="shared" si="80"/>
        <v>30.6</v>
      </c>
      <c r="Q874">
        <f t="shared" si="81"/>
        <v>17</v>
      </c>
      <c r="R874">
        <f t="shared" si="82"/>
        <v>17</v>
      </c>
      <c r="S874">
        <f t="shared" si="83"/>
        <v>17</v>
      </c>
      <c r="T874" s="12">
        <f>VLOOKUP(
    O874,
    Comisiones!A:N,
    HLOOKUP(G874,Comisiones!$1:$2,2,FALSE),
    FALSE
)</f>
        <v>0.17</v>
      </c>
    </row>
    <row r="875" spans="1:20" x14ac:dyDescent="0.3">
      <c r="A875" s="2">
        <v>874</v>
      </c>
      <c r="B875" s="3">
        <v>45219</v>
      </c>
      <c r="C875" s="2">
        <v>7</v>
      </c>
      <c r="D875" s="2">
        <v>12</v>
      </c>
      <c r="E875" s="2">
        <v>18</v>
      </c>
      <c r="F875" t="str">
        <f t="shared" si="78"/>
        <v>viernes</v>
      </c>
      <c r="G875" t="str">
        <f t="shared" si="79"/>
        <v>octubre</v>
      </c>
      <c r="H875" t="str">
        <f>VLOOKUP(C875,Productos!A:D,2,FALSE)</f>
        <v>Producto G</v>
      </c>
      <c r="I875">
        <f>VLOOKUP(C875,Productos!A:D,3,FALSE)</f>
        <v>17</v>
      </c>
      <c r="J875">
        <f>VLOOKUP(C875,Productos!A:D,4,FALSE)</f>
        <v>34</v>
      </c>
      <c r="K875" t="str">
        <f>VLOOKUP(D875,Vendedores!A:F,6,FALSE)</f>
        <v>Rodriguez, Javier</v>
      </c>
      <c r="L875">
        <f>VLOOKUP(D875,Vendedores!A:F,5,FALSE)</f>
        <v>2027</v>
      </c>
      <c r="M875">
        <f>VLOOKUP(D875,Vendedores!A:F,2,FALSE)</f>
        <v>7</v>
      </c>
      <c r="N875" t="str">
        <f>VLOOKUP(D875,Vendedores!A:H,7,FALSE)</f>
        <v>Vendedor Jr</v>
      </c>
      <c r="O875">
        <f>VLOOKUP(D875,Vendedores!A:H,8,FALSE)</f>
        <v>2</v>
      </c>
      <c r="P875">
        <f t="shared" si="80"/>
        <v>34</v>
      </c>
      <c r="Q875">
        <f t="shared" si="81"/>
        <v>17</v>
      </c>
      <c r="R875">
        <f t="shared" si="82"/>
        <v>17</v>
      </c>
      <c r="S875">
        <f t="shared" si="83"/>
        <v>17</v>
      </c>
      <c r="T875" s="12">
        <f>VLOOKUP(
    O875,
    Comisiones!A:N,
    HLOOKUP(G875,Comisiones!$1:$2,2,FALSE),
    FALSE
)</f>
        <v>0.14000000000000001</v>
      </c>
    </row>
    <row r="876" spans="1:20" x14ac:dyDescent="0.3">
      <c r="A876" s="2">
        <v>875</v>
      </c>
      <c r="B876" s="3">
        <v>45219</v>
      </c>
      <c r="C876" s="2">
        <v>2</v>
      </c>
      <c r="D876" s="2">
        <v>36</v>
      </c>
      <c r="E876" s="2">
        <v>13</v>
      </c>
      <c r="F876" t="str">
        <f t="shared" si="78"/>
        <v>viernes</v>
      </c>
      <c r="G876" t="str">
        <f t="shared" si="79"/>
        <v>octubre</v>
      </c>
      <c r="H876" t="str">
        <f>VLOOKUP(C876,Productos!A:D,2,FALSE)</f>
        <v>Producto B</v>
      </c>
      <c r="I876">
        <f>VLOOKUP(C876,Productos!A:D,3,FALSE)</f>
        <v>14</v>
      </c>
      <c r="J876">
        <f>VLOOKUP(C876,Productos!A:D,4,FALSE)</f>
        <v>28</v>
      </c>
      <c r="K876" t="str">
        <f>VLOOKUP(D876,Vendedores!A:F,6,FALSE)</f>
        <v>Rodriguez, Francisco</v>
      </c>
      <c r="L876">
        <f>VLOOKUP(D876,Vendedores!A:F,5,FALSE)</f>
        <v>1898</v>
      </c>
      <c r="M876">
        <f>VLOOKUP(D876,Vendedores!A:F,2,FALSE)</f>
        <v>8</v>
      </c>
      <c r="N876" t="str">
        <f>VLOOKUP(D876,Vendedores!A:H,7,FALSE)</f>
        <v>Pasante</v>
      </c>
      <c r="O876">
        <f>VLOOKUP(D876,Vendedores!A:H,8,FALSE)</f>
        <v>1</v>
      </c>
      <c r="P876">
        <f t="shared" si="80"/>
        <v>28</v>
      </c>
      <c r="Q876">
        <f t="shared" si="81"/>
        <v>14</v>
      </c>
      <c r="R876">
        <f t="shared" si="82"/>
        <v>14</v>
      </c>
      <c r="S876">
        <f t="shared" si="83"/>
        <v>14</v>
      </c>
      <c r="T876" s="12">
        <f>VLOOKUP(
    O876,
    Comisiones!A:N,
    HLOOKUP(G876,Comisiones!$1:$2,2,FALSE),
    FALSE
)</f>
        <v>0.13</v>
      </c>
    </row>
    <row r="877" spans="1:20" x14ac:dyDescent="0.3">
      <c r="A877" s="2">
        <v>876</v>
      </c>
      <c r="B877" s="3">
        <v>45219</v>
      </c>
      <c r="C877" s="2">
        <v>10</v>
      </c>
      <c r="D877" s="2">
        <v>36</v>
      </c>
      <c r="E877" s="2">
        <v>14</v>
      </c>
      <c r="F877" t="str">
        <f t="shared" si="78"/>
        <v>viernes</v>
      </c>
      <c r="G877" t="str">
        <f t="shared" si="79"/>
        <v>octubre</v>
      </c>
      <c r="H877" t="str">
        <f>VLOOKUP(C877,Productos!A:D,2,FALSE)</f>
        <v>Producto J</v>
      </c>
      <c r="I877">
        <f>VLOOKUP(C877,Productos!A:D,3,FALSE)</f>
        <v>29</v>
      </c>
      <c r="J877">
        <f>VLOOKUP(C877,Productos!A:D,4,FALSE)</f>
        <v>58</v>
      </c>
      <c r="K877" t="str">
        <f>VLOOKUP(D877,Vendedores!A:F,6,FALSE)</f>
        <v>Rodriguez, Francisco</v>
      </c>
      <c r="L877">
        <f>VLOOKUP(D877,Vendedores!A:F,5,FALSE)</f>
        <v>1898</v>
      </c>
      <c r="M877">
        <f>VLOOKUP(D877,Vendedores!A:F,2,FALSE)</f>
        <v>8</v>
      </c>
      <c r="N877" t="str">
        <f>VLOOKUP(D877,Vendedores!A:H,7,FALSE)</f>
        <v>Pasante</v>
      </c>
      <c r="O877">
        <f>VLOOKUP(D877,Vendedores!A:H,8,FALSE)</f>
        <v>1</v>
      </c>
      <c r="P877">
        <f t="shared" si="80"/>
        <v>58</v>
      </c>
      <c r="Q877">
        <f t="shared" si="81"/>
        <v>29</v>
      </c>
      <c r="R877">
        <f t="shared" si="82"/>
        <v>29</v>
      </c>
      <c r="S877">
        <f t="shared" si="83"/>
        <v>29</v>
      </c>
      <c r="T877" s="12">
        <f>VLOOKUP(
    O877,
    Comisiones!A:N,
    HLOOKUP(G877,Comisiones!$1:$2,2,FALSE),
    FALSE
)</f>
        <v>0.13</v>
      </c>
    </row>
    <row r="878" spans="1:20" x14ac:dyDescent="0.3">
      <c r="A878" s="2">
        <v>877</v>
      </c>
      <c r="B878" s="3">
        <v>45220</v>
      </c>
      <c r="C878" s="2">
        <v>8</v>
      </c>
      <c r="D878" s="2">
        <v>11</v>
      </c>
      <c r="E878" s="2">
        <v>18</v>
      </c>
      <c r="F878" t="str">
        <f t="shared" si="78"/>
        <v>sábado</v>
      </c>
      <c r="G878" t="str">
        <f t="shared" si="79"/>
        <v>octubre</v>
      </c>
      <c r="H878" t="str">
        <f>VLOOKUP(C878,Productos!A:D,2,FALSE)</f>
        <v>Producto H</v>
      </c>
      <c r="I878">
        <f>VLOOKUP(C878,Productos!A:D,3,FALSE)</f>
        <v>14</v>
      </c>
      <c r="J878">
        <f>VLOOKUP(C878,Productos!A:D,4,FALSE)</f>
        <v>28</v>
      </c>
      <c r="K878" t="str">
        <f>VLOOKUP(D878,Vendedores!A:F,6,FALSE)</f>
        <v>Garcia, Isabel</v>
      </c>
      <c r="L878">
        <f>VLOOKUP(D878,Vendedores!A:F,5,FALSE)</f>
        <v>3985</v>
      </c>
      <c r="M878">
        <f>VLOOKUP(D878,Vendedores!A:F,2,FALSE)</f>
        <v>6</v>
      </c>
      <c r="N878" t="str">
        <f>VLOOKUP(D878,Vendedores!A:H,7,FALSE)</f>
        <v>Vendedor Ssr</v>
      </c>
      <c r="O878">
        <f>VLOOKUP(D878,Vendedores!A:H,8,FALSE)</f>
        <v>2</v>
      </c>
      <c r="P878">
        <f t="shared" si="80"/>
        <v>28</v>
      </c>
      <c r="Q878">
        <f t="shared" si="81"/>
        <v>14</v>
      </c>
      <c r="R878">
        <f t="shared" si="82"/>
        <v>14</v>
      </c>
      <c r="S878">
        <f t="shared" si="83"/>
        <v>14</v>
      </c>
      <c r="T878" s="12">
        <f>VLOOKUP(
    O878,
    Comisiones!A:N,
    HLOOKUP(G878,Comisiones!$1:$2,2,FALSE),
    FALSE
)</f>
        <v>0.14000000000000001</v>
      </c>
    </row>
    <row r="879" spans="1:20" x14ac:dyDescent="0.3">
      <c r="A879" s="2">
        <v>878</v>
      </c>
      <c r="B879" s="3">
        <v>45220</v>
      </c>
      <c r="C879" s="2">
        <v>9</v>
      </c>
      <c r="D879" s="2">
        <v>12</v>
      </c>
      <c r="E879" s="2">
        <v>12</v>
      </c>
      <c r="F879" t="str">
        <f t="shared" si="78"/>
        <v>sábado</v>
      </c>
      <c r="G879" t="str">
        <f t="shared" si="79"/>
        <v>octubre</v>
      </c>
      <c r="H879" t="str">
        <f>VLOOKUP(C879,Productos!A:D,2,FALSE)</f>
        <v>Producto I</v>
      </c>
      <c r="I879">
        <f>VLOOKUP(C879,Productos!A:D,3,FALSE)</f>
        <v>26</v>
      </c>
      <c r="J879">
        <f>VLOOKUP(C879,Productos!A:D,4,FALSE)</f>
        <v>52</v>
      </c>
      <c r="K879" t="str">
        <f>VLOOKUP(D879,Vendedores!A:F,6,FALSE)</f>
        <v>Rodriguez, Javier</v>
      </c>
      <c r="L879">
        <f>VLOOKUP(D879,Vendedores!A:F,5,FALSE)</f>
        <v>2027</v>
      </c>
      <c r="M879">
        <f>VLOOKUP(D879,Vendedores!A:F,2,FALSE)</f>
        <v>7</v>
      </c>
      <c r="N879" t="str">
        <f>VLOOKUP(D879,Vendedores!A:H,7,FALSE)</f>
        <v>Vendedor Jr</v>
      </c>
      <c r="O879">
        <f>VLOOKUP(D879,Vendedores!A:H,8,FALSE)</f>
        <v>2</v>
      </c>
      <c r="P879">
        <f t="shared" si="80"/>
        <v>52</v>
      </c>
      <c r="Q879">
        <f t="shared" si="81"/>
        <v>26</v>
      </c>
      <c r="R879">
        <f t="shared" si="82"/>
        <v>26</v>
      </c>
      <c r="S879">
        <f t="shared" si="83"/>
        <v>26</v>
      </c>
      <c r="T879" s="12">
        <f>VLOOKUP(
    O879,
    Comisiones!A:N,
    HLOOKUP(G879,Comisiones!$1:$2,2,FALSE),
    FALSE
)</f>
        <v>0.14000000000000001</v>
      </c>
    </row>
    <row r="880" spans="1:20" x14ac:dyDescent="0.3">
      <c r="A880" s="2">
        <v>879</v>
      </c>
      <c r="B880" s="3">
        <v>45220</v>
      </c>
      <c r="C880" s="2">
        <v>5</v>
      </c>
      <c r="D880" s="2">
        <v>22</v>
      </c>
      <c r="E880" s="2">
        <v>11</v>
      </c>
      <c r="F880" t="str">
        <f t="shared" si="78"/>
        <v>sábado</v>
      </c>
      <c r="G880" t="str">
        <f t="shared" si="79"/>
        <v>octubre</v>
      </c>
      <c r="H880" t="str">
        <f>VLOOKUP(C880,Productos!A:D,2,FALSE)</f>
        <v>Producto E</v>
      </c>
      <c r="I880">
        <f>VLOOKUP(C880,Productos!A:D,3,FALSE)</f>
        <v>24</v>
      </c>
      <c r="J880">
        <f>VLOOKUP(C880,Productos!A:D,4,FALSE)</f>
        <v>48</v>
      </c>
      <c r="K880" t="str">
        <f>VLOOKUP(D880,Vendedores!A:F,6,FALSE)</f>
        <v>Lopez, Ana</v>
      </c>
      <c r="L880">
        <f>VLOOKUP(D880,Vendedores!A:F,5,FALSE)</f>
        <v>1601</v>
      </c>
      <c r="M880">
        <f>VLOOKUP(D880,Vendedores!A:F,2,FALSE)</f>
        <v>8</v>
      </c>
      <c r="N880" t="str">
        <f>VLOOKUP(D880,Vendedores!A:H,7,FALSE)</f>
        <v>Pasante</v>
      </c>
      <c r="O880">
        <f>VLOOKUP(D880,Vendedores!A:H,8,FALSE)</f>
        <v>1</v>
      </c>
      <c r="P880">
        <f t="shared" si="80"/>
        <v>48</v>
      </c>
      <c r="Q880">
        <f t="shared" si="81"/>
        <v>24</v>
      </c>
      <c r="R880">
        <f t="shared" si="82"/>
        <v>24</v>
      </c>
      <c r="S880">
        <f t="shared" si="83"/>
        <v>24</v>
      </c>
      <c r="T880" s="12">
        <f>VLOOKUP(
    O880,
    Comisiones!A:N,
    HLOOKUP(G880,Comisiones!$1:$2,2,FALSE),
    FALSE
)</f>
        <v>0.13</v>
      </c>
    </row>
    <row r="881" spans="1:20" x14ac:dyDescent="0.3">
      <c r="A881" s="2">
        <v>880</v>
      </c>
      <c r="B881" s="3">
        <v>45221</v>
      </c>
      <c r="C881" s="2">
        <v>4</v>
      </c>
      <c r="D881" s="2">
        <v>40</v>
      </c>
      <c r="E881" s="2">
        <v>19</v>
      </c>
      <c r="F881" t="str">
        <f t="shared" si="78"/>
        <v>domingo</v>
      </c>
      <c r="G881" t="str">
        <f t="shared" si="79"/>
        <v>octubre</v>
      </c>
      <c r="H881" t="str">
        <f>VLOOKUP(C881,Productos!A:D,2,FALSE)</f>
        <v>Producto D</v>
      </c>
      <c r="I881">
        <f>VLOOKUP(C881,Productos!A:D,3,FALSE)</f>
        <v>14</v>
      </c>
      <c r="J881">
        <f>VLOOKUP(C881,Productos!A:D,4,FALSE)</f>
        <v>28</v>
      </c>
      <c r="K881" t="str">
        <f>VLOOKUP(D881,Vendedores!A:F,6,FALSE)</f>
        <v>Martin, Carmen</v>
      </c>
      <c r="L881">
        <f>VLOOKUP(D881,Vendedores!A:F,5,FALSE)</f>
        <v>1598</v>
      </c>
      <c r="M881">
        <f>VLOOKUP(D881,Vendedores!A:F,2,FALSE)</f>
        <v>8</v>
      </c>
      <c r="N881" t="str">
        <f>VLOOKUP(D881,Vendedores!A:H,7,FALSE)</f>
        <v>Pasante</v>
      </c>
      <c r="O881">
        <f>VLOOKUP(D881,Vendedores!A:H,8,FALSE)</f>
        <v>1</v>
      </c>
      <c r="P881">
        <f t="shared" si="80"/>
        <v>33.6</v>
      </c>
      <c r="Q881">
        <f t="shared" si="81"/>
        <v>14</v>
      </c>
      <c r="R881">
        <f t="shared" si="82"/>
        <v>14</v>
      </c>
      <c r="S881">
        <f t="shared" si="83"/>
        <v>14</v>
      </c>
      <c r="T881" s="12">
        <f>VLOOKUP(
    O881,
    Comisiones!A:N,
    HLOOKUP(G881,Comisiones!$1:$2,2,FALSE),
    FALSE
)</f>
        <v>0.13</v>
      </c>
    </row>
    <row r="882" spans="1:20" x14ac:dyDescent="0.3">
      <c r="A882" s="2">
        <v>881</v>
      </c>
      <c r="B882" s="3">
        <v>45221</v>
      </c>
      <c r="C882" s="2">
        <v>5</v>
      </c>
      <c r="D882" s="2">
        <v>26</v>
      </c>
      <c r="E882" s="2">
        <v>20</v>
      </c>
      <c r="F882" t="str">
        <f t="shared" si="78"/>
        <v>domingo</v>
      </c>
      <c r="G882" t="str">
        <f t="shared" si="79"/>
        <v>octubre</v>
      </c>
      <c r="H882" t="str">
        <f>VLOOKUP(C882,Productos!A:D,2,FALSE)</f>
        <v>Producto E</v>
      </c>
      <c r="I882">
        <f>VLOOKUP(C882,Productos!A:D,3,FALSE)</f>
        <v>24</v>
      </c>
      <c r="J882">
        <f>VLOOKUP(C882,Productos!A:D,4,FALSE)</f>
        <v>48</v>
      </c>
      <c r="K882" t="str">
        <f>VLOOKUP(D882,Vendedores!A:F,6,FALSE)</f>
        <v>Gomez, Pilar</v>
      </c>
      <c r="L882">
        <f>VLOOKUP(D882,Vendedores!A:F,5,FALSE)</f>
        <v>2557</v>
      </c>
      <c r="M882">
        <f>VLOOKUP(D882,Vendedores!A:F,2,FALSE)</f>
        <v>7</v>
      </c>
      <c r="N882" t="str">
        <f>VLOOKUP(D882,Vendedores!A:H,7,FALSE)</f>
        <v>Vendedor Jr</v>
      </c>
      <c r="O882">
        <f>VLOOKUP(D882,Vendedores!A:H,8,FALSE)</f>
        <v>2</v>
      </c>
      <c r="P882">
        <f t="shared" si="80"/>
        <v>57.599999999999994</v>
      </c>
      <c r="Q882">
        <f t="shared" si="81"/>
        <v>24</v>
      </c>
      <c r="R882">
        <f t="shared" si="82"/>
        <v>24</v>
      </c>
      <c r="S882">
        <f t="shared" si="83"/>
        <v>24</v>
      </c>
      <c r="T882" s="12">
        <f>VLOOKUP(
    O882,
    Comisiones!A:N,
    HLOOKUP(G882,Comisiones!$1:$2,2,FALSE),
    FALSE
)</f>
        <v>0.14000000000000001</v>
      </c>
    </row>
    <row r="883" spans="1:20" x14ac:dyDescent="0.3">
      <c r="A883" s="2">
        <v>882</v>
      </c>
      <c r="B883" s="3">
        <v>45221</v>
      </c>
      <c r="C883" s="2">
        <v>1</v>
      </c>
      <c r="D883" s="2">
        <v>31</v>
      </c>
      <c r="E883" s="2">
        <v>10</v>
      </c>
      <c r="F883" t="str">
        <f t="shared" si="78"/>
        <v>domingo</v>
      </c>
      <c r="G883" t="str">
        <f t="shared" si="79"/>
        <v>octubre</v>
      </c>
      <c r="H883" t="str">
        <f>VLOOKUP(C883,Productos!A:D,2,FALSE)</f>
        <v>Producto A</v>
      </c>
      <c r="I883">
        <f>VLOOKUP(C883,Productos!A:D,3,FALSE)</f>
        <v>10</v>
      </c>
      <c r="J883">
        <f>VLOOKUP(C883,Productos!A:D,4,FALSE)</f>
        <v>20</v>
      </c>
      <c r="K883" t="str">
        <f>VLOOKUP(D883,Vendedores!A:F,6,FALSE)</f>
        <v>Fernandez, Isabel</v>
      </c>
      <c r="L883">
        <f>VLOOKUP(D883,Vendedores!A:F,5,FALSE)</f>
        <v>2227</v>
      </c>
      <c r="M883">
        <f>VLOOKUP(D883,Vendedores!A:F,2,FALSE)</f>
        <v>7</v>
      </c>
      <c r="N883" t="str">
        <f>VLOOKUP(D883,Vendedores!A:H,7,FALSE)</f>
        <v>Vendedor Jr</v>
      </c>
      <c r="O883">
        <f>VLOOKUP(D883,Vendedores!A:H,8,FALSE)</f>
        <v>2</v>
      </c>
      <c r="P883">
        <f t="shared" si="80"/>
        <v>24</v>
      </c>
      <c r="Q883">
        <f t="shared" si="81"/>
        <v>10</v>
      </c>
      <c r="R883">
        <f t="shared" si="82"/>
        <v>10</v>
      </c>
      <c r="S883">
        <f t="shared" si="83"/>
        <v>10</v>
      </c>
      <c r="T883" s="12">
        <f>VLOOKUP(
    O883,
    Comisiones!A:N,
    HLOOKUP(G883,Comisiones!$1:$2,2,FALSE),
    FALSE
)</f>
        <v>0.14000000000000001</v>
      </c>
    </row>
    <row r="884" spans="1:20" x14ac:dyDescent="0.3">
      <c r="A884" s="2">
        <v>883</v>
      </c>
      <c r="B884" s="3">
        <v>45222</v>
      </c>
      <c r="C884" s="2">
        <v>8</v>
      </c>
      <c r="D884" s="2">
        <v>29</v>
      </c>
      <c r="E884" s="2">
        <v>12</v>
      </c>
      <c r="F884" t="str">
        <f t="shared" si="78"/>
        <v>lunes</v>
      </c>
      <c r="G884" t="str">
        <f t="shared" si="79"/>
        <v>octubre</v>
      </c>
      <c r="H884" t="str">
        <f>VLOOKUP(C884,Productos!A:D,2,FALSE)</f>
        <v>Producto H</v>
      </c>
      <c r="I884">
        <f>VLOOKUP(C884,Productos!A:D,3,FALSE)</f>
        <v>14</v>
      </c>
      <c r="J884">
        <f>VLOOKUP(C884,Productos!A:D,4,FALSE)</f>
        <v>28</v>
      </c>
      <c r="K884" t="str">
        <f>VLOOKUP(D884,Vendedores!A:F,6,FALSE)</f>
        <v>Rodriguez, Jose</v>
      </c>
      <c r="L884">
        <f>VLOOKUP(D884,Vendedores!A:F,5,FALSE)</f>
        <v>4645</v>
      </c>
      <c r="M884">
        <f>VLOOKUP(D884,Vendedores!A:F,2,FALSE)</f>
        <v>5</v>
      </c>
      <c r="N884" t="str">
        <f>VLOOKUP(D884,Vendedores!A:H,7,FALSE)</f>
        <v>Vendedor Sr</v>
      </c>
      <c r="O884">
        <f>VLOOKUP(D884,Vendedores!A:H,8,FALSE)</f>
        <v>2</v>
      </c>
      <c r="P884">
        <f t="shared" si="80"/>
        <v>28</v>
      </c>
      <c r="Q884">
        <f t="shared" si="81"/>
        <v>14</v>
      </c>
      <c r="R884">
        <f t="shared" si="82"/>
        <v>14</v>
      </c>
      <c r="S884">
        <f t="shared" si="83"/>
        <v>14</v>
      </c>
      <c r="T884" s="12">
        <f>VLOOKUP(
    O884,
    Comisiones!A:N,
    HLOOKUP(G884,Comisiones!$1:$2,2,FALSE),
    FALSE
)</f>
        <v>0.14000000000000001</v>
      </c>
    </row>
    <row r="885" spans="1:20" x14ac:dyDescent="0.3">
      <c r="A885" s="2">
        <v>884</v>
      </c>
      <c r="B885" s="3">
        <v>45222</v>
      </c>
      <c r="C885" s="2">
        <v>10</v>
      </c>
      <c r="D885" s="2">
        <v>11</v>
      </c>
      <c r="E885" s="2">
        <v>12</v>
      </c>
      <c r="F885" t="str">
        <f t="shared" si="78"/>
        <v>lunes</v>
      </c>
      <c r="G885" t="str">
        <f t="shared" si="79"/>
        <v>octubre</v>
      </c>
      <c r="H885" t="str">
        <f>VLOOKUP(C885,Productos!A:D,2,FALSE)</f>
        <v>Producto J</v>
      </c>
      <c r="I885">
        <f>VLOOKUP(C885,Productos!A:D,3,FALSE)</f>
        <v>29</v>
      </c>
      <c r="J885">
        <f>VLOOKUP(C885,Productos!A:D,4,FALSE)</f>
        <v>58</v>
      </c>
      <c r="K885" t="str">
        <f>VLOOKUP(D885,Vendedores!A:F,6,FALSE)</f>
        <v>Garcia, Isabel</v>
      </c>
      <c r="L885">
        <f>VLOOKUP(D885,Vendedores!A:F,5,FALSE)</f>
        <v>3985</v>
      </c>
      <c r="M885">
        <f>VLOOKUP(D885,Vendedores!A:F,2,FALSE)</f>
        <v>6</v>
      </c>
      <c r="N885" t="str">
        <f>VLOOKUP(D885,Vendedores!A:H,7,FALSE)</f>
        <v>Vendedor Ssr</v>
      </c>
      <c r="O885">
        <f>VLOOKUP(D885,Vendedores!A:H,8,FALSE)</f>
        <v>2</v>
      </c>
      <c r="P885">
        <f t="shared" si="80"/>
        <v>58</v>
      </c>
      <c r="Q885">
        <f t="shared" si="81"/>
        <v>29</v>
      </c>
      <c r="R885">
        <f t="shared" si="82"/>
        <v>29</v>
      </c>
      <c r="S885">
        <f t="shared" si="83"/>
        <v>29</v>
      </c>
      <c r="T885" s="12">
        <f>VLOOKUP(
    O885,
    Comisiones!A:N,
    HLOOKUP(G885,Comisiones!$1:$2,2,FALSE),
    FALSE
)</f>
        <v>0.14000000000000001</v>
      </c>
    </row>
    <row r="886" spans="1:20" x14ac:dyDescent="0.3">
      <c r="A886" s="2">
        <v>885</v>
      </c>
      <c r="B886" s="3">
        <v>45222</v>
      </c>
      <c r="C886" s="2">
        <v>2</v>
      </c>
      <c r="D886" s="2">
        <v>38</v>
      </c>
      <c r="E886" s="2">
        <v>20</v>
      </c>
      <c r="F886" t="str">
        <f t="shared" si="78"/>
        <v>lunes</v>
      </c>
      <c r="G886" t="str">
        <f t="shared" si="79"/>
        <v>octubre</v>
      </c>
      <c r="H886" t="str">
        <f>VLOOKUP(C886,Productos!A:D,2,FALSE)</f>
        <v>Producto B</v>
      </c>
      <c r="I886">
        <f>VLOOKUP(C886,Productos!A:D,3,FALSE)</f>
        <v>14</v>
      </c>
      <c r="J886">
        <f>VLOOKUP(C886,Productos!A:D,4,FALSE)</f>
        <v>28</v>
      </c>
      <c r="K886" t="str">
        <f>VLOOKUP(D886,Vendedores!A:F,6,FALSE)</f>
        <v>Fernandez, Jose</v>
      </c>
      <c r="L886">
        <f>VLOOKUP(D886,Vendedores!A:F,5,FALSE)</f>
        <v>3055</v>
      </c>
      <c r="M886">
        <f>VLOOKUP(D886,Vendedores!A:F,2,FALSE)</f>
        <v>6</v>
      </c>
      <c r="N886" t="str">
        <f>VLOOKUP(D886,Vendedores!A:H,7,FALSE)</f>
        <v>Vendedor Ssr</v>
      </c>
      <c r="O886">
        <f>VLOOKUP(D886,Vendedores!A:H,8,FALSE)</f>
        <v>2</v>
      </c>
      <c r="P886">
        <f t="shared" si="80"/>
        <v>28</v>
      </c>
      <c r="Q886">
        <f t="shared" si="81"/>
        <v>14</v>
      </c>
      <c r="R886">
        <f t="shared" si="82"/>
        <v>14</v>
      </c>
      <c r="S886">
        <f t="shared" si="83"/>
        <v>14</v>
      </c>
      <c r="T886" s="12">
        <f>VLOOKUP(
    O886,
    Comisiones!A:N,
    HLOOKUP(G886,Comisiones!$1:$2,2,FALSE),
    FALSE
)</f>
        <v>0.14000000000000001</v>
      </c>
    </row>
    <row r="887" spans="1:20" x14ac:dyDescent="0.3">
      <c r="A887" s="2">
        <v>886</v>
      </c>
      <c r="B887" s="3">
        <v>45223</v>
      </c>
      <c r="C887" s="2">
        <v>3</v>
      </c>
      <c r="D887" s="2">
        <v>3</v>
      </c>
      <c r="E887" s="2">
        <v>9</v>
      </c>
      <c r="F887" t="str">
        <f t="shared" si="78"/>
        <v>martes</v>
      </c>
      <c r="G887" t="str">
        <f t="shared" si="79"/>
        <v>octubre</v>
      </c>
      <c r="H887" t="str">
        <f>VLOOKUP(C887,Productos!A:D,2,FALSE)</f>
        <v>Producto C</v>
      </c>
      <c r="I887">
        <f>VLOOKUP(C887,Productos!A:D,3,FALSE)</f>
        <v>23</v>
      </c>
      <c r="J887">
        <f>VLOOKUP(C887,Productos!A:D,4,FALSE)</f>
        <v>46</v>
      </c>
      <c r="K887" t="str">
        <f>VLOOKUP(D887,Vendedores!A:F,6,FALSE)</f>
        <v>Gonzalez, Pedro</v>
      </c>
      <c r="L887">
        <f>VLOOKUP(D887,Vendedores!A:F,5,FALSE)</f>
        <v>5010</v>
      </c>
      <c r="M887">
        <f>VLOOKUP(D887,Vendedores!A:F,2,FALSE)</f>
        <v>4</v>
      </c>
      <c r="N887" t="str">
        <f>VLOOKUP(D887,Vendedores!A:H,7,FALSE)</f>
        <v>Jefe</v>
      </c>
      <c r="O887">
        <f>VLOOKUP(D887,Vendedores!A:H,8,FALSE)</f>
        <v>3</v>
      </c>
      <c r="P887">
        <f t="shared" si="80"/>
        <v>46</v>
      </c>
      <c r="Q887">
        <f t="shared" si="81"/>
        <v>23</v>
      </c>
      <c r="R887">
        <f t="shared" si="82"/>
        <v>23</v>
      </c>
      <c r="S887">
        <f t="shared" si="83"/>
        <v>23</v>
      </c>
      <c r="T887" s="12">
        <f>VLOOKUP(
    O887,
    Comisiones!A:N,
    HLOOKUP(G887,Comisiones!$1:$2,2,FALSE),
    FALSE
)</f>
        <v>0.15</v>
      </c>
    </row>
    <row r="888" spans="1:20" x14ac:dyDescent="0.3">
      <c r="A888" s="2">
        <v>887</v>
      </c>
      <c r="B888" s="3">
        <v>45223</v>
      </c>
      <c r="C888" s="2">
        <v>4</v>
      </c>
      <c r="D888" s="2">
        <v>5</v>
      </c>
      <c r="E888" s="2">
        <v>13</v>
      </c>
      <c r="F888" t="str">
        <f t="shared" si="78"/>
        <v>martes</v>
      </c>
      <c r="G888" t="str">
        <f t="shared" si="79"/>
        <v>octubre</v>
      </c>
      <c r="H888" t="str">
        <f>VLOOKUP(C888,Productos!A:D,2,FALSE)</f>
        <v>Producto D</v>
      </c>
      <c r="I888">
        <f>VLOOKUP(C888,Productos!A:D,3,FALSE)</f>
        <v>14</v>
      </c>
      <c r="J888">
        <f>VLOOKUP(C888,Productos!A:D,4,FALSE)</f>
        <v>28</v>
      </c>
      <c r="K888" t="str">
        <f>VLOOKUP(D888,Vendedores!A:F,6,FALSE)</f>
        <v>Lopez, Laura</v>
      </c>
      <c r="L888">
        <f>VLOOKUP(D888,Vendedores!A:F,5,FALSE)</f>
        <v>3037</v>
      </c>
      <c r="M888">
        <f>VLOOKUP(D888,Vendedores!A:F,2,FALSE)</f>
        <v>6</v>
      </c>
      <c r="N888" t="str">
        <f>VLOOKUP(D888,Vendedores!A:H,7,FALSE)</f>
        <v>Vendedor Ssr</v>
      </c>
      <c r="O888">
        <f>VLOOKUP(D888,Vendedores!A:H,8,FALSE)</f>
        <v>2</v>
      </c>
      <c r="P888">
        <f t="shared" si="80"/>
        <v>28</v>
      </c>
      <c r="Q888">
        <f t="shared" si="81"/>
        <v>14</v>
      </c>
      <c r="R888">
        <f t="shared" si="82"/>
        <v>14</v>
      </c>
      <c r="S888">
        <f t="shared" si="83"/>
        <v>14</v>
      </c>
      <c r="T888" s="12">
        <f>VLOOKUP(
    O888,
    Comisiones!A:N,
    HLOOKUP(G888,Comisiones!$1:$2,2,FALSE),
    FALSE
)</f>
        <v>0.14000000000000001</v>
      </c>
    </row>
    <row r="889" spans="1:20" x14ac:dyDescent="0.3">
      <c r="A889" s="2">
        <v>888</v>
      </c>
      <c r="B889" s="3">
        <v>45223</v>
      </c>
      <c r="C889" s="2">
        <v>9</v>
      </c>
      <c r="D889" s="2">
        <v>38</v>
      </c>
      <c r="E889" s="2">
        <v>19</v>
      </c>
      <c r="F889" t="str">
        <f t="shared" si="78"/>
        <v>martes</v>
      </c>
      <c r="G889" t="str">
        <f t="shared" si="79"/>
        <v>octubre</v>
      </c>
      <c r="H889" t="str">
        <f>VLOOKUP(C889,Productos!A:D,2,FALSE)</f>
        <v>Producto I</v>
      </c>
      <c r="I889">
        <f>VLOOKUP(C889,Productos!A:D,3,FALSE)</f>
        <v>26</v>
      </c>
      <c r="J889">
        <f>VLOOKUP(C889,Productos!A:D,4,FALSE)</f>
        <v>52</v>
      </c>
      <c r="K889" t="str">
        <f>VLOOKUP(D889,Vendedores!A:F,6,FALSE)</f>
        <v>Fernandez, Jose</v>
      </c>
      <c r="L889">
        <f>VLOOKUP(D889,Vendedores!A:F,5,FALSE)</f>
        <v>3055</v>
      </c>
      <c r="M889">
        <f>VLOOKUP(D889,Vendedores!A:F,2,FALSE)</f>
        <v>6</v>
      </c>
      <c r="N889" t="str">
        <f>VLOOKUP(D889,Vendedores!A:H,7,FALSE)</f>
        <v>Vendedor Ssr</v>
      </c>
      <c r="O889">
        <f>VLOOKUP(D889,Vendedores!A:H,8,FALSE)</f>
        <v>2</v>
      </c>
      <c r="P889">
        <f t="shared" si="80"/>
        <v>52</v>
      </c>
      <c r="Q889">
        <f t="shared" si="81"/>
        <v>26</v>
      </c>
      <c r="R889">
        <f t="shared" si="82"/>
        <v>26</v>
      </c>
      <c r="S889">
        <f t="shared" si="83"/>
        <v>26</v>
      </c>
      <c r="T889" s="12">
        <f>VLOOKUP(
    O889,
    Comisiones!A:N,
    HLOOKUP(G889,Comisiones!$1:$2,2,FALSE),
    FALSE
)</f>
        <v>0.14000000000000001</v>
      </c>
    </row>
    <row r="890" spans="1:20" x14ac:dyDescent="0.3">
      <c r="A890" s="2">
        <v>889</v>
      </c>
      <c r="B890" s="3">
        <v>45224</v>
      </c>
      <c r="C890" s="2">
        <v>7</v>
      </c>
      <c r="D890" s="2">
        <v>32</v>
      </c>
      <c r="E890" s="2">
        <v>7</v>
      </c>
      <c r="F890" t="str">
        <f t="shared" si="78"/>
        <v>miércoles</v>
      </c>
      <c r="G890" t="str">
        <f t="shared" si="79"/>
        <v>octubre</v>
      </c>
      <c r="H890" t="str">
        <f>VLOOKUP(C890,Productos!A:D,2,FALSE)</f>
        <v>Producto G</v>
      </c>
      <c r="I890">
        <f>VLOOKUP(C890,Productos!A:D,3,FALSE)</f>
        <v>17</v>
      </c>
      <c r="J890">
        <f>VLOOKUP(C890,Productos!A:D,4,FALSE)</f>
        <v>34</v>
      </c>
      <c r="K890" t="str">
        <f>VLOOKUP(D890,Vendedores!A:F,6,FALSE)</f>
        <v>Gomez, Javier</v>
      </c>
      <c r="L890">
        <f>VLOOKUP(D890,Vendedores!A:F,5,FALSE)</f>
        <v>1612</v>
      </c>
      <c r="M890">
        <f>VLOOKUP(D890,Vendedores!A:F,2,FALSE)</f>
        <v>8</v>
      </c>
      <c r="N890" t="str">
        <f>VLOOKUP(D890,Vendedores!A:H,7,FALSE)</f>
        <v>Pasante</v>
      </c>
      <c r="O890">
        <f>VLOOKUP(D890,Vendedores!A:H,8,FALSE)</f>
        <v>1</v>
      </c>
      <c r="P890">
        <f t="shared" si="80"/>
        <v>34</v>
      </c>
      <c r="Q890">
        <f t="shared" si="81"/>
        <v>17</v>
      </c>
      <c r="R890">
        <f t="shared" si="82"/>
        <v>17</v>
      </c>
      <c r="S890">
        <f t="shared" si="83"/>
        <v>17</v>
      </c>
      <c r="T890" s="12">
        <f>VLOOKUP(
    O890,
    Comisiones!A:N,
    HLOOKUP(G890,Comisiones!$1:$2,2,FALSE),
    FALSE
)</f>
        <v>0.13</v>
      </c>
    </row>
    <row r="891" spans="1:20" x14ac:dyDescent="0.3">
      <c r="A891" s="2">
        <v>890</v>
      </c>
      <c r="B891" s="3">
        <v>45224</v>
      </c>
      <c r="C891" s="2">
        <v>9</v>
      </c>
      <c r="D891" s="2">
        <v>23</v>
      </c>
      <c r="E891" s="2">
        <v>17</v>
      </c>
      <c r="F891" t="str">
        <f t="shared" si="78"/>
        <v>miércoles</v>
      </c>
      <c r="G891" t="str">
        <f t="shared" si="79"/>
        <v>octubre</v>
      </c>
      <c r="H891" t="str">
        <f>VLOOKUP(C891,Productos!A:D,2,FALSE)</f>
        <v>Producto I</v>
      </c>
      <c r="I891">
        <f>VLOOKUP(C891,Productos!A:D,3,FALSE)</f>
        <v>26</v>
      </c>
      <c r="J891">
        <f>VLOOKUP(C891,Productos!A:D,4,FALSE)</f>
        <v>52</v>
      </c>
      <c r="K891" t="str">
        <f>VLOOKUP(D891,Vendedores!A:F,6,FALSE)</f>
        <v>Martinez, Pedro</v>
      </c>
      <c r="L891">
        <f>VLOOKUP(D891,Vendedores!A:F,5,FALSE)</f>
        <v>5555</v>
      </c>
      <c r="M891">
        <f>VLOOKUP(D891,Vendedores!A:F,2,FALSE)</f>
        <v>4</v>
      </c>
      <c r="N891" t="str">
        <f>VLOOKUP(D891,Vendedores!A:H,7,FALSE)</f>
        <v>Jefe</v>
      </c>
      <c r="O891">
        <f>VLOOKUP(D891,Vendedores!A:H,8,FALSE)</f>
        <v>3</v>
      </c>
      <c r="P891">
        <f t="shared" si="80"/>
        <v>52</v>
      </c>
      <c r="Q891">
        <f t="shared" si="81"/>
        <v>26</v>
      </c>
      <c r="R891">
        <f t="shared" si="82"/>
        <v>26</v>
      </c>
      <c r="S891">
        <f t="shared" si="83"/>
        <v>26</v>
      </c>
      <c r="T891" s="12">
        <f>VLOOKUP(
    O891,
    Comisiones!A:N,
    HLOOKUP(G891,Comisiones!$1:$2,2,FALSE),
    FALSE
)</f>
        <v>0.15</v>
      </c>
    </row>
    <row r="892" spans="1:20" x14ac:dyDescent="0.3">
      <c r="A892" s="2">
        <v>891</v>
      </c>
      <c r="B892" s="3">
        <v>45224</v>
      </c>
      <c r="C892" s="2">
        <v>10</v>
      </c>
      <c r="D892" s="2">
        <v>30</v>
      </c>
      <c r="E892" s="2">
        <v>17</v>
      </c>
      <c r="F892" t="str">
        <f t="shared" si="78"/>
        <v>miércoles</v>
      </c>
      <c r="G892" t="str">
        <f t="shared" si="79"/>
        <v>octubre</v>
      </c>
      <c r="H892" t="str">
        <f>VLOOKUP(C892,Productos!A:D,2,FALSE)</f>
        <v>Producto J</v>
      </c>
      <c r="I892">
        <f>VLOOKUP(C892,Productos!A:D,3,FALSE)</f>
        <v>29</v>
      </c>
      <c r="J892">
        <f>VLOOKUP(C892,Productos!A:D,4,FALSE)</f>
        <v>58</v>
      </c>
      <c r="K892" t="str">
        <f>VLOOKUP(D892,Vendedores!A:F,6,FALSE)</f>
        <v>Gonzalez, Francisco</v>
      </c>
      <c r="L892">
        <f>VLOOKUP(D892,Vendedores!A:F,5,FALSE)</f>
        <v>3909</v>
      </c>
      <c r="M892">
        <f>VLOOKUP(D892,Vendedores!A:F,2,FALSE)</f>
        <v>6</v>
      </c>
      <c r="N892" t="str">
        <f>VLOOKUP(D892,Vendedores!A:H,7,FALSE)</f>
        <v>Vendedor Ssr</v>
      </c>
      <c r="O892">
        <f>VLOOKUP(D892,Vendedores!A:H,8,FALSE)</f>
        <v>2</v>
      </c>
      <c r="P892">
        <f t="shared" si="80"/>
        <v>58</v>
      </c>
      <c r="Q892">
        <f t="shared" si="81"/>
        <v>29</v>
      </c>
      <c r="R892">
        <f t="shared" si="82"/>
        <v>29</v>
      </c>
      <c r="S892">
        <f t="shared" si="83"/>
        <v>29</v>
      </c>
      <c r="T892" s="12">
        <f>VLOOKUP(
    O892,
    Comisiones!A:N,
    HLOOKUP(G892,Comisiones!$1:$2,2,FALSE),
    FALSE
)</f>
        <v>0.14000000000000001</v>
      </c>
    </row>
    <row r="893" spans="1:20" x14ac:dyDescent="0.3">
      <c r="A893" s="2">
        <v>892</v>
      </c>
      <c r="B893" s="3">
        <v>45225</v>
      </c>
      <c r="C893" s="2">
        <v>8</v>
      </c>
      <c r="D893" s="2">
        <v>20</v>
      </c>
      <c r="E893" s="2">
        <v>14</v>
      </c>
      <c r="F893" t="str">
        <f t="shared" si="78"/>
        <v>jueves</v>
      </c>
      <c r="G893" t="str">
        <f t="shared" si="79"/>
        <v>octubre</v>
      </c>
      <c r="H893" t="str">
        <f>VLOOKUP(C893,Productos!A:D,2,FALSE)</f>
        <v>Producto H</v>
      </c>
      <c r="I893">
        <f>VLOOKUP(C893,Productos!A:D,3,FALSE)</f>
        <v>14</v>
      </c>
      <c r="J893">
        <f>VLOOKUP(C893,Productos!A:D,4,FALSE)</f>
        <v>28</v>
      </c>
      <c r="K893" t="str">
        <f>VLOOKUP(D893,Vendedores!A:F,6,FALSE)</f>
        <v>Gonzalez, Carmen</v>
      </c>
      <c r="L893">
        <f>VLOOKUP(D893,Vendedores!A:F,5,FALSE)</f>
        <v>3522</v>
      </c>
      <c r="M893">
        <f>VLOOKUP(D893,Vendedores!A:F,2,FALSE)</f>
        <v>6</v>
      </c>
      <c r="N893" t="str">
        <f>VLOOKUP(D893,Vendedores!A:H,7,FALSE)</f>
        <v>Vendedor Ssr</v>
      </c>
      <c r="O893">
        <f>VLOOKUP(D893,Vendedores!A:H,8,FALSE)</f>
        <v>2</v>
      </c>
      <c r="P893">
        <f t="shared" si="80"/>
        <v>28</v>
      </c>
      <c r="Q893">
        <f t="shared" si="81"/>
        <v>14</v>
      </c>
      <c r="R893">
        <f t="shared" si="82"/>
        <v>14</v>
      </c>
      <c r="S893">
        <f t="shared" si="83"/>
        <v>14</v>
      </c>
      <c r="T893" s="12">
        <f>VLOOKUP(
    O893,
    Comisiones!A:N,
    HLOOKUP(G893,Comisiones!$1:$2,2,FALSE),
    FALSE
)</f>
        <v>0.14000000000000001</v>
      </c>
    </row>
    <row r="894" spans="1:20" x14ac:dyDescent="0.3">
      <c r="A894" s="2">
        <v>893</v>
      </c>
      <c r="B894" s="3">
        <v>45225</v>
      </c>
      <c r="C894" s="2">
        <v>1</v>
      </c>
      <c r="D894" s="2">
        <v>19</v>
      </c>
      <c r="E894" s="2">
        <v>14</v>
      </c>
      <c r="F894" t="str">
        <f t="shared" si="78"/>
        <v>jueves</v>
      </c>
      <c r="G894" t="str">
        <f t="shared" si="79"/>
        <v>octubre</v>
      </c>
      <c r="H894" t="str">
        <f>VLOOKUP(C894,Productos!A:D,2,FALSE)</f>
        <v>Producto A</v>
      </c>
      <c r="I894">
        <f>VLOOKUP(C894,Productos!A:D,3,FALSE)</f>
        <v>10</v>
      </c>
      <c r="J894">
        <f>VLOOKUP(C894,Productos!A:D,4,FALSE)</f>
        <v>20</v>
      </c>
      <c r="K894" t="str">
        <f>VLOOKUP(D894,Vendedores!A:F,6,FALSE)</f>
        <v>Rodriguez, Maria</v>
      </c>
      <c r="L894">
        <f>VLOOKUP(D894,Vendedores!A:F,5,FALSE)</f>
        <v>4862</v>
      </c>
      <c r="M894">
        <f>VLOOKUP(D894,Vendedores!A:F,2,FALSE)</f>
        <v>5</v>
      </c>
      <c r="N894" t="str">
        <f>VLOOKUP(D894,Vendedores!A:H,7,FALSE)</f>
        <v>Vendedor Sr</v>
      </c>
      <c r="O894">
        <f>VLOOKUP(D894,Vendedores!A:H,8,FALSE)</f>
        <v>2</v>
      </c>
      <c r="P894">
        <f t="shared" si="80"/>
        <v>20</v>
      </c>
      <c r="Q894">
        <f t="shared" si="81"/>
        <v>10</v>
      </c>
      <c r="R894">
        <f t="shared" si="82"/>
        <v>10</v>
      </c>
      <c r="S894">
        <f t="shared" si="83"/>
        <v>10</v>
      </c>
      <c r="T894" s="12">
        <f>VLOOKUP(
    O894,
    Comisiones!A:N,
    HLOOKUP(G894,Comisiones!$1:$2,2,FALSE),
    FALSE
)</f>
        <v>0.14000000000000001</v>
      </c>
    </row>
    <row r="895" spans="1:20" x14ac:dyDescent="0.3">
      <c r="A895" s="2">
        <v>894</v>
      </c>
      <c r="B895" s="3">
        <v>45225</v>
      </c>
      <c r="C895" s="2">
        <v>8</v>
      </c>
      <c r="D895" s="2">
        <v>20</v>
      </c>
      <c r="E895" s="2">
        <v>11</v>
      </c>
      <c r="F895" t="str">
        <f t="shared" si="78"/>
        <v>jueves</v>
      </c>
      <c r="G895" t="str">
        <f t="shared" si="79"/>
        <v>octubre</v>
      </c>
      <c r="H895" t="str">
        <f>VLOOKUP(C895,Productos!A:D,2,FALSE)</f>
        <v>Producto H</v>
      </c>
      <c r="I895">
        <f>VLOOKUP(C895,Productos!A:D,3,FALSE)</f>
        <v>14</v>
      </c>
      <c r="J895">
        <f>VLOOKUP(C895,Productos!A:D,4,FALSE)</f>
        <v>28</v>
      </c>
      <c r="K895" t="str">
        <f>VLOOKUP(D895,Vendedores!A:F,6,FALSE)</f>
        <v>Gonzalez, Carmen</v>
      </c>
      <c r="L895">
        <f>VLOOKUP(D895,Vendedores!A:F,5,FALSE)</f>
        <v>3522</v>
      </c>
      <c r="M895">
        <f>VLOOKUP(D895,Vendedores!A:F,2,FALSE)</f>
        <v>6</v>
      </c>
      <c r="N895" t="str">
        <f>VLOOKUP(D895,Vendedores!A:H,7,FALSE)</f>
        <v>Vendedor Ssr</v>
      </c>
      <c r="O895">
        <f>VLOOKUP(D895,Vendedores!A:H,8,FALSE)</f>
        <v>2</v>
      </c>
      <c r="P895">
        <f t="shared" si="80"/>
        <v>28</v>
      </c>
      <c r="Q895">
        <f t="shared" si="81"/>
        <v>14</v>
      </c>
      <c r="R895">
        <f t="shared" si="82"/>
        <v>14</v>
      </c>
      <c r="S895">
        <f t="shared" si="83"/>
        <v>14</v>
      </c>
      <c r="T895" s="12">
        <f>VLOOKUP(
    O895,
    Comisiones!A:N,
    HLOOKUP(G895,Comisiones!$1:$2,2,FALSE),
    FALSE
)</f>
        <v>0.14000000000000001</v>
      </c>
    </row>
    <row r="896" spans="1:20" x14ac:dyDescent="0.3">
      <c r="A896" s="2">
        <v>895</v>
      </c>
      <c r="B896" s="3">
        <v>45226</v>
      </c>
      <c r="C896" s="2">
        <v>4</v>
      </c>
      <c r="D896" s="2">
        <v>31</v>
      </c>
      <c r="E896" s="2">
        <v>22</v>
      </c>
      <c r="F896" t="str">
        <f t="shared" si="78"/>
        <v>viernes</v>
      </c>
      <c r="G896" t="str">
        <f t="shared" si="79"/>
        <v>octubre</v>
      </c>
      <c r="H896" t="str">
        <f>VLOOKUP(C896,Productos!A:D,2,FALSE)</f>
        <v>Producto D</v>
      </c>
      <c r="I896">
        <f>VLOOKUP(C896,Productos!A:D,3,FALSE)</f>
        <v>14</v>
      </c>
      <c r="J896">
        <f>VLOOKUP(C896,Productos!A:D,4,FALSE)</f>
        <v>28</v>
      </c>
      <c r="K896" t="str">
        <f>VLOOKUP(D896,Vendedores!A:F,6,FALSE)</f>
        <v>Fernandez, Isabel</v>
      </c>
      <c r="L896">
        <f>VLOOKUP(D896,Vendedores!A:F,5,FALSE)</f>
        <v>2227</v>
      </c>
      <c r="M896">
        <f>VLOOKUP(D896,Vendedores!A:F,2,FALSE)</f>
        <v>7</v>
      </c>
      <c r="N896" t="str">
        <f>VLOOKUP(D896,Vendedores!A:H,7,FALSE)</f>
        <v>Vendedor Jr</v>
      </c>
      <c r="O896">
        <f>VLOOKUP(D896,Vendedores!A:H,8,FALSE)</f>
        <v>2</v>
      </c>
      <c r="P896">
        <f t="shared" si="80"/>
        <v>28</v>
      </c>
      <c r="Q896">
        <f t="shared" si="81"/>
        <v>14</v>
      </c>
      <c r="R896">
        <f t="shared" si="82"/>
        <v>14</v>
      </c>
      <c r="S896">
        <f t="shared" si="83"/>
        <v>14</v>
      </c>
      <c r="T896" s="12">
        <f>VLOOKUP(
    O896,
    Comisiones!A:N,
    HLOOKUP(G896,Comisiones!$1:$2,2,FALSE),
    FALSE
)</f>
        <v>0.14000000000000001</v>
      </c>
    </row>
    <row r="897" spans="1:20" x14ac:dyDescent="0.3">
      <c r="A897" s="2">
        <v>896</v>
      </c>
      <c r="B897" s="3">
        <v>45226</v>
      </c>
      <c r="C897" s="2">
        <v>9</v>
      </c>
      <c r="D897" s="2">
        <v>21</v>
      </c>
      <c r="E897" s="2">
        <v>22</v>
      </c>
      <c r="F897" t="str">
        <f t="shared" si="78"/>
        <v>viernes</v>
      </c>
      <c r="G897" t="str">
        <f t="shared" si="79"/>
        <v>octubre</v>
      </c>
      <c r="H897" t="str">
        <f>VLOOKUP(C897,Productos!A:D,2,FALSE)</f>
        <v>Producto I</v>
      </c>
      <c r="I897">
        <f>VLOOKUP(C897,Productos!A:D,3,FALSE)</f>
        <v>26</v>
      </c>
      <c r="J897">
        <f>VLOOKUP(C897,Productos!A:D,4,FALSE)</f>
        <v>52</v>
      </c>
      <c r="K897" t="str">
        <f>VLOOKUP(D897,Vendedores!A:F,6,FALSE)</f>
        <v>Fernandez, Juan</v>
      </c>
      <c r="L897">
        <f>VLOOKUP(D897,Vendedores!A:F,5,FALSE)</f>
        <v>2616</v>
      </c>
      <c r="M897">
        <f>VLOOKUP(D897,Vendedores!A:F,2,FALSE)</f>
        <v>7</v>
      </c>
      <c r="N897" t="str">
        <f>VLOOKUP(D897,Vendedores!A:H,7,FALSE)</f>
        <v>Vendedor Jr</v>
      </c>
      <c r="O897">
        <f>VLOOKUP(D897,Vendedores!A:H,8,FALSE)</f>
        <v>2</v>
      </c>
      <c r="P897">
        <f t="shared" si="80"/>
        <v>52</v>
      </c>
      <c r="Q897">
        <f t="shared" si="81"/>
        <v>26</v>
      </c>
      <c r="R897">
        <f t="shared" si="82"/>
        <v>26</v>
      </c>
      <c r="S897">
        <f t="shared" si="83"/>
        <v>26</v>
      </c>
      <c r="T897" s="12">
        <f>VLOOKUP(
    O897,
    Comisiones!A:N,
    HLOOKUP(G897,Comisiones!$1:$2,2,FALSE),
    FALSE
)</f>
        <v>0.14000000000000001</v>
      </c>
    </row>
    <row r="898" spans="1:20" x14ac:dyDescent="0.3">
      <c r="A898" s="2">
        <v>897</v>
      </c>
      <c r="B898" s="3">
        <v>45226</v>
      </c>
      <c r="C898" s="2">
        <v>1</v>
      </c>
      <c r="D898" s="2">
        <v>22</v>
      </c>
      <c r="E898" s="2">
        <v>12</v>
      </c>
      <c r="F898" t="str">
        <f t="shared" si="78"/>
        <v>viernes</v>
      </c>
      <c r="G898" t="str">
        <f t="shared" si="79"/>
        <v>octubre</v>
      </c>
      <c r="H898" t="str">
        <f>VLOOKUP(C898,Productos!A:D,2,FALSE)</f>
        <v>Producto A</v>
      </c>
      <c r="I898">
        <f>VLOOKUP(C898,Productos!A:D,3,FALSE)</f>
        <v>10</v>
      </c>
      <c r="J898">
        <f>VLOOKUP(C898,Productos!A:D,4,FALSE)</f>
        <v>20</v>
      </c>
      <c r="K898" t="str">
        <f>VLOOKUP(D898,Vendedores!A:F,6,FALSE)</f>
        <v>Lopez, Ana</v>
      </c>
      <c r="L898">
        <f>VLOOKUP(D898,Vendedores!A:F,5,FALSE)</f>
        <v>1601</v>
      </c>
      <c r="M898">
        <f>VLOOKUP(D898,Vendedores!A:F,2,FALSE)</f>
        <v>8</v>
      </c>
      <c r="N898" t="str">
        <f>VLOOKUP(D898,Vendedores!A:H,7,FALSE)</f>
        <v>Pasante</v>
      </c>
      <c r="O898">
        <f>VLOOKUP(D898,Vendedores!A:H,8,FALSE)</f>
        <v>1</v>
      </c>
      <c r="P898">
        <f t="shared" si="80"/>
        <v>20</v>
      </c>
      <c r="Q898">
        <f t="shared" si="81"/>
        <v>10</v>
      </c>
      <c r="R898">
        <f t="shared" si="82"/>
        <v>10</v>
      </c>
      <c r="S898">
        <f t="shared" si="83"/>
        <v>10</v>
      </c>
      <c r="T898" s="12">
        <f>VLOOKUP(
    O898,
    Comisiones!A:N,
    HLOOKUP(G898,Comisiones!$1:$2,2,FALSE),
    FALSE
)</f>
        <v>0.13</v>
      </c>
    </row>
    <row r="899" spans="1:20" x14ac:dyDescent="0.3">
      <c r="A899" s="2">
        <v>898</v>
      </c>
      <c r="B899" s="3">
        <v>45227</v>
      </c>
      <c r="C899" s="2">
        <v>6</v>
      </c>
      <c r="D899" s="2">
        <v>10</v>
      </c>
      <c r="E899" s="2">
        <v>17</v>
      </c>
      <c r="F899" t="str">
        <f t="shared" ref="F899:F962" si="84">TEXT(B899,"dddd")</f>
        <v>sábado</v>
      </c>
      <c r="G899" t="str">
        <f t="shared" ref="G899:G962" si="85">TEXT(B899,"mmmm")</f>
        <v>octubre</v>
      </c>
      <c r="H899" t="str">
        <f>VLOOKUP(C899,Productos!A:D,2,FALSE)</f>
        <v>Producto F</v>
      </c>
      <c r="I899">
        <f>VLOOKUP(C899,Productos!A:D,3,FALSE)</f>
        <v>16</v>
      </c>
      <c r="J899">
        <f>VLOOKUP(C899,Productos!A:D,4,FALSE)</f>
        <v>32</v>
      </c>
      <c r="K899" t="str">
        <f>VLOOKUP(D899,Vendedores!A:F,6,FALSE)</f>
        <v>Martin, Francisco</v>
      </c>
      <c r="L899">
        <f>VLOOKUP(D899,Vendedores!A:F,5,FALSE)</f>
        <v>4384</v>
      </c>
      <c r="M899">
        <f>VLOOKUP(D899,Vendedores!A:F,2,FALSE)</f>
        <v>5</v>
      </c>
      <c r="N899" t="str">
        <f>VLOOKUP(D899,Vendedores!A:H,7,FALSE)</f>
        <v>Vendedor Sr</v>
      </c>
      <c r="O899">
        <f>VLOOKUP(D899,Vendedores!A:H,8,FALSE)</f>
        <v>2</v>
      </c>
      <c r="P899">
        <f t="shared" ref="P899:P962" si="86">IF(
    OR(N899="Director",N899="Gerente",N899="CEO"),
    J899*0.9,
    IF(F899="domingo",J899*1.2,J899)
)</f>
        <v>32</v>
      </c>
      <c r="Q899">
        <f t="shared" ref="Q899:Q962" si="87">IF(
    AND(
        OR(C899=1,C899=2,C899=3,C899=4),
        OR(G899="junio",G899="julio",G899="agosto")
    ),
    I899*1.05,
    I899
)</f>
        <v>16</v>
      </c>
      <c r="R899">
        <f t="shared" ref="R899:R962" si="88">IF(
    OR(G899="diciembre",G899="enero",G899="febrero"),
    IF(
        OR(C899=5,C899=6,C899=7,C899=8),
        I899*1.07,
        IF(
            OR(C899=10,C899=9),
            I899*1.1,
            I899
        )
    ),
    I899
)</f>
        <v>16</v>
      </c>
      <c r="S899">
        <f t="shared" ref="S899:S962" si="89">IF(
    OR(G899="enero",G899="febrero",G899="diciembre"),
    R899,
    IF(OR(G899="junio",G899="julio",G899="agosto"),Q899,I899))</f>
        <v>16</v>
      </c>
      <c r="T899" s="12">
        <f>VLOOKUP(
    O899,
    Comisiones!A:N,
    HLOOKUP(G899,Comisiones!$1:$2,2,FALSE),
    FALSE
)</f>
        <v>0.14000000000000001</v>
      </c>
    </row>
    <row r="900" spans="1:20" x14ac:dyDescent="0.3">
      <c r="A900" s="2">
        <v>899</v>
      </c>
      <c r="B900" s="3">
        <v>45227</v>
      </c>
      <c r="C900" s="2">
        <v>6</v>
      </c>
      <c r="D900" s="2">
        <v>28</v>
      </c>
      <c r="E900" s="2">
        <v>19</v>
      </c>
      <c r="F900" t="str">
        <f t="shared" si="84"/>
        <v>sábado</v>
      </c>
      <c r="G900" t="str">
        <f t="shared" si="85"/>
        <v>octubre</v>
      </c>
      <c r="H900" t="str">
        <f>VLOOKUP(C900,Productos!A:D,2,FALSE)</f>
        <v>Producto F</v>
      </c>
      <c r="I900">
        <f>VLOOKUP(C900,Productos!A:D,3,FALSE)</f>
        <v>16</v>
      </c>
      <c r="J900">
        <f>VLOOKUP(C900,Productos!A:D,4,FALSE)</f>
        <v>32</v>
      </c>
      <c r="K900" t="str">
        <f>VLOOKUP(D900,Vendedores!A:F,6,FALSE)</f>
        <v>Garcia, Manuel</v>
      </c>
      <c r="L900">
        <f>VLOOKUP(D900,Vendedores!A:F,5,FALSE)</f>
        <v>5249</v>
      </c>
      <c r="M900">
        <f>VLOOKUP(D900,Vendedores!A:F,2,FALSE)</f>
        <v>4</v>
      </c>
      <c r="N900" t="str">
        <f>VLOOKUP(D900,Vendedores!A:H,7,FALSE)</f>
        <v>Jefe</v>
      </c>
      <c r="O900">
        <f>VLOOKUP(D900,Vendedores!A:H,8,FALSE)</f>
        <v>3</v>
      </c>
      <c r="P900">
        <f t="shared" si="86"/>
        <v>32</v>
      </c>
      <c r="Q900">
        <f t="shared" si="87"/>
        <v>16</v>
      </c>
      <c r="R900">
        <f t="shared" si="88"/>
        <v>16</v>
      </c>
      <c r="S900">
        <f t="shared" si="89"/>
        <v>16</v>
      </c>
      <c r="T900" s="12">
        <f>VLOOKUP(
    O900,
    Comisiones!A:N,
    HLOOKUP(G900,Comisiones!$1:$2,2,FALSE),
    FALSE
)</f>
        <v>0.15</v>
      </c>
    </row>
    <row r="901" spans="1:20" x14ac:dyDescent="0.3">
      <c r="A901" s="2">
        <v>900</v>
      </c>
      <c r="B901" s="3">
        <v>45227</v>
      </c>
      <c r="C901" s="2">
        <v>4</v>
      </c>
      <c r="D901" s="2">
        <v>14</v>
      </c>
      <c r="E901" s="2">
        <v>17</v>
      </c>
      <c r="F901" t="str">
        <f t="shared" si="84"/>
        <v>sábado</v>
      </c>
      <c r="G901" t="str">
        <f t="shared" si="85"/>
        <v>octubre</v>
      </c>
      <c r="H901" t="str">
        <f>VLOOKUP(C901,Productos!A:D,2,FALSE)</f>
        <v>Producto D</v>
      </c>
      <c r="I901">
        <f>VLOOKUP(C901,Productos!A:D,3,FALSE)</f>
        <v>14</v>
      </c>
      <c r="J901">
        <f>VLOOKUP(C901,Productos!A:D,4,FALSE)</f>
        <v>28</v>
      </c>
      <c r="K901" t="str">
        <f>VLOOKUP(D901,Vendedores!A:F,6,FALSE)</f>
        <v>Fernandez, Teresa</v>
      </c>
      <c r="L901">
        <f>VLOOKUP(D901,Vendedores!A:F,5,FALSE)</f>
        <v>7062</v>
      </c>
      <c r="M901">
        <f>VLOOKUP(D901,Vendedores!A:F,2,FALSE)</f>
        <v>2</v>
      </c>
      <c r="N901" t="str">
        <f>VLOOKUP(D901,Vendedores!A:H,7,FALSE)</f>
        <v>Director</v>
      </c>
      <c r="O901">
        <f>VLOOKUP(D901,Vendedores!A:H,8,FALSE)</f>
        <v>4</v>
      </c>
      <c r="P901">
        <f t="shared" si="86"/>
        <v>25.2</v>
      </c>
      <c r="Q901">
        <f t="shared" si="87"/>
        <v>14</v>
      </c>
      <c r="R901">
        <f t="shared" si="88"/>
        <v>14</v>
      </c>
      <c r="S901">
        <f t="shared" si="89"/>
        <v>14</v>
      </c>
      <c r="T901" s="12">
        <f>VLOOKUP(
    O901,
    Comisiones!A:N,
    HLOOKUP(G901,Comisiones!$1:$2,2,FALSE),
    FALSE
)</f>
        <v>0.17</v>
      </c>
    </row>
    <row r="902" spans="1:20" x14ac:dyDescent="0.3">
      <c r="A902" s="2">
        <v>901</v>
      </c>
      <c r="B902" s="3">
        <v>45228</v>
      </c>
      <c r="C902" s="2">
        <v>1</v>
      </c>
      <c r="D902" s="2">
        <v>36</v>
      </c>
      <c r="E902" s="2">
        <v>18</v>
      </c>
      <c r="F902" t="str">
        <f t="shared" si="84"/>
        <v>domingo</v>
      </c>
      <c r="G902" t="str">
        <f t="shared" si="85"/>
        <v>octubre</v>
      </c>
      <c r="H902" t="str">
        <f>VLOOKUP(C902,Productos!A:D,2,FALSE)</f>
        <v>Producto A</v>
      </c>
      <c r="I902">
        <f>VLOOKUP(C902,Productos!A:D,3,FALSE)</f>
        <v>10</v>
      </c>
      <c r="J902">
        <f>VLOOKUP(C902,Productos!A:D,4,FALSE)</f>
        <v>20</v>
      </c>
      <c r="K902" t="str">
        <f>VLOOKUP(D902,Vendedores!A:F,6,FALSE)</f>
        <v>Rodriguez, Francisco</v>
      </c>
      <c r="L902">
        <f>VLOOKUP(D902,Vendedores!A:F,5,FALSE)</f>
        <v>1898</v>
      </c>
      <c r="M902">
        <f>VLOOKUP(D902,Vendedores!A:F,2,FALSE)</f>
        <v>8</v>
      </c>
      <c r="N902" t="str">
        <f>VLOOKUP(D902,Vendedores!A:H,7,FALSE)</f>
        <v>Pasante</v>
      </c>
      <c r="O902">
        <f>VLOOKUP(D902,Vendedores!A:H,8,FALSE)</f>
        <v>1</v>
      </c>
      <c r="P902">
        <f t="shared" si="86"/>
        <v>24</v>
      </c>
      <c r="Q902">
        <f t="shared" si="87"/>
        <v>10</v>
      </c>
      <c r="R902">
        <f t="shared" si="88"/>
        <v>10</v>
      </c>
      <c r="S902">
        <f t="shared" si="89"/>
        <v>10</v>
      </c>
      <c r="T902" s="12">
        <f>VLOOKUP(
    O902,
    Comisiones!A:N,
    HLOOKUP(G902,Comisiones!$1:$2,2,FALSE),
    FALSE
)</f>
        <v>0.13</v>
      </c>
    </row>
    <row r="903" spans="1:20" x14ac:dyDescent="0.3">
      <c r="A903" s="2">
        <v>902</v>
      </c>
      <c r="B903" s="3">
        <v>45228</v>
      </c>
      <c r="C903" s="2">
        <v>8</v>
      </c>
      <c r="D903" s="2">
        <v>6</v>
      </c>
      <c r="E903" s="2">
        <v>15</v>
      </c>
      <c r="F903" t="str">
        <f t="shared" si="84"/>
        <v>domingo</v>
      </c>
      <c r="G903" t="str">
        <f t="shared" si="85"/>
        <v>octubre</v>
      </c>
      <c r="H903" t="str">
        <f>VLOOKUP(C903,Productos!A:D,2,FALSE)</f>
        <v>Producto H</v>
      </c>
      <c r="I903">
        <f>VLOOKUP(C903,Productos!A:D,3,FALSE)</f>
        <v>14</v>
      </c>
      <c r="J903">
        <f>VLOOKUP(C903,Productos!A:D,4,FALSE)</f>
        <v>28</v>
      </c>
      <c r="K903" t="str">
        <f>VLOOKUP(D903,Vendedores!A:F,6,FALSE)</f>
        <v>Martinez, Pilar</v>
      </c>
      <c r="L903">
        <f>VLOOKUP(D903,Vendedores!A:F,5,FALSE)</f>
        <v>2700</v>
      </c>
      <c r="M903">
        <f>VLOOKUP(D903,Vendedores!A:F,2,FALSE)</f>
        <v>2</v>
      </c>
      <c r="N903" t="str">
        <f>VLOOKUP(D903,Vendedores!A:H,7,FALSE)</f>
        <v>Director</v>
      </c>
      <c r="O903">
        <f>VLOOKUP(D903,Vendedores!A:H,8,FALSE)</f>
        <v>4</v>
      </c>
      <c r="P903">
        <f t="shared" si="86"/>
        <v>25.2</v>
      </c>
      <c r="Q903">
        <f t="shared" si="87"/>
        <v>14</v>
      </c>
      <c r="R903">
        <f t="shared" si="88"/>
        <v>14</v>
      </c>
      <c r="S903">
        <f t="shared" si="89"/>
        <v>14</v>
      </c>
      <c r="T903" s="12">
        <f>VLOOKUP(
    O903,
    Comisiones!A:N,
    HLOOKUP(G903,Comisiones!$1:$2,2,FALSE),
    FALSE
)</f>
        <v>0.17</v>
      </c>
    </row>
    <row r="904" spans="1:20" x14ac:dyDescent="0.3">
      <c r="A904" s="2">
        <v>903</v>
      </c>
      <c r="B904" s="3">
        <v>45228</v>
      </c>
      <c r="C904" s="2">
        <v>9</v>
      </c>
      <c r="D904" s="2">
        <v>36</v>
      </c>
      <c r="E904" s="2">
        <v>13</v>
      </c>
      <c r="F904" t="str">
        <f t="shared" si="84"/>
        <v>domingo</v>
      </c>
      <c r="G904" t="str">
        <f t="shared" si="85"/>
        <v>octubre</v>
      </c>
      <c r="H904" t="str">
        <f>VLOOKUP(C904,Productos!A:D,2,FALSE)</f>
        <v>Producto I</v>
      </c>
      <c r="I904">
        <f>VLOOKUP(C904,Productos!A:D,3,FALSE)</f>
        <v>26</v>
      </c>
      <c r="J904">
        <f>VLOOKUP(C904,Productos!A:D,4,FALSE)</f>
        <v>52</v>
      </c>
      <c r="K904" t="str">
        <f>VLOOKUP(D904,Vendedores!A:F,6,FALSE)</f>
        <v>Rodriguez, Francisco</v>
      </c>
      <c r="L904">
        <f>VLOOKUP(D904,Vendedores!A:F,5,FALSE)</f>
        <v>1898</v>
      </c>
      <c r="M904">
        <f>VLOOKUP(D904,Vendedores!A:F,2,FALSE)</f>
        <v>8</v>
      </c>
      <c r="N904" t="str">
        <f>VLOOKUP(D904,Vendedores!A:H,7,FALSE)</f>
        <v>Pasante</v>
      </c>
      <c r="O904">
        <f>VLOOKUP(D904,Vendedores!A:H,8,FALSE)</f>
        <v>1</v>
      </c>
      <c r="P904">
        <f t="shared" si="86"/>
        <v>62.4</v>
      </c>
      <c r="Q904">
        <f t="shared" si="87"/>
        <v>26</v>
      </c>
      <c r="R904">
        <f t="shared" si="88"/>
        <v>26</v>
      </c>
      <c r="S904">
        <f t="shared" si="89"/>
        <v>26</v>
      </c>
      <c r="T904" s="12">
        <f>VLOOKUP(
    O904,
    Comisiones!A:N,
    HLOOKUP(G904,Comisiones!$1:$2,2,FALSE),
    FALSE
)</f>
        <v>0.13</v>
      </c>
    </row>
    <row r="905" spans="1:20" x14ac:dyDescent="0.3">
      <c r="A905" s="2">
        <v>904</v>
      </c>
      <c r="B905" s="3">
        <v>45229</v>
      </c>
      <c r="C905" s="2">
        <v>4</v>
      </c>
      <c r="D905" s="2">
        <v>36</v>
      </c>
      <c r="E905" s="2">
        <v>18</v>
      </c>
      <c r="F905" t="str">
        <f t="shared" si="84"/>
        <v>lunes</v>
      </c>
      <c r="G905" t="str">
        <f t="shared" si="85"/>
        <v>octubre</v>
      </c>
      <c r="H905" t="str">
        <f>VLOOKUP(C905,Productos!A:D,2,FALSE)</f>
        <v>Producto D</v>
      </c>
      <c r="I905">
        <f>VLOOKUP(C905,Productos!A:D,3,FALSE)</f>
        <v>14</v>
      </c>
      <c r="J905">
        <f>VLOOKUP(C905,Productos!A:D,4,FALSE)</f>
        <v>28</v>
      </c>
      <c r="K905" t="str">
        <f>VLOOKUP(D905,Vendedores!A:F,6,FALSE)</f>
        <v>Rodriguez, Francisco</v>
      </c>
      <c r="L905">
        <f>VLOOKUP(D905,Vendedores!A:F,5,FALSE)</f>
        <v>1898</v>
      </c>
      <c r="M905">
        <f>VLOOKUP(D905,Vendedores!A:F,2,FALSE)</f>
        <v>8</v>
      </c>
      <c r="N905" t="str">
        <f>VLOOKUP(D905,Vendedores!A:H,7,FALSE)</f>
        <v>Pasante</v>
      </c>
      <c r="O905">
        <f>VLOOKUP(D905,Vendedores!A:H,8,FALSE)</f>
        <v>1</v>
      </c>
      <c r="P905">
        <f t="shared" si="86"/>
        <v>28</v>
      </c>
      <c r="Q905">
        <f t="shared" si="87"/>
        <v>14</v>
      </c>
      <c r="R905">
        <f t="shared" si="88"/>
        <v>14</v>
      </c>
      <c r="S905">
        <f t="shared" si="89"/>
        <v>14</v>
      </c>
      <c r="T905" s="12">
        <f>VLOOKUP(
    O905,
    Comisiones!A:N,
    HLOOKUP(G905,Comisiones!$1:$2,2,FALSE),
    FALSE
)</f>
        <v>0.13</v>
      </c>
    </row>
    <row r="906" spans="1:20" x14ac:dyDescent="0.3">
      <c r="A906" s="2">
        <v>905</v>
      </c>
      <c r="B906" s="3">
        <v>45229</v>
      </c>
      <c r="C906" s="2">
        <v>8</v>
      </c>
      <c r="D906" s="2">
        <v>9</v>
      </c>
      <c r="E906" s="2">
        <v>22</v>
      </c>
      <c r="F906" t="str">
        <f t="shared" si="84"/>
        <v>lunes</v>
      </c>
      <c r="G906" t="str">
        <f t="shared" si="85"/>
        <v>octubre</v>
      </c>
      <c r="H906" t="str">
        <f>VLOOKUP(C906,Productos!A:D,2,FALSE)</f>
        <v>Producto H</v>
      </c>
      <c r="I906">
        <f>VLOOKUP(C906,Productos!A:D,3,FALSE)</f>
        <v>14</v>
      </c>
      <c r="J906">
        <f>VLOOKUP(C906,Productos!A:D,4,FALSE)</f>
        <v>28</v>
      </c>
      <c r="K906" t="str">
        <f>VLOOKUP(D906,Vendedores!A:F,6,FALSE)</f>
        <v>Gomez, Jose</v>
      </c>
      <c r="L906">
        <f>VLOOKUP(D906,Vendedores!A:F,5,FALSE)</f>
        <v>5400</v>
      </c>
      <c r="M906">
        <f>VLOOKUP(D906,Vendedores!A:F,2,FALSE)</f>
        <v>4</v>
      </c>
      <c r="N906" t="str">
        <f>VLOOKUP(D906,Vendedores!A:H,7,FALSE)</f>
        <v>Jefe</v>
      </c>
      <c r="O906">
        <f>VLOOKUP(D906,Vendedores!A:H,8,FALSE)</f>
        <v>3</v>
      </c>
      <c r="P906">
        <f t="shared" si="86"/>
        <v>28</v>
      </c>
      <c r="Q906">
        <f t="shared" si="87"/>
        <v>14</v>
      </c>
      <c r="R906">
        <f t="shared" si="88"/>
        <v>14</v>
      </c>
      <c r="S906">
        <f t="shared" si="89"/>
        <v>14</v>
      </c>
      <c r="T906" s="12">
        <f>VLOOKUP(
    O906,
    Comisiones!A:N,
    HLOOKUP(G906,Comisiones!$1:$2,2,FALSE),
    FALSE
)</f>
        <v>0.15</v>
      </c>
    </row>
    <row r="907" spans="1:20" x14ac:dyDescent="0.3">
      <c r="A907" s="2">
        <v>906</v>
      </c>
      <c r="B907" s="3">
        <v>45229</v>
      </c>
      <c r="C907" s="2">
        <v>7</v>
      </c>
      <c r="D907" s="2">
        <v>25</v>
      </c>
      <c r="E907" s="2">
        <v>12</v>
      </c>
      <c r="F907" t="str">
        <f t="shared" si="84"/>
        <v>lunes</v>
      </c>
      <c r="G907" t="str">
        <f t="shared" si="85"/>
        <v>octubre</v>
      </c>
      <c r="H907" t="str">
        <f>VLOOKUP(C907,Productos!A:D,2,FALSE)</f>
        <v>Producto G</v>
      </c>
      <c r="I907">
        <f>VLOOKUP(C907,Productos!A:D,3,FALSE)</f>
        <v>17</v>
      </c>
      <c r="J907">
        <f>VLOOKUP(C907,Productos!A:D,4,FALSE)</f>
        <v>34</v>
      </c>
      <c r="K907" t="str">
        <f>VLOOKUP(D907,Vendedores!A:F,6,FALSE)</f>
        <v>Perez, Laura</v>
      </c>
      <c r="L907">
        <f>VLOOKUP(D907,Vendedores!A:F,5,FALSE)</f>
        <v>3586</v>
      </c>
      <c r="M907">
        <f>VLOOKUP(D907,Vendedores!A:F,2,FALSE)</f>
        <v>6</v>
      </c>
      <c r="N907" t="str">
        <f>VLOOKUP(D907,Vendedores!A:H,7,FALSE)</f>
        <v>Vendedor Ssr</v>
      </c>
      <c r="O907">
        <f>VLOOKUP(D907,Vendedores!A:H,8,FALSE)</f>
        <v>2</v>
      </c>
      <c r="P907">
        <f t="shared" si="86"/>
        <v>34</v>
      </c>
      <c r="Q907">
        <f t="shared" si="87"/>
        <v>17</v>
      </c>
      <c r="R907">
        <f t="shared" si="88"/>
        <v>17</v>
      </c>
      <c r="S907">
        <f t="shared" si="89"/>
        <v>17</v>
      </c>
      <c r="T907" s="12">
        <f>VLOOKUP(
    O907,
    Comisiones!A:N,
    HLOOKUP(G907,Comisiones!$1:$2,2,FALSE),
    FALSE
)</f>
        <v>0.14000000000000001</v>
      </c>
    </row>
    <row r="908" spans="1:20" x14ac:dyDescent="0.3">
      <c r="A908" s="2">
        <v>907</v>
      </c>
      <c r="B908" s="3">
        <v>45230</v>
      </c>
      <c r="C908" s="2">
        <v>5</v>
      </c>
      <c r="D908" s="2">
        <v>5</v>
      </c>
      <c r="E908" s="2">
        <v>17</v>
      </c>
      <c r="F908" t="str">
        <f t="shared" si="84"/>
        <v>martes</v>
      </c>
      <c r="G908" t="str">
        <f t="shared" si="85"/>
        <v>octubre</v>
      </c>
      <c r="H908" t="str">
        <f>VLOOKUP(C908,Productos!A:D,2,FALSE)</f>
        <v>Producto E</v>
      </c>
      <c r="I908">
        <f>VLOOKUP(C908,Productos!A:D,3,FALSE)</f>
        <v>24</v>
      </c>
      <c r="J908">
        <f>VLOOKUP(C908,Productos!A:D,4,FALSE)</f>
        <v>48</v>
      </c>
      <c r="K908" t="str">
        <f>VLOOKUP(D908,Vendedores!A:F,6,FALSE)</f>
        <v>Lopez, Laura</v>
      </c>
      <c r="L908">
        <f>VLOOKUP(D908,Vendedores!A:F,5,FALSE)</f>
        <v>3037</v>
      </c>
      <c r="M908">
        <f>VLOOKUP(D908,Vendedores!A:F,2,FALSE)</f>
        <v>6</v>
      </c>
      <c r="N908" t="str">
        <f>VLOOKUP(D908,Vendedores!A:H,7,FALSE)</f>
        <v>Vendedor Ssr</v>
      </c>
      <c r="O908">
        <f>VLOOKUP(D908,Vendedores!A:H,8,FALSE)</f>
        <v>2</v>
      </c>
      <c r="P908">
        <f t="shared" si="86"/>
        <v>48</v>
      </c>
      <c r="Q908">
        <f t="shared" si="87"/>
        <v>24</v>
      </c>
      <c r="R908">
        <f t="shared" si="88"/>
        <v>24</v>
      </c>
      <c r="S908">
        <f t="shared" si="89"/>
        <v>24</v>
      </c>
      <c r="T908" s="12">
        <f>VLOOKUP(
    O908,
    Comisiones!A:N,
    HLOOKUP(G908,Comisiones!$1:$2,2,FALSE),
    FALSE
)</f>
        <v>0.14000000000000001</v>
      </c>
    </row>
    <row r="909" spans="1:20" x14ac:dyDescent="0.3">
      <c r="A909" s="2">
        <v>908</v>
      </c>
      <c r="B909" s="3">
        <v>45230</v>
      </c>
      <c r="C909" s="2">
        <v>9</v>
      </c>
      <c r="D909" s="2">
        <v>21</v>
      </c>
      <c r="E909" s="2">
        <v>7</v>
      </c>
      <c r="F909" t="str">
        <f t="shared" si="84"/>
        <v>martes</v>
      </c>
      <c r="G909" t="str">
        <f t="shared" si="85"/>
        <v>octubre</v>
      </c>
      <c r="H909" t="str">
        <f>VLOOKUP(C909,Productos!A:D,2,FALSE)</f>
        <v>Producto I</v>
      </c>
      <c r="I909">
        <f>VLOOKUP(C909,Productos!A:D,3,FALSE)</f>
        <v>26</v>
      </c>
      <c r="J909">
        <f>VLOOKUP(C909,Productos!A:D,4,FALSE)</f>
        <v>52</v>
      </c>
      <c r="K909" t="str">
        <f>VLOOKUP(D909,Vendedores!A:F,6,FALSE)</f>
        <v>Fernandez, Juan</v>
      </c>
      <c r="L909">
        <f>VLOOKUP(D909,Vendedores!A:F,5,FALSE)</f>
        <v>2616</v>
      </c>
      <c r="M909">
        <f>VLOOKUP(D909,Vendedores!A:F,2,FALSE)</f>
        <v>7</v>
      </c>
      <c r="N909" t="str">
        <f>VLOOKUP(D909,Vendedores!A:H,7,FALSE)</f>
        <v>Vendedor Jr</v>
      </c>
      <c r="O909">
        <f>VLOOKUP(D909,Vendedores!A:H,8,FALSE)</f>
        <v>2</v>
      </c>
      <c r="P909">
        <f t="shared" si="86"/>
        <v>52</v>
      </c>
      <c r="Q909">
        <f t="shared" si="87"/>
        <v>26</v>
      </c>
      <c r="R909">
        <f t="shared" si="88"/>
        <v>26</v>
      </c>
      <c r="S909">
        <f t="shared" si="89"/>
        <v>26</v>
      </c>
      <c r="T909" s="12">
        <f>VLOOKUP(
    O909,
    Comisiones!A:N,
    HLOOKUP(G909,Comisiones!$1:$2,2,FALSE),
    FALSE
)</f>
        <v>0.14000000000000001</v>
      </c>
    </row>
    <row r="910" spans="1:20" x14ac:dyDescent="0.3">
      <c r="A910" s="2">
        <v>909</v>
      </c>
      <c r="B910" s="3">
        <v>45230</v>
      </c>
      <c r="C910" s="2">
        <v>9</v>
      </c>
      <c r="D910" s="2">
        <v>20</v>
      </c>
      <c r="E910" s="2">
        <v>22</v>
      </c>
      <c r="F910" t="str">
        <f t="shared" si="84"/>
        <v>martes</v>
      </c>
      <c r="G910" t="str">
        <f t="shared" si="85"/>
        <v>octubre</v>
      </c>
      <c r="H910" t="str">
        <f>VLOOKUP(C910,Productos!A:D,2,FALSE)</f>
        <v>Producto I</v>
      </c>
      <c r="I910">
        <f>VLOOKUP(C910,Productos!A:D,3,FALSE)</f>
        <v>26</v>
      </c>
      <c r="J910">
        <f>VLOOKUP(C910,Productos!A:D,4,FALSE)</f>
        <v>52</v>
      </c>
      <c r="K910" t="str">
        <f>VLOOKUP(D910,Vendedores!A:F,6,FALSE)</f>
        <v>Gonzalez, Carmen</v>
      </c>
      <c r="L910">
        <f>VLOOKUP(D910,Vendedores!A:F,5,FALSE)</f>
        <v>3522</v>
      </c>
      <c r="M910">
        <f>VLOOKUP(D910,Vendedores!A:F,2,FALSE)</f>
        <v>6</v>
      </c>
      <c r="N910" t="str">
        <f>VLOOKUP(D910,Vendedores!A:H,7,FALSE)</f>
        <v>Vendedor Ssr</v>
      </c>
      <c r="O910">
        <f>VLOOKUP(D910,Vendedores!A:H,8,FALSE)</f>
        <v>2</v>
      </c>
      <c r="P910">
        <f t="shared" si="86"/>
        <v>52</v>
      </c>
      <c r="Q910">
        <f t="shared" si="87"/>
        <v>26</v>
      </c>
      <c r="R910">
        <f t="shared" si="88"/>
        <v>26</v>
      </c>
      <c r="S910">
        <f t="shared" si="89"/>
        <v>26</v>
      </c>
      <c r="T910" s="12">
        <f>VLOOKUP(
    O910,
    Comisiones!A:N,
    HLOOKUP(G910,Comisiones!$1:$2,2,FALSE),
    FALSE
)</f>
        <v>0.14000000000000001</v>
      </c>
    </row>
    <row r="911" spans="1:20" x14ac:dyDescent="0.3">
      <c r="A911" s="2">
        <v>910</v>
      </c>
      <c r="B911" s="3">
        <v>45231</v>
      </c>
      <c r="C911" s="2">
        <v>6</v>
      </c>
      <c r="D911" s="2">
        <v>33</v>
      </c>
      <c r="E911" s="2">
        <v>17</v>
      </c>
      <c r="F911" t="str">
        <f t="shared" si="84"/>
        <v>miércoles</v>
      </c>
      <c r="G911" t="str">
        <f t="shared" si="85"/>
        <v>noviembre</v>
      </c>
      <c r="H911" t="str">
        <f>VLOOKUP(C911,Productos!A:D,2,FALSE)</f>
        <v>Producto F</v>
      </c>
      <c r="I911">
        <f>VLOOKUP(C911,Productos!A:D,3,FALSE)</f>
        <v>16</v>
      </c>
      <c r="J911">
        <f>VLOOKUP(C911,Productos!A:D,4,FALSE)</f>
        <v>32</v>
      </c>
      <c r="K911" t="str">
        <f>VLOOKUP(D911,Vendedores!A:F,6,FALSE)</f>
        <v>Martin, Josefa</v>
      </c>
      <c r="L911">
        <f>VLOOKUP(D911,Vendedores!A:F,5,FALSE)</f>
        <v>4217</v>
      </c>
      <c r="M911">
        <f>VLOOKUP(D911,Vendedores!A:F,2,FALSE)</f>
        <v>5</v>
      </c>
      <c r="N911" t="str">
        <f>VLOOKUP(D911,Vendedores!A:H,7,FALSE)</f>
        <v>Vendedor Sr</v>
      </c>
      <c r="O911">
        <f>VLOOKUP(D911,Vendedores!A:H,8,FALSE)</f>
        <v>2</v>
      </c>
      <c r="P911">
        <f t="shared" si="86"/>
        <v>32</v>
      </c>
      <c r="Q911">
        <f t="shared" si="87"/>
        <v>16</v>
      </c>
      <c r="R911">
        <f t="shared" si="88"/>
        <v>16</v>
      </c>
      <c r="S911">
        <f t="shared" si="89"/>
        <v>16</v>
      </c>
      <c r="T911" s="12">
        <f>VLOOKUP(
    O911,
    Comisiones!A:N,
    HLOOKUP(G911,Comisiones!$1:$2,2,FALSE),
    FALSE
)</f>
        <v>0.17</v>
      </c>
    </row>
    <row r="912" spans="1:20" x14ac:dyDescent="0.3">
      <c r="A912" s="2">
        <v>911</v>
      </c>
      <c r="B912" s="3">
        <v>45231</v>
      </c>
      <c r="C912" s="2">
        <v>8</v>
      </c>
      <c r="D912" s="2">
        <v>4</v>
      </c>
      <c r="E912" s="2">
        <v>13</v>
      </c>
      <c r="F912" t="str">
        <f t="shared" si="84"/>
        <v>miércoles</v>
      </c>
      <c r="G912" t="str">
        <f t="shared" si="85"/>
        <v>noviembre</v>
      </c>
      <c r="H912" t="str">
        <f>VLOOKUP(C912,Productos!A:D,2,FALSE)</f>
        <v>Producto H</v>
      </c>
      <c r="I912">
        <f>VLOOKUP(C912,Productos!A:D,3,FALSE)</f>
        <v>14</v>
      </c>
      <c r="J912">
        <f>VLOOKUP(C912,Productos!A:D,4,FALSE)</f>
        <v>28</v>
      </c>
      <c r="K912" t="str">
        <f>VLOOKUP(D912,Vendedores!A:F,6,FALSE)</f>
        <v>Fernandez, Isabel</v>
      </c>
      <c r="L912">
        <f>VLOOKUP(D912,Vendedores!A:F,5,FALSE)</f>
        <v>4345</v>
      </c>
      <c r="M912">
        <f>VLOOKUP(D912,Vendedores!A:F,2,FALSE)</f>
        <v>5</v>
      </c>
      <c r="N912" t="str">
        <f>VLOOKUP(D912,Vendedores!A:H,7,FALSE)</f>
        <v>Vendedor Sr</v>
      </c>
      <c r="O912">
        <f>VLOOKUP(D912,Vendedores!A:H,8,FALSE)</f>
        <v>2</v>
      </c>
      <c r="P912">
        <f t="shared" si="86"/>
        <v>28</v>
      </c>
      <c r="Q912">
        <f t="shared" si="87"/>
        <v>14</v>
      </c>
      <c r="R912">
        <f t="shared" si="88"/>
        <v>14</v>
      </c>
      <c r="S912">
        <f t="shared" si="89"/>
        <v>14</v>
      </c>
      <c r="T912" s="12">
        <f>VLOOKUP(
    O912,
    Comisiones!A:N,
    HLOOKUP(G912,Comisiones!$1:$2,2,FALSE),
    FALSE
)</f>
        <v>0.17</v>
      </c>
    </row>
    <row r="913" spans="1:20" x14ac:dyDescent="0.3">
      <c r="A913" s="2">
        <v>912</v>
      </c>
      <c r="B913" s="3">
        <v>45231</v>
      </c>
      <c r="C913" s="2">
        <v>7</v>
      </c>
      <c r="D913" s="2">
        <v>27</v>
      </c>
      <c r="E913" s="2">
        <v>17</v>
      </c>
      <c r="F913" t="str">
        <f t="shared" si="84"/>
        <v>miércoles</v>
      </c>
      <c r="G913" t="str">
        <f t="shared" si="85"/>
        <v>noviembre</v>
      </c>
      <c r="H913" t="str">
        <f>VLOOKUP(C913,Productos!A:D,2,FALSE)</f>
        <v>Producto G</v>
      </c>
      <c r="I913">
        <f>VLOOKUP(C913,Productos!A:D,3,FALSE)</f>
        <v>17</v>
      </c>
      <c r="J913">
        <f>VLOOKUP(C913,Productos!A:D,4,FALSE)</f>
        <v>34</v>
      </c>
      <c r="K913" t="str">
        <f>VLOOKUP(D913,Vendedores!A:F,6,FALSE)</f>
        <v>Martin, Antonio</v>
      </c>
      <c r="L913">
        <f>VLOOKUP(D913,Vendedores!A:F,5,FALSE)</f>
        <v>1057</v>
      </c>
      <c r="M913">
        <f>VLOOKUP(D913,Vendedores!A:F,2,FALSE)</f>
        <v>8</v>
      </c>
      <c r="N913" t="str">
        <f>VLOOKUP(D913,Vendedores!A:H,7,FALSE)</f>
        <v>Pasante</v>
      </c>
      <c r="O913">
        <f>VLOOKUP(D913,Vendedores!A:H,8,FALSE)</f>
        <v>1</v>
      </c>
      <c r="P913">
        <f t="shared" si="86"/>
        <v>34</v>
      </c>
      <c r="Q913">
        <f t="shared" si="87"/>
        <v>17</v>
      </c>
      <c r="R913">
        <f t="shared" si="88"/>
        <v>17</v>
      </c>
      <c r="S913">
        <f t="shared" si="89"/>
        <v>17</v>
      </c>
      <c r="T913" s="12">
        <f>VLOOKUP(
    O913,
    Comisiones!A:N,
    HLOOKUP(G913,Comisiones!$1:$2,2,FALSE),
    FALSE
)</f>
        <v>0.15</v>
      </c>
    </row>
    <row r="914" spans="1:20" x14ac:dyDescent="0.3">
      <c r="A914" s="2">
        <v>913</v>
      </c>
      <c r="B914" s="3">
        <v>45232</v>
      </c>
      <c r="C914" s="2">
        <v>3</v>
      </c>
      <c r="D914" s="2">
        <v>15</v>
      </c>
      <c r="E914" s="2">
        <v>21</v>
      </c>
      <c r="F914" t="str">
        <f t="shared" si="84"/>
        <v>jueves</v>
      </c>
      <c r="G914" t="str">
        <f t="shared" si="85"/>
        <v>noviembre</v>
      </c>
      <c r="H914" t="str">
        <f>VLOOKUP(C914,Productos!A:D,2,FALSE)</f>
        <v>Producto C</v>
      </c>
      <c r="I914">
        <f>VLOOKUP(C914,Productos!A:D,3,FALSE)</f>
        <v>23</v>
      </c>
      <c r="J914">
        <f>VLOOKUP(C914,Productos!A:D,4,FALSE)</f>
        <v>46</v>
      </c>
      <c r="K914" t="str">
        <f>VLOOKUP(D914,Vendedores!A:F,6,FALSE)</f>
        <v>Gomez, David</v>
      </c>
      <c r="L914">
        <f>VLOOKUP(D914,Vendedores!A:F,5,FALSE)</f>
        <v>1821</v>
      </c>
      <c r="M914">
        <f>VLOOKUP(D914,Vendedores!A:F,2,FALSE)</f>
        <v>8</v>
      </c>
      <c r="N914" t="str">
        <f>VLOOKUP(D914,Vendedores!A:H,7,FALSE)</f>
        <v>Pasante</v>
      </c>
      <c r="O914">
        <f>VLOOKUP(D914,Vendedores!A:H,8,FALSE)</f>
        <v>1</v>
      </c>
      <c r="P914">
        <f t="shared" si="86"/>
        <v>46</v>
      </c>
      <c r="Q914">
        <f t="shared" si="87"/>
        <v>23</v>
      </c>
      <c r="R914">
        <f t="shared" si="88"/>
        <v>23</v>
      </c>
      <c r="S914">
        <f t="shared" si="89"/>
        <v>23</v>
      </c>
      <c r="T914" s="12">
        <f>VLOOKUP(
    O914,
    Comisiones!A:N,
    HLOOKUP(G914,Comisiones!$1:$2,2,FALSE),
    FALSE
)</f>
        <v>0.15</v>
      </c>
    </row>
    <row r="915" spans="1:20" x14ac:dyDescent="0.3">
      <c r="A915" s="2">
        <v>914</v>
      </c>
      <c r="B915" s="3">
        <v>45232</v>
      </c>
      <c r="C915" s="2">
        <v>9</v>
      </c>
      <c r="D915" s="2">
        <v>7</v>
      </c>
      <c r="E915" s="2">
        <v>17</v>
      </c>
      <c r="F915" t="str">
        <f t="shared" si="84"/>
        <v>jueves</v>
      </c>
      <c r="G915" t="str">
        <f t="shared" si="85"/>
        <v>noviembre</v>
      </c>
      <c r="H915" t="str">
        <f>VLOOKUP(C915,Productos!A:D,2,FALSE)</f>
        <v>Producto I</v>
      </c>
      <c r="I915">
        <f>VLOOKUP(C915,Productos!A:D,3,FALSE)</f>
        <v>26</v>
      </c>
      <c r="J915">
        <f>VLOOKUP(C915,Productos!A:D,4,FALSE)</f>
        <v>52</v>
      </c>
      <c r="K915" t="str">
        <f>VLOOKUP(D915,Vendedores!A:F,6,FALSE)</f>
        <v>Sanchez, Antonio</v>
      </c>
      <c r="L915">
        <f>VLOOKUP(D915,Vendedores!A:F,5,FALSE)</f>
        <v>1810</v>
      </c>
      <c r="M915">
        <f>VLOOKUP(D915,Vendedores!A:F,2,FALSE)</f>
        <v>8</v>
      </c>
      <c r="N915" t="str">
        <f>VLOOKUP(D915,Vendedores!A:H,7,FALSE)</f>
        <v>Pasante</v>
      </c>
      <c r="O915">
        <f>VLOOKUP(D915,Vendedores!A:H,8,FALSE)</f>
        <v>1</v>
      </c>
      <c r="P915">
        <f t="shared" si="86"/>
        <v>52</v>
      </c>
      <c r="Q915">
        <f t="shared" si="87"/>
        <v>26</v>
      </c>
      <c r="R915">
        <f t="shared" si="88"/>
        <v>26</v>
      </c>
      <c r="S915">
        <f t="shared" si="89"/>
        <v>26</v>
      </c>
      <c r="T915" s="12">
        <f>VLOOKUP(
    O915,
    Comisiones!A:N,
    HLOOKUP(G915,Comisiones!$1:$2,2,FALSE),
    FALSE
)</f>
        <v>0.15</v>
      </c>
    </row>
    <row r="916" spans="1:20" x14ac:dyDescent="0.3">
      <c r="A916" s="2">
        <v>915</v>
      </c>
      <c r="B916" s="3">
        <v>45232</v>
      </c>
      <c r="C916" s="2">
        <v>10</v>
      </c>
      <c r="D916" s="2">
        <v>1</v>
      </c>
      <c r="E916" s="2">
        <v>13</v>
      </c>
      <c r="F916" t="str">
        <f t="shared" si="84"/>
        <v>jueves</v>
      </c>
      <c r="G916" t="str">
        <f t="shared" si="85"/>
        <v>noviembre</v>
      </c>
      <c r="H916" t="str">
        <f>VLOOKUP(C916,Productos!A:D,2,FALSE)</f>
        <v>Producto J</v>
      </c>
      <c r="I916">
        <f>VLOOKUP(C916,Productos!A:D,3,FALSE)</f>
        <v>29</v>
      </c>
      <c r="J916">
        <f>VLOOKUP(C916,Productos!A:D,4,FALSE)</f>
        <v>58</v>
      </c>
      <c r="K916" t="str">
        <f>VLOOKUP(D916,Vendedores!A:F,6,FALSE)</f>
        <v>Garcia, Juan</v>
      </c>
      <c r="L916">
        <f>VLOOKUP(D916,Vendedores!A:F,5,FALSE)</f>
        <v>7402</v>
      </c>
      <c r="M916">
        <f>VLOOKUP(D916,Vendedores!A:F,2,FALSE)</f>
        <v>7</v>
      </c>
      <c r="N916" t="str">
        <f>VLOOKUP(D916,Vendedores!A:H,7,FALSE)</f>
        <v>Vendedor Jr</v>
      </c>
      <c r="O916">
        <f>VLOOKUP(D916,Vendedores!A:H,8,FALSE)</f>
        <v>2</v>
      </c>
      <c r="P916">
        <f t="shared" si="86"/>
        <v>58</v>
      </c>
      <c r="Q916">
        <f t="shared" si="87"/>
        <v>29</v>
      </c>
      <c r="R916">
        <f t="shared" si="88"/>
        <v>29</v>
      </c>
      <c r="S916">
        <f t="shared" si="89"/>
        <v>29</v>
      </c>
      <c r="T916" s="12">
        <f>VLOOKUP(
    O916,
    Comisiones!A:N,
    HLOOKUP(G916,Comisiones!$1:$2,2,FALSE),
    FALSE
)</f>
        <v>0.17</v>
      </c>
    </row>
    <row r="917" spans="1:20" x14ac:dyDescent="0.3">
      <c r="A917" s="2">
        <v>916</v>
      </c>
      <c r="B917" s="3">
        <v>45233</v>
      </c>
      <c r="C917" s="2">
        <v>9</v>
      </c>
      <c r="D917" s="2">
        <v>26</v>
      </c>
      <c r="E917" s="2">
        <v>14</v>
      </c>
      <c r="F917" t="str">
        <f t="shared" si="84"/>
        <v>viernes</v>
      </c>
      <c r="G917" t="str">
        <f t="shared" si="85"/>
        <v>noviembre</v>
      </c>
      <c r="H917" t="str">
        <f>VLOOKUP(C917,Productos!A:D,2,FALSE)</f>
        <v>Producto I</v>
      </c>
      <c r="I917">
        <f>VLOOKUP(C917,Productos!A:D,3,FALSE)</f>
        <v>26</v>
      </c>
      <c r="J917">
        <f>VLOOKUP(C917,Productos!A:D,4,FALSE)</f>
        <v>52</v>
      </c>
      <c r="K917" t="str">
        <f>VLOOKUP(D917,Vendedores!A:F,6,FALSE)</f>
        <v>Gomez, Pilar</v>
      </c>
      <c r="L917">
        <f>VLOOKUP(D917,Vendedores!A:F,5,FALSE)</f>
        <v>2557</v>
      </c>
      <c r="M917">
        <f>VLOOKUP(D917,Vendedores!A:F,2,FALSE)</f>
        <v>7</v>
      </c>
      <c r="N917" t="str">
        <f>VLOOKUP(D917,Vendedores!A:H,7,FALSE)</f>
        <v>Vendedor Jr</v>
      </c>
      <c r="O917">
        <f>VLOOKUP(D917,Vendedores!A:H,8,FALSE)</f>
        <v>2</v>
      </c>
      <c r="P917">
        <f t="shared" si="86"/>
        <v>52</v>
      </c>
      <c r="Q917">
        <f t="shared" si="87"/>
        <v>26</v>
      </c>
      <c r="R917">
        <f t="shared" si="88"/>
        <v>26</v>
      </c>
      <c r="S917">
        <f t="shared" si="89"/>
        <v>26</v>
      </c>
      <c r="T917" s="12">
        <f>VLOOKUP(
    O917,
    Comisiones!A:N,
    HLOOKUP(G917,Comisiones!$1:$2,2,FALSE),
    FALSE
)</f>
        <v>0.17</v>
      </c>
    </row>
    <row r="918" spans="1:20" x14ac:dyDescent="0.3">
      <c r="A918" s="2">
        <v>917</v>
      </c>
      <c r="B918" s="3">
        <v>45233</v>
      </c>
      <c r="C918" s="2">
        <v>6</v>
      </c>
      <c r="D918" s="2">
        <v>34</v>
      </c>
      <c r="E918" s="2">
        <v>16</v>
      </c>
      <c r="F918" t="str">
        <f t="shared" si="84"/>
        <v>viernes</v>
      </c>
      <c r="G918" t="str">
        <f t="shared" si="85"/>
        <v>noviembre</v>
      </c>
      <c r="H918" t="str">
        <f>VLOOKUP(C918,Productos!A:D,2,FALSE)</f>
        <v>Producto F</v>
      </c>
      <c r="I918">
        <f>VLOOKUP(C918,Productos!A:D,3,FALSE)</f>
        <v>16</v>
      </c>
      <c r="J918">
        <f>VLOOKUP(C918,Productos!A:D,4,FALSE)</f>
        <v>32</v>
      </c>
      <c r="K918" t="str">
        <f>VLOOKUP(D918,Vendedores!A:F,6,FALSE)</f>
        <v>Lopez, Teresa</v>
      </c>
      <c r="L918">
        <f>VLOOKUP(D918,Vendedores!A:F,5,FALSE)</f>
        <v>3680</v>
      </c>
      <c r="M918">
        <f>VLOOKUP(D918,Vendedores!A:F,2,FALSE)</f>
        <v>6</v>
      </c>
      <c r="N918" t="str">
        <f>VLOOKUP(D918,Vendedores!A:H,7,FALSE)</f>
        <v>Vendedor Ssr</v>
      </c>
      <c r="O918">
        <f>VLOOKUP(D918,Vendedores!A:H,8,FALSE)</f>
        <v>2</v>
      </c>
      <c r="P918">
        <f t="shared" si="86"/>
        <v>32</v>
      </c>
      <c r="Q918">
        <f t="shared" si="87"/>
        <v>16</v>
      </c>
      <c r="R918">
        <f t="shared" si="88"/>
        <v>16</v>
      </c>
      <c r="S918">
        <f t="shared" si="89"/>
        <v>16</v>
      </c>
      <c r="T918" s="12">
        <f>VLOOKUP(
    O918,
    Comisiones!A:N,
    HLOOKUP(G918,Comisiones!$1:$2,2,FALSE),
    FALSE
)</f>
        <v>0.17</v>
      </c>
    </row>
    <row r="919" spans="1:20" x14ac:dyDescent="0.3">
      <c r="A919" s="2">
        <v>918</v>
      </c>
      <c r="B919" s="3">
        <v>45233</v>
      </c>
      <c r="C919" s="2">
        <v>4</v>
      </c>
      <c r="D919" s="2">
        <v>8</v>
      </c>
      <c r="E919" s="2">
        <v>13</v>
      </c>
      <c r="F919" t="str">
        <f t="shared" si="84"/>
        <v>viernes</v>
      </c>
      <c r="G919" t="str">
        <f t="shared" si="85"/>
        <v>noviembre</v>
      </c>
      <c r="H919" t="str">
        <f>VLOOKUP(C919,Productos!A:D,2,FALSE)</f>
        <v>Producto D</v>
      </c>
      <c r="I919">
        <f>VLOOKUP(C919,Productos!A:D,3,FALSE)</f>
        <v>14</v>
      </c>
      <c r="J919">
        <f>VLOOKUP(C919,Productos!A:D,4,FALSE)</f>
        <v>28</v>
      </c>
      <c r="K919" t="str">
        <f>VLOOKUP(D919,Vendedores!A:F,6,FALSE)</f>
        <v>Perez, Manuel</v>
      </c>
      <c r="L919">
        <f>VLOOKUP(D919,Vendedores!A:F,5,FALSE)</f>
        <v>6768</v>
      </c>
      <c r="M919">
        <f>VLOOKUP(D919,Vendedores!A:F,2,FALSE)</f>
        <v>3</v>
      </c>
      <c r="N919" t="str">
        <f>VLOOKUP(D919,Vendedores!A:H,7,FALSE)</f>
        <v>Gerente</v>
      </c>
      <c r="O919">
        <f>VLOOKUP(D919,Vendedores!A:H,8,FALSE)</f>
        <v>3</v>
      </c>
      <c r="P919">
        <f t="shared" si="86"/>
        <v>25.2</v>
      </c>
      <c r="Q919">
        <f t="shared" si="87"/>
        <v>14</v>
      </c>
      <c r="R919">
        <f t="shared" si="88"/>
        <v>14</v>
      </c>
      <c r="S919">
        <f t="shared" si="89"/>
        <v>14</v>
      </c>
      <c r="T919" s="12">
        <f>VLOOKUP(
    O919,
    Comisiones!A:N,
    HLOOKUP(G919,Comisiones!$1:$2,2,FALSE),
    FALSE
)</f>
        <v>0.19</v>
      </c>
    </row>
    <row r="920" spans="1:20" x14ac:dyDescent="0.3">
      <c r="A920" s="2">
        <v>919</v>
      </c>
      <c r="B920" s="3">
        <v>45234</v>
      </c>
      <c r="C920" s="2">
        <v>6</v>
      </c>
      <c r="D920" s="2">
        <v>6</v>
      </c>
      <c r="E920" s="2">
        <v>18</v>
      </c>
      <c r="F920" t="str">
        <f t="shared" si="84"/>
        <v>sábado</v>
      </c>
      <c r="G920" t="str">
        <f t="shared" si="85"/>
        <v>noviembre</v>
      </c>
      <c r="H920" t="str">
        <f>VLOOKUP(C920,Productos!A:D,2,FALSE)</f>
        <v>Producto F</v>
      </c>
      <c r="I920">
        <f>VLOOKUP(C920,Productos!A:D,3,FALSE)</f>
        <v>16</v>
      </c>
      <c r="J920">
        <f>VLOOKUP(C920,Productos!A:D,4,FALSE)</f>
        <v>32</v>
      </c>
      <c r="K920" t="str">
        <f>VLOOKUP(D920,Vendedores!A:F,6,FALSE)</f>
        <v>Martinez, Pilar</v>
      </c>
      <c r="L920">
        <f>VLOOKUP(D920,Vendedores!A:F,5,FALSE)</f>
        <v>2700</v>
      </c>
      <c r="M920">
        <f>VLOOKUP(D920,Vendedores!A:F,2,FALSE)</f>
        <v>2</v>
      </c>
      <c r="N920" t="str">
        <f>VLOOKUP(D920,Vendedores!A:H,7,FALSE)</f>
        <v>Director</v>
      </c>
      <c r="O920">
        <f>VLOOKUP(D920,Vendedores!A:H,8,FALSE)</f>
        <v>4</v>
      </c>
      <c r="P920">
        <f t="shared" si="86"/>
        <v>28.8</v>
      </c>
      <c r="Q920">
        <f t="shared" si="87"/>
        <v>16</v>
      </c>
      <c r="R920">
        <f t="shared" si="88"/>
        <v>16</v>
      </c>
      <c r="S920">
        <f t="shared" si="89"/>
        <v>16</v>
      </c>
      <c r="T920" s="12">
        <f>VLOOKUP(
    O920,
    Comisiones!A:N,
    HLOOKUP(G920,Comisiones!$1:$2,2,FALSE),
    FALSE
)</f>
        <v>0.21</v>
      </c>
    </row>
    <row r="921" spans="1:20" x14ac:dyDescent="0.3">
      <c r="A921" s="2">
        <v>920</v>
      </c>
      <c r="B921" s="3">
        <v>45234</v>
      </c>
      <c r="C921" s="2">
        <v>1</v>
      </c>
      <c r="D921" s="2">
        <v>40</v>
      </c>
      <c r="E921" s="2">
        <v>16</v>
      </c>
      <c r="F921" t="str">
        <f t="shared" si="84"/>
        <v>sábado</v>
      </c>
      <c r="G921" t="str">
        <f t="shared" si="85"/>
        <v>noviembre</v>
      </c>
      <c r="H921" t="str">
        <f>VLOOKUP(C921,Productos!A:D,2,FALSE)</f>
        <v>Producto A</v>
      </c>
      <c r="I921">
        <f>VLOOKUP(C921,Productos!A:D,3,FALSE)</f>
        <v>10</v>
      </c>
      <c r="J921">
        <f>VLOOKUP(C921,Productos!A:D,4,FALSE)</f>
        <v>20</v>
      </c>
      <c r="K921" t="str">
        <f>VLOOKUP(D921,Vendedores!A:F,6,FALSE)</f>
        <v>Martin, Carmen</v>
      </c>
      <c r="L921">
        <f>VLOOKUP(D921,Vendedores!A:F,5,FALSE)</f>
        <v>1598</v>
      </c>
      <c r="M921">
        <f>VLOOKUP(D921,Vendedores!A:F,2,FALSE)</f>
        <v>8</v>
      </c>
      <c r="N921" t="str">
        <f>VLOOKUP(D921,Vendedores!A:H,7,FALSE)</f>
        <v>Pasante</v>
      </c>
      <c r="O921">
        <f>VLOOKUP(D921,Vendedores!A:H,8,FALSE)</f>
        <v>1</v>
      </c>
      <c r="P921">
        <f t="shared" si="86"/>
        <v>20</v>
      </c>
      <c r="Q921">
        <f t="shared" si="87"/>
        <v>10</v>
      </c>
      <c r="R921">
        <f t="shared" si="88"/>
        <v>10</v>
      </c>
      <c r="S921">
        <f t="shared" si="89"/>
        <v>10</v>
      </c>
      <c r="T921" s="12">
        <f>VLOOKUP(
    O921,
    Comisiones!A:N,
    HLOOKUP(G921,Comisiones!$1:$2,2,FALSE),
    FALSE
)</f>
        <v>0.15</v>
      </c>
    </row>
    <row r="922" spans="1:20" x14ac:dyDescent="0.3">
      <c r="A922" s="2">
        <v>921</v>
      </c>
      <c r="B922" s="3">
        <v>45234</v>
      </c>
      <c r="C922" s="2">
        <v>5</v>
      </c>
      <c r="D922" s="2">
        <v>20</v>
      </c>
      <c r="E922" s="2">
        <v>17</v>
      </c>
      <c r="F922" t="str">
        <f t="shared" si="84"/>
        <v>sábado</v>
      </c>
      <c r="G922" t="str">
        <f t="shared" si="85"/>
        <v>noviembre</v>
      </c>
      <c r="H922" t="str">
        <f>VLOOKUP(C922,Productos!A:D,2,FALSE)</f>
        <v>Producto E</v>
      </c>
      <c r="I922">
        <f>VLOOKUP(C922,Productos!A:D,3,FALSE)</f>
        <v>24</v>
      </c>
      <c r="J922">
        <f>VLOOKUP(C922,Productos!A:D,4,FALSE)</f>
        <v>48</v>
      </c>
      <c r="K922" t="str">
        <f>VLOOKUP(D922,Vendedores!A:F,6,FALSE)</f>
        <v>Gonzalez, Carmen</v>
      </c>
      <c r="L922">
        <f>VLOOKUP(D922,Vendedores!A:F,5,FALSE)</f>
        <v>3522</v>
      </c>
      <c r="M922">
        <f>VLOOKUP(D922,Vendedores!A:F,2,FALSE)</f>
        <v>6</v>
      </c>
      <c r="N922" t="str">
        <f>VLOOKUP(D922,Vendedores!A:H,7,FALSE)</f>
        <v>Vendedor Ssr</v>
      </c>
      <c r="O922">
        <f>VLOOKUP(D922,Vendedores!A:H,8,FALSE)</f>
        <v>2</v>
      </c>
      <c r="P922">
        <f t="shared" si="86"/>
        <v>48</v>
      </c>
      <c r="Q922">
        <f t="shared" si="87"/>
        <v>24</v>
      </c>
      <c r="R922">
        <f t="shared" si="88"/>
        <v>24</v>
      </c>
      <c r="S922">
        <f t="shared" si="89"/>
        <v>24</v>
      </c>
      <c r="T922" s="12">
        <f>VLOOKUP(
    O922,
    Comisiones!A:N,
    HLOOKUP(G922,Comisiones!$1:$2,2,FALSE),
    FALSE
)</f>
        <v>0.17</v>
      </c>
    </row>
    <row r="923" spans="1:20" x14ac:dyDescent="0.3">
      <c r="A923" s="2">
        <v>922</v>
      </c>
      <c r="B923" s="3">
        <v>45235</v>
      </c>
      <c r="C923" s="2">
        <v>8</v>
      </c>
      <c r="D923" s="2">
        <v>6</v>
      </c>
      <c r="E923" s="2">
        <v>18</v>
      </c>
      <c r="F923" t="str">
        <f t="shared" si="84"/>
        <v>domingo</v>
      </c>
      <c r="G923" t="str">
        <f t="shared" si="85"/>
        <v>noviembre</v>
      </c>
      <c r="H923" t="str">
        <f>VLOOKUP(C923,Productos!A:D,2,FALSE)</f>
        <v>Producto H</v>
      </c>
      <c r="I923">
        <f>VLOOKUP(C923,Productos!A:D,3,FALSE)</f>
        <v>14</v>
      </c>
      <c r="J923">
        <f>VLOOKUP(C923,Productos!A:D,4,FALSE)</f>
        <v>28</v>
      </c>
      <c r="K923" t="str">
        <f>VLOOKUP(D923,Vendedores!A:F,6,FALSE)</f>
        <v>Martinez, Pilar</v>
      </c>
      <c r="L923">
        <f>VLOOKUP(D923,Vendedores!A:F,5,FALSE)</f>
        <v>2700</v>
      </c>
      <c r="M923">
        <f>VLOOKUP(D923,Vendedores!A:F,2,FALSE)</f>
        <v>2</v>
      </c>
      <c r="N923" t="str">
        <f>VLOOKUP(D923,Vendedores!A:H,7,FALSE)</f>
        <v>Director</v>
      </c>
      <c r="O923">
        <f>VLOOKUP(D923,Vendedores!A:H,8,FALSE)</f>
        <v>4</v>
      </c>
      <c r="P923">
        <f t="shared" si="86"/>
        <v>25.2</v>
      </c>
      <c r="Q923">
        <f t="shared" si="87"/>
        <v>14</v>
      </c>
      <c r="R923">
        <f t="shared" si="88"/>
        <v>14</v>
      </c>
      <c r="S923">
        <f t="shared" si="89"/>
        <v>14</v>
      </c>
      <c r="T923" s="12">
        <f>VLOOKUP(
    O923,
    Comisiones!A:N,
    HLOOKUP(G923,Comisiones!$1:$2,2,FALSE),
    FALSE
)</f>
        <v>0.21</v>
      </c>
    </row>
    <row r="924" spans="1:20" x14ac:dyDescent="0.3">
      <c r="A924" s="2">
        <v>923</v>
      </c>
      <c r="B924" s="3">
        <v>45235</v>
      </c>
      <c r="C924" s="2">
        <v>3</v>
      </c>
      <c r="D924" s="2">
        <v>4</v>
      </c>
      <c r="E924" s="2">
        <v>12</v>
      </c>
      <c r="F924" t="str">
        <f t="shared" si="84"/>
        <v>domingo</v>
      </c>
      <c r="G924" t="str">
        <f t="shared" si="85"/>
        <v>noviembre</v>
      </c>
      <c r="H924" t="str">
        <f>VLOOKUP(C924,Productos!A:D,2,FALSE)</f>
        <v>Producto C</v>
      </c>
      <c r="I924">
        <f>VLOOKUP(C924,Productos!A:D,3,FALSE)</f>
        <v>23</v>
      </c>
      <c r="J924">
        <f>VLOOKUP(C924,Productos!A:D,4,FALSE)</f>
        <v>46</v>
      </c>
      <c r="K924" t="str">
        <f>VLOOKUP(D924,Vendedores!A:F,6,FALSE)</f>
        <v>Fernandez, Isabel</v>
      </c>
      <c r="L924">
        <f>VLOOKUP(D924,Vendedores!A:F,5,FALSE)</f>
        <v>4345</v>
      </c>
      <c r="M924">
        <f>VLOOKUP(D924,Vendedores!A:F,2,FALSE)</f>
        <v>5</v>
      </c>
      <c r="N924" t="str">
        <f>VLOOKUP(D924,Vendedores!A:H,7,FALSE)</f>
        <v>Vendedor Sr</v>
      </c>
      <c r="O924">
        <f>VLOOKUP(D924,Vendedores!A:H,8,FALSE)</f>
        <v>2</v>
      </c>
      <c r="P924">
        <f t="shared" si="86"/>
        <v>55.199999999999996</v>
      </c>
      <c r="Q924">
        <f t="shared" si="87"/>
        <v>23</v>
      </c>
      <c r="R924">
        <f t="shared" si="88"/>
        <v>23</v>
      </c>
      <c r="S924">
        <f t="shared" si="89"/>
        <v>23</v>
      </c>
      <c r="T924" s="12">
        <f>VLOOKUP(
    O924,
    Comisiones!A:N,
    HLOOKUP(G924,Comisiones!$1:$2,2,FALSE),
    FALSE
)</f>
        <v>0.17</v>
      </c>
    </row>
    <row r="925" spans="1:20" x14ac:dyDescent="0.3">
      <c r="A925" s="2">
        <v>924</v>
      </c>
      <c r="B925" s="3">
        <v>45235</v>
      </c>
      <c r="C925" s="2">
        <v>4</v>
      </c>
      <c r="D925" s="2">
        <v>7</v>
      </c>
      <c r="E925" s="2">
        <v>13</v>
      </c>
      <c r="F925" t="str">
        <f t="shared" si="84"/>
        <v>domingo</v>
      </c>
      <c r="G925" t="str">
        <f t="shared" si="85"/>
        <v>noviembre</v>
      </c>
      <c r="H925" t="str">
        <f>VLOOKUP(C925,Productos!A:D,2,FALSE)</f>
        <v>Producto D</v>
      </c>
      <c r="I925">
        <f>VLOOKUP(C925,Productos!A:D,3,FALSE)</f>
        <v>14</v>
      </c>
      <c r="J925">
        <f>VLOOKUP(C925,Productos!A:D,4,FALSE)</f>
        <v>28</v>
      </c>
      <c r="K925" t="str">
        <f>VLOOKUP(D925,Vendedores!A:F,6,FALSE)</f>
        <v>Sanchez, Antonio</v>
      </c>
      <c r="L925">
        <f>VLOOKUP(D925,Vendedores!A:F,5,FALSE)</f>
        <v>1810</v>
      </c>
      <c r="M925">
        <f>VLOOKUP(D925,Vendedores!A:F,2,FALSE)</f>
        <v>8</v>
      </c>
      <c r="N925" t="str">
        <f>VLOOKUP(D925,Vendedores!A:H,7,FALSE)</f>
        <v>Pasante</v>
      </c>
      <c r="O925">
        <f>VLOOKUP(D925,Vendedores!A:H,8,FALSE)</f>
        <v>1</v>
      </c>
      <c r="P925">
        <f t="shared" si="86"/>
        <v>33.6</v>
      </c>
      <c r="Q925">
        <f t="shared" si="87"/>
        <v>14</v>
      </c>
      <c r="R925">
        <f t="shared" si="88"/>
        <v>14</v>
      </c>
      <c r="S925">
        <f t="shared" si="89"/>
        <v>14</v>
      </c>
      <c r="T925" s="12">
        <f>VLOOKUP(
    O925,
    Comisiones!A:N,
    HLOOKUP(G925,Comisiones!$1:$2,2,FALSE),
    FALSE
)</f>
        <v>0.15</v>
      </c>
    </row>
    <row r="926" spans="1:20" x14ac:dyDescent="0.3">
      <c r="A926" s="2">
        <v>925</v>
      </c>
      <c r="B926" s="3">
        <v>45236</v>
      </c>
      <c r="C926" s="2">
        <v>4</v>
      </c>
      <c r="D926" s="2">
        <v>8</v>
      </c>
      <c r="E926" s="2">
        <v>17</v>
      </c>
      <c r="F926" t="str">
        <f t="shared" si="84"/>
        <v>lunes</v>
      </c>
      <c r="G926" t="str">
        <f t="shared" si="85"/>
        <v>noviembre</v>
      </c>
      <c r="H926" t="str">
        <f>VLOOKUP(C926,Productos!A:D,2,FALSE)</f>
        <v>Producto D</v>
      </c>
      <c r="I926">
        <f>VLOOKUP(C926,Productos!A:D,3,FALSE)</f>
        <v>14</v>
      </c>
      <c r="J926">
        <f>VLOOKUP(C926,Productos!A:D,4,FALSE)</f>
        <v>28</v>
      </c>
      <c r="K926" t="str">
        <f>VLOOKUP(D926,Vendedores!A:F,6,FALSE)</f>
        <v>Perez, Manuel</v>
      </c>
      <c r="L926">
        <f>VLOOKUP(D926,Vendedores!A:F,5,FALSE)</f>
        <v>6768</v>
      </c>
      <c r="M926">
        <f>VLOOKUP(D926,Vendedores!A:F,2,FALSE)</f>
        <v>3</v>
      </c>
      <c r="N926" t="str">
        <f>VLOOKUP(D926,Vendedores!A:H,7,FALSE)</f>
        <v>Gerente</v>
      </c>
      <c r="O926">
        <f>VLOOKUP(D926,Vendedores!A:H,8,FALSE)</f>
        <v>3</v>
      </c>
      <c r="P926">
        <f t="shared" si="86"/>
        <v>25.2</v>
      </c>
      <c r="Q926">
        <f t="shared" si="87"/>
        <v>14</v>
      </c>
      <c r="R926">
        <f t="shared" si="88"/>
        <v>14</v>
      </c>
      <c r="S926">
        <f t="shared" si="89"/>
        <v>14</v>
      </c>
      <c r="T926" s="12">
        <f>VLOOKUP(
    O926,
    Comisiones!A:N,
    HLOOKUP(G926,Comisiones!$1:$2,2,FALSE),
    FALSE
)</f>
        <v>0.19</v>
      </c>
    </row>
    <row r="927" spans="1:20" x14ac:dyDescent="0.3">
      <c r="A927" s="2">
        <v>926</v>
      </c>
      <c r="B927" s="3">
        <v>45236</v>
      </c>
      <c r="C927" s="2">
        <v>1</v>
      </c>
      <c r="D927" s="2">
        <v>10</v>
      </c>
      <c r="E927" s="2">
        <v>12</v>
      </c>
      <c r="F927" t="str">
        <f t="shared" si="84"/>
        <v>lunes</v>
      </c>
      <c r="G927" t="str">
        <f t="shared" si="85"/>
        <v>noviembre</v>
      </c>
      <c r="H927" t="str">
        <f>VLOOKUP(C927,Productos!A:D,2,FALSE)</f>
        <v>Producto A</v>
      </c>
      <c r="I927">
        <f>VLOOKUP(C927,Productos!A:D,3,FALSE)</f>
        <v>10</v>
      </c>
      <c r="J927">
        <f>VLOOKUP(C927,Productos!A:D,4,FALSE)</f>
        <v>20</v>
      </c>
      <c r="K927" t="str">
        <f>VLOOKUP(D927,Vendedores!A:F,6,FALSE)</f>
        <v>Martin, Francisco</v>
      </c>
      <c r="L927">
        <f>VLOOKUP(D927,Vendedores!A:F,5,FALSE)</f>
        <v>4384</v>
      </c>
      <c r="M927">
        <f>VLOOKUP(D927,Vendedores!A:F,2,FALSE)</f>
        <v>5</v>
      </c>
      <c r="N927" t="str">
        <f>VLOOKUP(D927,Vendedores!A:H,7,FALSE)</f>
        <v>Vendedor Sr</v>
      </c>
      <c r="O927">
        <f>VLOOKUP(D927,Vendedores!A:H,8,FALSE)</f>
        <v>2</v>
      </c>
      <c r="P927">
        <f t="shared" si="86"/>
        <v>20</v>
      </c>
      <c r="Q927">
        <f t="shared" si="87"/>
        <v>10</v>
      </c>
      <c r="R927">
        <f t="shared" si="88"/>
        <v>10</v>
      </c>
      <c r="S927">
        <f t="shared" si="89"/>
        <v>10</v>
      </c>
      <c r="T927" s="12">
        <f>VLOOKUP(
    O927,
    Comisiones!A:N,
    HLOOKUP(G927,Comisiones!$1:$2,2,FALSE),
    FALSE
)</f>
        <v>0.17</v>
      </c>
    </row>
    <row r="928" spans="1:20" x14ac:dyDescent="0.3">
      <c r="A928" s="2">
        <v>927</v>
      </c>
      <c r="B928" s="3">
        <v>45236</v>
      </c>
      <c r="C928" s="2">
        <v>5</v>
      </c>
      <c r="D928" s="2">
        <v>40</v>
      </c>
      <c r="E928" s="2">
        <v>16</v>
      </c>
      <c r="F928" t="str">
        <f t="shared" si="84"/>
        <v>lunes</v>
      </c>
      <c r="G928" t="str">
        <f t="shared" si="85"/>
        <v>noviembre</v>
      </c>
      <c r="H928" t="str">
        <f>VLOOKUP(C928,Productos!A:D,2,FALSE)</f>
        <v>Producto E</v>
      </c>
      <c r="I928">
        <f>VLOOKUP(C928,Productos!A:D,3,FALSE)</f>
        <v>24</v>
      </c>
      <c r="J928">
        <f>VLOOKUP(C928,Productos!A:D,4,FALSE)</f>
        <v>48</v>
      </c>
      <c r="K928" t="str">
        <f>VLOOKUP(D928,Vendedores!A:F,6,FALSE)</f>
        <v>Martin, Carmen</v>
      </c>
      <c r="L928">
        <f>VLOOKUP(D928,Vendedores!A:F,5,FALSE)</f>
        <v>1598</v>
      </c>
      <c r="M928">
        <f>VLOOKUP(D928,Vendedores!A:F,2,FALSE)</f>
        <v>8</v>
      </c>
      <c r="N928" t="str">
        <f>VLOOKUP(D928,Vendedores!A:H,7,FALSE)</f>
        <v>Pasante</v>
      </c>
      <c r="O928">
        <f>VLOOKUP(D928,Vendedores!A:H,8,FALSE)</f>
        <v>1</v>
      </c>
      <c r="P928">
        <f t="shared" si="86"/>
        <v>48</v>
      </c>
      <c r="Q928">
        <f t="shared" si="87"/>
        <v>24</v>
      </c>
      <c r="R928">
        <f t="shared" si="88"/>
        <v>24</v>
      </c>
      <c r="S928">
        <f t="shared" si="89"/>
        <v>24</v>
      </c>
      <c r="T928" s="12">
        <f>VLOOKUP(
    O928,
    Comisiones!A:N,
    HLOOKUP(G928,Comisiones!$1:$2,2,FALSE),
    FALSE
)</f>
        <v>0.15</v>
      </c>
    </row>
    <row r="929" spans="1:20" x14ac:dyDescent="0.3">
      <c r="A929" s="2">
        <v>928</v>
      </c>
      <c r="B929" s="3">
        <v>45237</v>
      </c>
      <c r="C929" s="2">
        <v>8</v>
      </c>
      <c r="D929" s="2">
        <v>11</v>
      </c>
      <c r="E929" s="2">
        <v>18</v>
      </c>
      <c r="F929" t="str">
        <f t="shared" si="84"/>
        <v>martes</v>
      </c>
      <c r="G929" t="str">
        <f t="shared" si="85"/>
        <v>noviembre</v>
      </c>
      <c r="H929" t="str">
        <f>VLOOKUP(C929,Productos!A:D,2,FALSE)</f>
        <v>Producto H</v>
      </c>
      <c r="I929">
        <f>VLOOKUP(C929,Productos!A:D,3,FALSE)</f>
        <v>14</v>
      </c>
      <c r="J929">
        <f>VLOOKUP(C929,Productos!A:D,4,FALSE)</f>
        <v>28</v>
      </c>
      <c r="K929" t="str">
        <f>VLOOKUP(D929,Vendedores!A:F,6,FALSE)</f>
        <v>Garcia, Isabel</v>
      </c>
      <c r="L929">
        <f>VLOOKUP(D929,Vendedores!A:F,5,FALSE)</f>
        <v>3985</v>
      </c>
      <c r="M929">
        <f>VLOOKUP(D929,Vendedores!A:F,2,FALSE)</f>
        <v>6</v>
      </c>
      <c r="N929" t="str">
        <f>VLOOKUP(D929,Vendedores!A:H,7,FALSE)</f>
        <v>Vendedor Ssr</v>
      </c>
      <c r="O929">
        <f>VLOOKUP(D929,Vendedores!A:H,8,FALSE)</f>
        <v>2</v>
      </c>
      <c r="P929">
        <f t="shared" si="86"/>
        <v>28</v>
      </c>
      <c r="Q929">
        <f t="shared" si="87"/>
        <v>14</v>
      </c>
      <c r="R929">
        <f t="shared" si="88"/>
        <v>14</v>
      </c>
      <c r="S929">
        <f t="shared" si="89"/>
        <v>14</v>
      </c>
      <c r="T929" s="12">
        <f>VLOOKUP(
    O929,
    Comisiones!A:N,
    HLOOKUP(G929,Comisiones!$1:$2,2,FALSE),
    FALSE
)</f>
        <v>0.17</v>
      </c>
    </row>
    <row r="930" spans="1:20" x14ac:dyDescent="0.3">
      <c r="A930" s="2">
        <v>929</v>
      </c>
      <c r="B930" s="3">
        <v>45237</v>
      </c>
      <c r="C930" s="2">
        <v>2</v>
      </c>
      <c r="D930" s="2">
        <v>29</v>
      </c>
      <c r="E930" s="2">
        <v>13</v>
      </c>
      <c r="F930" t="str">
        <f t="shared" si="84"/>
        <v>martes</v>
      </c>
      <c r="G930" t="str">
        <f t="shared" si="85"/>
        <v>noviembre</v>
      </c>
      <c r="H930" t="str">
        <f>VLOOKUP(C930,Productos!A:D,2,FALSE)</f>
        <v>Producto B</v>
      </c>
      <c r="I930">
        <f>VLOOKUP(C930,Productos!A:D,3,FALSE)</f>
        <v>14</v>
      </c>
      <c r="J930">
        <f>VLOOKUP(C930,Productos!A:D,4,FALSE)</f>
        <v>28</v>
      </c>
      <c r="K930" t="str">
        <f>VLOOKUP(D930,Vendedores!A:F,6,FALSE)</f>
        <v>Rodriguez, Jose</v>
      </c>
      <c r="L930">
        <f>VLOOKUP(D930,Vendedores!A:F,5,FALSE)</f>
        <v>4645</v>
      </c>
      <c r="M930">
        <f>VLOOKUP(D930,Vendedores!A:F,2,FALSE)</f>
        <v>5</v>
      </c>
      <c r="N930" t="str">
        <f>VLOOKUP(D930,Vendedores!A:H,7,FALSE)</f>
        <v>Vendedor Sr</v>
      </c>
      <c r="O930">
        <f>VLOOKUP(D930,Vendedores!A:H,8,FALSE)</f>
        <v>2</v>
      </c>
      <c r="P930">
        <f t="shared" si="86"/>
        <v>28</v>
      </c>
      <c r="Q930">
        <f t="shared" si="87"/>
        <v>14</v>
      </c>
      <c r="R930">
        <f t="shared" si="88"/>
        <v>14</v>
      </c>
      <c r="S930">
        <f t="shared" si="89"/>
        <v>14</v>
      </c>
      <c r="T930" s="12">
        <f>VLOOKUP(
    O930,
    Comisiones!A:N,
    HLOOKUP(G930,Comisiones!$1:$2,2,FALSE),
    FALSE
)</f>
        <v>0.17</v>
      </c>
    </row>
    <row r="931" spans="1:20" x14ac:dyDescent="0.3">
      <c r="A931" s="2">
        <v>930</v>
      </c>
      <c r="B931" s="3">
        <v>45237</v>
      </c>
      <c r="C931" s="2">
        <v>2</v>
      </c>
      <c r="D931" s="2">
        <v>15</v>
      </c>
      <c r="E931" s="2">
        <v>17</v>
      </c>
      <c r="F931" t="str">
        <f t="shared" si="84"/>
        <v>martes</v>
      </c>
      <c r="G931" t="str">
        <f t="shared" si="85"/>
        <v>noviembre</v>
      </c>
      <c r="H931" t="str">
        <f>VLOOKUP(C931,Productos!A:D,2,FALSE)</f>
        <v>Producto B</v>
      </c>
      <c r="I931">
        <f>VLOOKUP(C931,Productos!A:D,3,FALSE)</f>
        <v>14</v>
      </c>
      <c r="J931">
        <f>VLOOKUP(C931,Productos!A:D,4,FALSE)</f>
        <v>28</v>
      </c>
      <c r="K931" t="str">
        <f>VLOOKUP(D931,Vendedores!A:F,6,FALSE)</f>
        <v>Gomez, David</v>
      </c>
      <c r="L931">
        <f>VLOOKUP(D931,Vendedores!A:F,5,FALSE)</f>
        <v>1821</v>
      </c>
      <c r="M931">
        <f>VLOOKUP(D931,Vendedores!A:F,2,FALSE)</f>
        <v>8</v>
      </c>
      <c r="N931" t="str">
        <f>VLOOKUP(D931,Vendedores!A:H,7,FALSE)</f>
        <v>Pasante</v>
      </c>
      <c r="O931">
        <f>VLOOKUP(D931,Vendedores!A:H,8,FALSE)</f>
        <v>1</v>
      </c>
      <c r="P931">
        <f t="shared" si="86"/>
        <v>28</v>
      </c>
      <c r="Q931">
        <f t="shared" si="87"/>
        <v>14</v>
      </c>
      <c r="R931">
        <f t="shared" si="88"/>
        <v>14</v>
      </c>
      <c r="S931">
        <f t="shared" si="89"/>
        <v>14</v>
      </c>
      <c r="T931" s="12">
        <f>VLOOKUP(
    O931,
    Comisiones!A:N,
    HLOOKUP(G931,Comisiones!$1:$2,2,FALSE),
    FALSE
)</f>
        <v>0.15</v>
      </c>
    </row>
    <row r="932" spans="1:20" x14ac:dyDescent="0.3">
      <c r="A932" s="2">
        <v>931</v>
      </c>
      <c r="B932" s="3">
        <v>45238</v>
      </c>
      <c r="C932" s="2">
        <v>9</v>
      </c>
      <c r="D932" s="2">
        <v>30</v>
      </c>
      <c r="E932" s="2">
        <v>23</v>
      </c>
      <c r="F932" t="str">
        <f t="shared" si="84"/>
        <v>miércoles</v>
      </c>
      <c r="G932" t="str">
        <f t="shared" si="85"/>
        <v>noviembre</v>
      </c>
      <c r="H932" t="str">
        <f>VLOOKUP(C932,Productos!A:D,2,FALSE)</f>
        <v>Producto I</v>
      </c>
      <c r="I932">
        <f>VLOOKUP(C932,Productos!A:D,3,FALSE)</f>
        <v>26</v>
      </c>
      <c r="J932">
        <f>VLOOKUP(C932,Productos!A:D,4,FALSE)</f>
        <v>52</v>
      </c>
      <c r="K932" t="str">
        <f>VLOOKUP(D932,Vendedores!A:F,6,FALSE)</f>
        <v>Gonzalez, Francisco</v>
      </c>
      <c r="L932">
        <f>VLOOKUP(D932,Vendedores!A:F,5,FALSE)</f>
        <v>3909</v>
      </c>
      <c r="M932">
        <f>VLOOKUP(D932,Vendedores!A:F,2,FALSE)</f>
        <v>6</v>
      </c>
      <c r="N932" t="str">
        <f>VLOOKUP(D932,Vendedores!A:H,7,FALSE)</f>
        <v>Vendedor Ssr</v>
      </c>
      <c r="O932">
        <f>VLOOKUP(D932,Vendedores!A:H,8,FALSE)</f>
        <v>2</v>
      </c>
      <c r="P932">
        <f t="shared" si="86"/>
        <v>52</v>
      </c>
      <c r="Q932">
        <f t="shared" si="87"/>
        <v>26</v>
      </c>
      <c r="R932">
        <f t="shared" si="88"/>
        <v>26</v>
      </c>
      <c r="S932">
        <f t="shared" si="89"/>
        <v>26</v>
      </c>
      <c r="T932" s="12">
        <f>VLOOKUP(
    O932,
    Comisiones!A:N,
    HLOOKUP(G932,Comisiones!$1:$2,2,FALSE),
    FALSE
)</f>
        <v>0.17</v>
      </c>
    </row>
    <row r="933" spans="1:20" x14ac:dyDescent="0.3">
      <c r="A933" s="2">
        <v>932</v>
      </c>
      <c r="B933" s="3">
        <v>45238</v>
      </c>
      <c r="C933" s="2">
        <v>10</v>
      </c>
      <c r="D933" s="2">
        <v>9</v>
      </c>
      <c r="E933" s="2">
        <v>13</v>
      </c>
      <c r="F933" t="str">
        <f t="shared" si="84"/>
        <v>miércoles</v>
      </c>
      <c r="G933" t="str">
        <f t="shared" si="85"/>
        <v>noviembre</v>
      </c>
      <c r="H933" t="str">
        <f>VLOOKUP(C933,Productos!A:D,2,FALSE)</f>
        <v>Producto J</v>
      </c>
      <c r="I933">
        <f>VLOOKUP(C933,Productos!A:D,3,FALSE)</f>
        <v>29</v>
      </c>
      <c r="J933">
        <f>VLOOKUP(C933,Productos!A:D,4,FALSE)</f>
        <v>58</v>
      </c>
      <c r="K933" t="str">
        <f>VLOOKUP(D933,Vendedores!A:F,6,FALSE)</f>
        <v>Gomez, Jose</v>
      </c>
      <c r="L933">
        <f>VLOOKUP(D933,Vendedores!A:F,5,FALSE)</f>
        <v>5400</v>
      </c>
      <c r="M933">
        <f>VLOOKUP(D933,Vendedores!A:F,2,FALSE)</f>
        <v>4</v>
      </c>
      <c r="N933" t="str">
        <f>VLOOKUP(D933,Vendedores!A:H,7,FALSE)</f>
        <v>Jefe</v>
      </c>
      <c r="O933">
        <f>VLOOKUP(D933,Vendedores!A:H,8,FALSE)</f>
        <v>3</v>
      </c>
      <c r="P933">
        <f t="shared" si="86"/>
        <v>58</v>
      </c>
      <c r="Q933">
        <f t="shared" si="87"/>
        <v>29</v>
      </c>
      <c r="R933">
        <f t="shared" si="88"/>
        <v>29</v>
      </c>
      <c r="S933">
        <f t="shared" si="89"/>
        <v>29</v>
      </c>
      <c r="T933" s="12">
        <f>VLOOKUP(
    O933,
    Comisiones!A:N,
    HLOOKUP(G933,Comisiones!$1:$2,2,FALSE),
    FALSE
)</f>
        <v>0.19</v>
      </c>
    </row>
    <row r="934" spans="1:20" x14ac:dyDescent="0.3">
      <c r="A934" s="2">
        <v>933</v>
      </c>
      <c r="B934" s="3">
        <v>45238</v>
      </c>
      <c r="C934" s="2">
        <v>10</v>
      </c>
      <c r="D934" s="2">
        <v>11</v>
      </c>
      <c r="E934" s="2">
        <v>14</v>
      </c>
      <c r="F934" t="str">
        <f t="shared" si="84"/>
        <v>miércoles</v>
      </c>
      <c r="G934" t="str">
        <f t="shared" si="85"/>
        <v>noviembre</v>
      </c>
      <c r="H934" t="str">
        <f>VLOOKUP(C934,Productos!A:D,2,FALSE)</f>
        <v>Producto J</v>
      </c>
      <c r="I934">
        <f>VLOOKUP(C934,Productos!A:D,3,FALSE)</f>
        <v>29</v>
      </c>
      <c r="J934">
        <f>VLOOKUP(C934,Productos!A:D,4,FALSE)</f>
        <v>58</v>
      </c>
      <c r="K934" t="str">
        <f>VLOOKUP(D934,Vendedores!A:F,6,FALSE)</f>
        <v>Garcia, Isabel</v>
      </c>
      <c r="L934">
        <f>VLOOKUP(D934,Vendedores!A:F,5,FALSE)</f>
        <v>3985</v>
      </c>
      <c r="M934">
        <f>VLOOKUP(D934,Vendedores!A:F,2,FALSE)</f>
        <v>6</v>
      </c>
      <c r="N934" t="str">
        <f>VLOOKUP(D934,Vendedores!A:H,7,FALSE)</f>
        <v>Vendedor Ssr</v>
      </c>
      <c r="O934">
        <f>VLOOKUP(D934,Vendedores!A:H,8,FALSE)</f>
        <v>2</v>
      </c>
      <c r="P934">
        <f t="shared" si="86"/>
        <v>58</v>
      </c>
      <c r="Q934">
        <f t="shared" si="87"/>
        <v>29</v>
      </c>
      <c r="R934">
        <f t="shared" si="88"/>
        <v>29</v>
      </c>
      <c r="S934">
        <f t="shared" si="89"/>
        <v>29</v>
      </c>
      <c r="T934" s="12">
        <f>VLOOKUP(
    O934,
    Comisiones!A:N,
    HLOOKUP(G934,Comisiones!$1:$2,2,FALSE),
    FALSE
)</f>
        <v>0.17</v>
      </c>
    </row>
    <row r="935" spans="1:20" x14ac:dyDescent="0.3">
      <c r="A935" s="2">
        <v>934</v>
      </c>
      <c r="B935" s="3">
        <v>45239</v>
      </c>
      <c r="C935" s="2">
        <v>10</v>
      </c>
      <c r="D935" s="2">
        <v>16</v>
      </c>
      <c r="E935" s="2">
        <v>9</v>
      </c>
      <c r="F935" t="str">
        <f t="shared" si="84"/>
        <v>jueves</v>
      </c>
      <c r="G935" t="str">
        <f t="shared" si="85"/>
        <v>noviembre</v>
      </c>
      <c r="H935" t="str">
        <f>VLOOKUP(C935,Productos!A:D,2,FALSE)</f>
        <v>Producto J</v>
      </c>
      <c r="I935">
        <f>VLOOKUP(C935,Productos!A:D,3,FALSE)</f>
        <v>29</v>
      </c>
      <c r="J935">
        <f>VLOOKUP(C935,Productos!A:D,4,FALSE)</f>
        <v>58</v>
      </c>
      <c r="K935" t="str">
        <f>VLOOKUP(D935,Vendedores!A:F,6,FALSE)</f>
        <v>Martin, Francisco</v>
      </c>
      <c r="L935">
        <f>VLOOKUP(D935,Vendedores!A:F,5,FALSE)</f>
        <v>2456</v>
      </c>
      <c r="M935">
        <f>VLOOKUP(D935,Vendedores!A:F,2,FALSE)</f>
        <v>7</v>
      </c>
      <c r="N935" t="str">
        <f>VLOOKUP(D935,Vendedores!A:H,7,FALSE)</f>
        <v>Vendedor Jr</v>
      </c>
      <c r="O935">
        <f>VLOOKUP(D935,Vendedores!A:H,8,FALSE)</f>
        <v>2</v>
      </c>
      <c r="P935">
        <f t="shared" si="86"/>
        <v>58</v>
      </c>
      <c r="Q935">
        <f t="shared" si="87"/>
        <v>29</v>
      </c>
      <c r="R935">
        <f t="shared" si="88"/>
        <v>29</v>
      </c>
      <c r="S935">
        <f t="shared" si="89"/>
        <v>29</v>
      </c>
      <c r="T935" s="12">
        <f>VLOOKUP(
    O935,
    Comisiones!A:N,
    HLOOKUP(G935,Comisiones!$1:$2,2,FALSE),
    FALSE
)</f>
        <v>0.17</v>
      </c>
    </row>
    <row r="936" spans="1:20" x14ac:dyDescent="0.3">
      <c r="A936" s="2">
        <v>935</v>
      </c>
      <c r="B936" s="3">
        <v>45239</v>
      </c>
      <c r="C936" s="2">
        <v>8</v>
      </c>
      <c r="D936" s="2">
        <v>17</v>
      </c>
      <c r="E936" s="2">
        <v>20</v>
      </c>
      <c r="F936" t="str">
        <f t="shared" si="84"/>
        <v>jueves</v>
      </c>
      <c r="G936" t="str">
        <f t="shared" si="85"/>
        <v>noviembre</v>
      </c>
      <c r="H936" t="str">
        <f>VLOOKUP(C936,Productos!A:D,2,FALSE)</f>
        <v>Producto H</v>
      </c>
      <c r="I936">
        <f>VLOOKUP(C936,Productos!A:D,3,FALSE)</f>
        <v>14</v>
      </c>
      <c r="J936">
        <f>VLOOKUP(C936,Productos!A:D,4,FALSE)</f>
        <v>28</v>
      </c>
      <c r="K936" t="str">
        <f>VLOOKUP(D936,Vendedores!A:F,6,FALSE)</f>
        <v>Messi, Lionel</v>
      </c>
      <c r="L936">
        <f>VLOOKUP(D936,Vendedores!A:F,5,FALSE)</f>
        <v>8512</v>
      </c>
      <c r="M936">
        <f>VLOOKUP(D936,Vendedores!A:F,2,FALSE)</f>
        <v>1</v>
      </c>
      <c r="N936" t="str">
        <f>VLOOKUP(D936,Vendedores!A:H,7,FALSE)</f>
        <v>CEO</v>
      </c>
      <c r="O936">
        <f>VLOOKUP(D936,Vendedores!A:H,8,FALSE)</f>
        <v>5</v>
      </c>
      <c r="P936">
        <f t="shared" si="86"/>
        <v>25.2</v>
      </c>
      <c r="Q936">
        <f t="shared" si="87"/>
        <v>14</v>
      </c>
      <c r="R936">
        <f t="shared" si="88"/>
        <v>14</v>
      </c>
      <c r="S936">
        <f t="shared" si="89"/>
        <v>14</v>
      </c>
      <c r="T936" s="12">
        <f>VLOOKUP(
    O936,
    Comisiones!A:N,
    HLOOKUP(G936,Comisiones!$1:$2,2,FALSE),
    FALSE
)</f>
        <v>0.23</v>
      </c>
    </row>
    <row r="937" spans="1:20" x14ac:dyDescent="0.3">
      <c r="A937" s="2">
        <v>936</v>
      </c>
      <c r="B937" s="3">
        <v>45239</v>
      </c>
      <c r="C937" s="2">
        <v>8</v>
      </c>
      <c r="D937" s="2">
        <v>36</v>
      </c>
      <c r="E937" s="2">
        <v>7</v>
      </c>
      <c r="F937" t="str">
        <f t="shared" si="84"/>
        <v>jueves</v>
      </c>
      <c r="G937" t="str">
        <f t="shared" si="85"/>
        <v>noviembre</v>
      </c>
      <c r="H937" t="str">
        <f>VLOOKUP(C937,Productos!A:D,2,FALSE)</f>
        <v>Producto H</v>
      </c>
      <c r="I937">
        <f>VLOOKUP(C937,Productos!A:D,3,FALSE)</f>
        <v>14</v>
      </c>
      <c r="J937">
        <f>VLOOKUP(C937,Productos!A:D,4,FALSE)</f>
        <v>28</v>
      </c>
      <c r="K937" t="str">
        <f>VLOOKUP(D937,Vendedores!A:F,6,FALSE)</f>
        <v>Rodriguez, Francisco</v>
      </c>
      <c r="L937">
        <f>VLOOKUP(D937,Vendedores!A:F,5,FALSE)</f>
        <v>1898</v>
      </c>
      <c r="M937">
        <f>VLOOKUP(D937,Vendedores!A:F,2,FALSE)</f>
        <v>8</v>
      </c>
      <c r="N937" t="str">
        <f>VLOOKUP(D937,Vendedores!A:H,7,FALSE)</f>
        <v>Pasante</v>
      </c>
      <c r="O937">
        <f>VLOOKUP(D937,Vendedores!A:H,8,FALSE)</f>
        <v>1</v>
      </c>
      <c r="P937">
        <f t="shared" si="86"/>
        <v>28</v>
      </c>
      <c r="Q937">
        <f t="shared" si="87"/>
        <v>14</v>
      </c>
      <c r="R937">
        <f t="shared" si="88"/>
        <v>14</v>
      </c>
      <c r="S937">
        <f t="shared" si="89"/>
        <v>14</v>
      </c>
      <c r="T937" s="12">
        <f>VLOOKUP(
    O937,
    Comisiones!A:N,
    HLOOKUP(G937,Comisiones!$1:$2,2,FALSE),
    FALSE
)</f>
        <v>0.15</v>
      </c>
    </row>
    <row r="938" spans="1:20" x14ac:dyDescent="0.3">
      <c r="A938" s="2">
        <v>937</v>
      </c>
      <c r="B938" s="3">
        <v>45240</v>
      </c>
      <c r="C938" s="2">
        <v>4</v>
      </c>
      <c r="D938" s="2">
        <v>38</v>
      </c>
      <c r="E938" s="2">
        <v>17</v>
      </c>
      <c r="F938" t="str">
        <f t="shared" si="84"/>
        <v>viernes</v>
      </c>
      <c r="G938" t="str">
        <f t="shared" si="85"/>
        <v>noviembre</v>
      </c>
      <c r="H938" t="str">
        <f>VLOOKUP(C938,Productos!A:D,2,FALSE)</f>
        <v>Producto D</v>
      </c>
      <c r="I938">
        <f>VLOOKUP(C938,Productos!A:D,3,FALSE)</f>
        <v>14</v>
      </c>
      <c r="J938">
        <f>VLOOKUP(C938,Productos!A:D,4,FALSE)</f>
        <v>28</v>
      </c>
      <c r="K938" t="str">
        <f>VLOOKUP(D938,Vendedores!A:F,6,FALSE)</f>
        <v>Fernandez, Jose</v>
      </c>
      <c r="L938">
        <f>VLOOKUP(D938,Vendedores!A:F,5,FALSE)</f>
        <v>3055</v>
      </c>
      <c r="M938">
        <f>VLOOKUP(D938,Vendedores!A:F,2,FALSE)</f>
        <v>6</v>
      </c>
      <c r="N938" t="str">
        <f>VLOOKUP(D938,Vendedores!A:H,7,FALSE)</f>
        <v>Vendedor Ssr</v>
      </c>
      <c r="O938">
        <f>VLOOKUP(D938,Vendedores!A:H,8,FALSE)</f>
        <v>2</v>
      </c>
      <c r="P938">
        <f t="shared" si="86"/>
        <v>28</v>
      </c>
      <c r="Q938">
        <f t="shared" si="87"/>
        <v>14</v>
      </c>
      <c r="R938">
        <f t="shared" si="88"/>
        <v>14</v>
      </c>
      <c r="S938">
        <f t="shared" si="89"/>
        <v>14</v>
      </c>
      <c r="T938" s="12">
        <f>VLOOKUP(
    O938,
    Comisiones!A:N,
    HLOOKUP(G938,Comisiones!$1:$2,2,FALSE),
    FALSE
)</f>
        <v>0.17</v>
      </c>
    </row>
    <row r="939" spans="1:20" x14ac:dyDescent="0.3">
      <c r="A939" s="2">
        <v>938</v>
      </c>
      <c r="B939" s="3">
        <v>45240</v>
      </c>
      <c r="C939" s="2">
        <v>6</v>
      </c>
      <c r="D939" s="2">
        <v>6</v>
      </c>
      <c r="E939" s="2">
        <v>13</v>
      </c>
      <c r="F939" t="str">
        <f t="shared" si="84"/>
        <v>viernes</v>
      </c>
      <c r="G939" t="str">
        <f t="shared" si="85"/>
        <v>noviembre</v>
      </c>
      <c r="H939" t="str">
        <f>VLOOKUP(C939,Productos!A:D,2,FALSE)</f>
        <v>Producto F</v>
      </c>
      <c r="I939">
        <f>VLOOKUP(C939,Productos!A:D,3,FALSE)</f>
        <v>16</v>
      </c>
      <c r="J939">
        <f>VLOOKUP(C939,Productos!A:D,4,FALSE)</f>
        <v>32</v>
      </c>
      <c r="K939" t="str">
        <f>VLOOKUP(D939,Vendedores!A:F,6,FALSE)</f>
        <v>Martinez, Pilar</v>
      </c>
      <c r="L939">
        <f>VLOOKUP(D939,Vendedores!A:F,5,FALSE)</f>
        <v>2700</v>
      </c>
      <c r="M939">
        <f>VLOOKUP(D939,Vendedores!A:F,2,FALSE)</f>
        <v>2</v>
      </c>
      <c r="N939" t="str">
        <f>VLOOKUP(D939,Vendedores!A:H,7,FALSE)</f>
        <v>Director</v>
      </c>
      <c r="O939">
        <f>VLOOKUP(D939,Vendedores!A:H,8,FALSE)</f>
        <v>4</v>
      </c>
      <c r="P939">
        <f t="shared" si="86"/>
        <v>28.8</v>
      </c>
      <c r="Q939">
        <f t="shared" si="87"/>
        <v>16</v>
      </c>
      <c r="R939">
        <f t="shared" si="88"/>
        <v>16</v>
      </c>
      <c r="S939">
        <f t="shared" si="89"/>
        <v>16</v>
      </c>
      <c r="T939" s="12">
        <f>VLOOKUP(
    O939,
    Comisiones!A:N,
    HLOOKUP(G939,Comisiones!$1:$2,2,FALSE),
    FALSE
)</f>
        <v>0.21</v>
      </c>
    </row>
    <row r="940" spans="1:20" x14ac:dyDescent="0.3">
      <c r="A940" s="2">
        <v>939</v>
      </c>
      <c r="B940" s="3">
        <v>45240</v>
      </c>
      <c r="C940" s="2">
        <v>7</v>
      </c>
      <c r="D940" s="2">
        <v>35</v>
      </c>
      <c r="E940" s="2">
        <v>13</v>
      </c>
      <c r="F940" t="str">
        <f t="shared" si="84"/>
        <v>viernes</v>
      </c>
      <c r="G940" t="str">
        <f t="shared" si="85"/>
        <v>noviembre</v>
      </c>
      <c r="H940" t="str">
        <f>VLOOKUP(C940,Productos!A:D,2,FALSE)</f>
        <v>Producto G</v>
      </c>
      <c r="I940">
        <f>VLOOKUP(C940,Productos!A:D,3,FALSE)</f>
        <v>17</v>
      </c>
      <c r="J940">
        <f>VLOOKUP(C940,Productos!A:D,4,FALSE)</f>
        <v>34</v>
      </c>
      <c r="K940" t="str">
        <f>VLOOKUP(D940,Vendedores!A:F,6,FALSE)</f>
        <v>Garcia, David</v>
      </c>
      <c r="L940">
        <f>VLOOKUP(D940,Vendedores!A:F,5,FALSE)</f>
        <v>2383</v>
      </c>
      <c r="M940">
        <f>VLOOKUP(D940,Vendedores!A:F,2,FALSE)</f>
        <v>7</v>
      </c>
      <c r="N940" t="str">
        <f>VLOOKUP(D940,Vendedores!A:H,7,FALSE)</f>
        <v>Vendedor Jr</v>
      </c>
      <c r="O940">
        <f>VLOOKUP(D940,Vendedores!A:H,8,FALSE)</f>
        <v>2</v>
      </c>
      <c r="P940">
        <f t="shared" si="86"/>
        <v>34</v>
      </c>
      <c r="Q940">
        <f t="shared" si="87"/>
        <v>17</v>
      </c>
      <c r="R940">
        <f t="shared" si="88"/>
        <v>17</v>
      </c>
      <c r="S940">
        <f t="shared" si="89"/>
        <v>17</v>
      </c>
      <c r="T940" s="12">
        <f>VLOOKUP(
    O940,
    Comisiones!A:N,
    HLOOKUP(G940,Comisiones!$1:$2,2,FALSE),
    FALSE
)</f>
        <v>0.17</v>
      </c>
    </row>
    <row r="941" spans="1:20" x14ac:dyDescent="0.3">
      <c r="A941" s="2">
        <v>940</v>
      </c>
      <c r="B941" s="3">
        <v>45241</v>
      </c>
      <c r="C941" s="2">
        <v>1</v>
      </c>
      <c r="D941" s="2">
        <v>31</v>
      </c>
      <c r="E941" s="2">
        <v>10</v>
      </c>
      <c r="F941" t="str">
        <f t="shared" si="84"/>
        <v>sábado</v>
      </c>
      <c r="G941" t="str">
        <f t="shared" si="85"/>
        <v>noviembre</v>
      </c>
      <c r="H941" t="str">
        <f>VLOOKUP(C941,Productos!A:D,2,FALSE)</f>
        <v>Producto A</v>
      </c>
      <c r="I941">
        <f>VLOOKUP(C941,Productos!A:D,3,FALSE)</f>
        <v>10</v>
      </c>
      <c r="J941">
        <f>VLOOKUP(C941,Productos!A:D,4,FALSE)</f>
        <v>20</v>
      </c>
      <c r="K941" t="str">
        <f>VLOOKUP(D941,Vendedores!A:F,6,FALSE)</f>
        <v>Fernandez, Isabel</v>
      </c>
      <c r="L941">
        <f>VLOOKUP(D941,Vendedores!A:F,5,FALSE)</f>
        <v>2227</v>
      </c>
      <c r="M941">
        <f>VLOOKUP(D941,Vendedores!A:F,2,FALSE)</f>
        <v>7</v>
      </c>
      <c r="N941" t="str">
        <f>VLOOKUP(D941,Vendedores!A:H,7,FALSE)</f>
        <v>Vendedor Jr</v>
      </c>
      <c r="O941">
        <f>VLOOKUP(D941,Vendedores!A:H,8,FALSE)</f>
        <v>2</v>
      </c>
      <c r="P941">
        <f t="shared" si="86"/>
        <v>20</v>
      </c>
      <c r="Q941">
        <f t="shared" si="87"/>
        <v>10</v>
      </c>
      <c r="R941">
        <f t="shared" si="88"/>
        <v>10</v>
      </c>
      <c r="S941">
        <f t="shared" si="89"/>
        <v>10</v>
      </c>
      <c r="T941" s="12">
        <f>VLOOKUP(
    O941,
    Comisiones!A:N,
    HLOOKUP(G941,Comisiones!$1:$2,2,FALSE),
    FALSE
)</f>
        <v>0.17</v>
      </c>
    </row>
    <row r="942" spans="1:20" x14ac:dyDescent="0.3">
      <c r="A942" s="2">
        <v>941</v>
      </c>
      <c r="B942" s="3">
        <v>45241</v>
      </c>
      <c r="C942" s="2">
        <v>9</v>
      </c>
      <c r="D942" s="2">
        <v>30</v>
      </c>
      <c r="E942" s="2">
        <v>12</v>
      </c>
      <c r="F942" t="str">
        <f t="shared" si="84"/>
        <v>sábado</v>
      </c>
      <c r="G942" t="str">
        <f t="shared" si="85"/>
        <v>noviembre</v>
      </c>
      <c r="H942" t="str">
        <f>VLOOKUP(C942,Productos!A:D,2,FALSE)</f>
        <v>Producto I</v>
      </c>
      <c r="I942">
        <f>VLOOKUP(C942,Productos!A:D,3,FALSE)</f>
        <v>26</v>
      </c>
      <c r="J942">
        <f>VLOOKUP(C942,Productos!A:D,4,FALSE)</f>
        <v>52</v>
      </c>
      <c r="K942" t="str">
        <f>VLOOKUP(D942,Vendedores!A:F,6,FALSE)</f>
        <v>Gonzalez, Francisco</v>
      </c>
      <c r="L942">
        <f>VLOOKUP(D942,Vendedores!A:F,5,FALSE)</f>
        <v>3909</v>
      </c>
      <c r="M942">
        <f>VLOOKUP(D942,Vendedores!A:F,2,FALSE)</f>
        <v>6</v>
      </c>
      <c r="N942" t="str">
        <f>VLOOKUP(D942,Vendedores!A:H,7,FALSE)</f>
        <v>Vendedor Ssr</v>
      </c>
      <c r="O942">
        <f>VLOOKUP(D942,Vendedores!A:H,8,FALSE)</f>
        <v>2</v>
      </c>
      <c r="P942">
        <f t="shared" si="86"/>
        <v>52</v>
      </c>
      <c r="Q942">
        <f t="shared" si="87"/>
        <v>26</v>
      </c>
      <c r="R942">
        <f t="shared" si="88"/>
        <v>26</v>
      </c>
      <c r="S942">
        <f t="shared" si="89"/>
        <v>26</v>
      </c>
      <c r="T942" s="12">
        <f>VLOOKUP(
    O942,
    Comisiones!A:N,
    HLOOKUP(G942,Comisiones!$1:$2,2,FALSE),
    FALSE
)</f>
        <v>0.17</v>
      </c>
    </row>
    <row r="943" spans="1:20" x14ac:dyDescent="0.3">
      <c r="A943" s="2">
        <v>942</v>
      </c>
      <c r="B943" s="3">
        <v>45241</v>
      </c>
      <c r="C943" s="2">
        <v>7</v>
      </c>
      <c r="D943" s="2">
        <v>33</v>
      </c>
      <c r="E943" s="2">
        <v>15</v>
      </c>
      <c r="F943" t="str">
        <f t="shared" si="84"/>
        <v>sábado</v>
      </c>
      <c r="G943" t="str">
        <f t="shared" si="85"/>
        <v>noviembre</v>
      </c>
      <c r="H943" t="str">
        <f>VLOOKUP(C943,Productos!A:D,2,FALSE)</f>
        <v>Producto G</v>
      </c>
      <c r="I943">
        <f>VLOOKUP(C943,Productos!A:D,3,FALSE)</f>
        <v>17</v>
      </c>
      <c r="J943">
        <f>VLOOKUP(C943,Productos!A:D,4,FALSE)</f>
        <v>34</v>
      </c>
      <c r="K943" t="str">
        <f>VLOOKUP(D943,Vendedores!A:F,6,FALSE)</f>
        <v>Martin, Josefa</v>
      </c>
      <c r="L943">
        <f>VLOOKUP(D943,Vendedores!A:F,5,FALSE)</f>
        <v>4217</v>
      </c>
      <c r="M943">
        <f>VLOOKUP(D943,Vendedores!A:F,2,FALSE)</f>
        <v>5</v>
      </c>
      <c r="N943" t="str">
        <f>VLOOKUP(D943,Vendedores!A:H,7,FALSE)</f>
        <v>Vendedor Sr</v>
      </c>
      <c r="O943">
        <f>VLOOKUP(D943,Vendedores!A:H,8,FALSE)</f>
        <v>2</v>
      </c>
      <c r="P943">
        <f t="shared" si="86"/>
        <v>34</v>
      </c>
      <c r="Q943">
        <f t="shared" si="87"/>
        <v>17</v>
      </c>
      <c r="R943">
        <f t="shared" si="88"/>
        <v>17</v>
      </c>
      <c r="S943">
        <f t="shared" si="89"/>
        <v>17</v>
      </c>
      <c r="T943" s="12">
        <f>VLOOKUP(
    O943,
    Comisiones!A:N,
    HLOOKUP(G943,Comisiones!$1:$2,2,FALSE),
    FALSE
)</f>
        <v>0.17</v>
      </c>
    </row>
    <row r="944" spans="1:20" x14ac:dyDescent="0.3">
      <c r="A944" s="2">
        <v>943</v>
      </c>
      <c r="B944" s="3">
        <v>45242</v>
      </c>
      <c r="C944" s="2">
        <v>3</v>
      </c>
      <c r="D944" s="2">
        <v>5</v>
      </c>
      <c r="E944" s="2">
        <v>15</v>
      </c>
      <c r="F944" t="str">
        <f t="shared" si="84"/>
        <v>domingo</v>
      </c>
      <c r="G944" t="str">
        <f t="shared" si="85"/>
        <v>noviembre</v>
      </c>
      <c r="H944" t="str">
        <f>VLOOKUP(C944,Productos!A:D,2,FALSE)</f>
        <v>Producto C</v>
      </c>
      <c r="I944">
        <f>VLOOKUP(C944,Productos!A:D,3,FALSE)</f>
        <v>23</v>
      </c>
      <c r="J944">
        <f>VLOOKUP(C944,Productos!A:D,4,FALSE)</f>
        <v>46</v>
      </c>
      <c r="K944" t="str">
        <f>VLOOKUP(D944,Vendedores!A:F,6,FALSE)</f>
        <v>Lopez, Laura</v>
      </c>
      <c r="L944">
        <f>VLOOKUP(D944,Vendedores!A:F,5,FALSE)</f>
        <v>3037</v>
      </c>
      <c r="M944">
        <f>VLOOKUP(D944,Vendedores!A:F,2,FALSE)</f>
        <v>6</v>
      </c>
      <c r="N944" t="str">
        <f>VLOOKUP(D944,Vendedores!A:H,7,FALSE)</f>
        <v>Vendedor Ssr</v>
      </c>
      <c r="O944">
        <f>VLOOKUP(D944,Vendedores!A:H,8,FALSE)</f>
        <v>2</v>
      </c>
      <c r="P944">
        <f t="shared" si="86"/>
        <v>55.199999999999996</v>
      </c>
      <c r="Q944">
        <f t="shared" si="87"/>
        <v>23</v>
      </c>
      <c r="R944">
        <f t="shared" si="88"/>
        <v>23</v>
      </c>
      <c r="S944">
        <f t="shared" si="89"/>
        <v>23</v>
      </c>
      <c r="T944" s="12">
        <f>VLOOKUP(
    O944,
    Comisiones!A:N,
    HLOOKUP(G944,Comisiones!$1:$2,2,FALSE),
    FALSE
)</f>
        <v>0.17</v>
      </c>
    </row>
    <row r="945" spans="1:20" x14ac:dyDescent="0.3">
      <c r="A945" s="2">
        <v>944</v>
      </c>
      <c r="B945" s="3">
        <v>45242</v>
      </c>
      <c r="C945" s="2">
        <v>5</v>
      </c>
      <c r="D945" s="2">
        <v>11</v>
      </c>
      <c r="E945" s="2">
        <v>17</v>
      </c>
      <c r="F945" t="str">
        <f t="shared" si="84"/>
        <v>domingo</v>
      </c>
      <c r="G945" t="str">
        <f t="shared" si="85"/>
        <v>noviembre</v>
      </c>
      <c r="H945" t="str">
        <f>VLOOKUP(C945,Productos!A:D,2,FALSE)</f>
        <v>Producto E</v>
      </c>
      <c r="I945">
        <f>VLOOKUP(C945,Productos!A:D,3,FALSE)</f>
        <v>24</v>
      </c>
      <c r="J945">
        <f>VLOOKUP(C945,Productos!A:D,4,FALSE)</f>
        <v>48</v>
      </c>
      <c r="K945" t="str">
        <f>VLOOKUP(D945,Vendedores!A:F,6,FALSE)</f>
        <v>Garcia, Isabel</v>
      </c>
      <c r="L945">
        <f>VLOOKUP(D945,Vendedores!A:F,5,FALSE)</f>
        <v>3985</v>
      </c>
      <c r="M945">
        <f>VLOOKUP(D945,Vendedores!A:F,2,FALSE)</f>
        <v>6</v>
      </c>
      <c r="N945" t="str">
        <f>VLOOKUP(D945,Vendedores!A:H,7,FALSE)</f>
        <v>Vendedor Ssr</v>
      </c>
      <c r="O945">
        <f>VLOOKUP(D945,Vendedores!A:H,8,FALSE)</f>
        <v>2</v>
      </c>
      <c r="P945">
        <f t="shared" si="86"/>
        <v>57.599999999999994</v>
      </c>
      <c r="Q945">
        <f t="shared" si="87"/>
        <v>24</v>
      </c>
      <c r="R945">
        <f t="shared" si="88"/>
        <v>24</v>
      </c>
      <c r="S945">
        <f t="shared" si="89"/>
        <v>24</v>
      </c>
      <c r="T945" s="12">
        <f>VLOOKUP(
    O945,
    Comisiones!A:N,
    HLOOKUP(G945,Comisiones!$1:$2,2,FALSE),
    FALSE
)</f>
        <v>0.17</v>
      </c>
    </row>
    <row r="946" spans="1:20" x14ac:dyDescent="0.3">
      <c r="A946" s="2">
        <v>945</v>
      </c>
      <c r="B946" s="3">
        <v>45242</v>
      </c>
      <c r="C946" s="2">
        <v>3</v>
      </c>
      <c r="D946" s="2">
        <v>29</v>
      </c>
      <c r="E946" s="2">
        <v>14</v>
      </c>
      <c r="F946" t="str">
        <f t="shared" si="84"/>
        <v>domingo</v>
      </c>
      <c r="G946" t="str">
        <f t="shared" si="85"/>
        <v>noviembre</v>
      </c>
      <c r="H946" t="str">
        <f>VLOOKUP(C946,Productos!A:D,2,FALSE)</f>
        <v>Producto C</v>
      </c>
      <c r="I946">
        <f>VLOOKUP(C946,Productos!A:D,3,FALSE)</f>
        <v>23</v>
      </c>
      <c r="J946">
        <f>VLOOKUP(C946,Productos!A:D,4,FALSE)</f>
        <v>46</v>
      </c>
      <c r="K946" t="str">
        <f>VLOOKUP(D946,Vendedores!A:F,6,FALSE)</f>
        <v>Rodriguez, Jose</v>
      </c>
      <c r="L946">
        <f>VLOOKUP(D946,Vendedores!A:F,5,FALSE)</f>
        <v>4645</v>
      </c>
      <c r="M946">
        <f>VLOOKUP(D946,Vendedores!A:F,2,FALSE)</f>
        <v>5</v>
      </c>
      <c r="N946" t="str">
        <f>VLOOKUP(D946,Vendedores!A:H,7,FALSE)</f>
        <v>Vendedor Sr</v>
      </c>
      <c r="O946">
        <f>VLOOKUP(D946,Vendedores!A:H,8,FALSE)</f>
        <v>2</v>
      </c>
      <c r="P946">
        <f t="shared" si="86"/>
        <v>55.199999999999996</v>
      </c>
      <c r="Q946">
        <f t="shared" si="87"/>
        <v>23</v>
      </c>
      <c r="R946">
        <f t="shared" si="88"/>
        <v>23</v>
      </c>
      <c r="S946">
        <f t="shared" si="89"/>
        <v>23</v>
      </c>
      <c r="T946" s="12">
        <f>VLOOKUP(
    O946,
    Comisiones!A:N,
    HLOOKUP(G946,Comisiones!$1:$2,2,FALSE),
    FALSE
)</f>
        <v>0.17</v>
      </c>
    </row>
    <row r="947" spans="1:20" x14ac:dyDescent="0.3">
      <c r="A947" s="2">
        <v>946</v>
      </c>
      <c r="B947" s="3">
        <v>45243</v>
      </c>
      <c r="C947" s="2">
        <v>4</v>
      </c>
      <c r="D947" s="2">
        <v>27</v>
      </c>
      <c r="E947" s="2">
        <v>12</v>
      </c>
      <c r="F947" t="str">
        <f t="shared" si="84"/>
        <v>lunes</v>
      </c>
      <c r="G947" t="str">
        <f t="shared" si="85"/>
        <v>noviembre</v>
      </c>
      <c r="H947" t="str">
        <f>VLOOKUP(C947,Productos!A:D,2,FALSE)</f>
        <v>Producto D</v>
      </c>
      <c r="I947">
        <f>VLOOKUP(C947,Productos!A:D,3,FALSE)</f>
        <v>14</v>
      </c>
      <c r="J947">
        <f>VLOOKUP(C947,Productos!A:D,4,FALSE)</f>
        <v>28</v>
      </c>
      <c r="K947" t="str">
        <f>VLOOKUP(D947,Vendedores!A:F,6,FALSE)</f>
        <v>Martin, Antonio</v>
      </c>
      <c r="L947">
        <f>VLOOKUP(D947,Vendedores!A:F,5,FALSE)</f>
        <v>1057</v>
      </c>
      <c r="M947">
        <f>VLOOKUP(D947,Vendedores!A:F,2,FALSE)</f>
        <v>8</v>
      </c>
      <c r="N947" t="str">
        <f>VLOOKUP(D947,Vendedores!A:H,7,FALSE)</f>
        <v>Pasante</v>
      </c>
      <c r="O947">
        <f>VLOOKUP(D947,Vendedores!A:H,8,FALSE)</f>
        <v>1</v>
      </c>
      <c r="P947">
        <f t="shared" si="86"/>
        <v>28</v>
      </c>
      <c r="Q947">
        <f t="shared" si="87"/>
        <v>14</v>
      </c>
      <c r="R947">
        <f t="shared" si="88"/>
        <v>14</v>
      </c>
      <c r="S947">
        <f t="shared" si="89"/>
        <v>14</v>
      </c>
      <c r="T947" s="12">
        <f>VLOOKUP(
    O947,
    Comisiones!A:N,
    HLOOKUP(G947,Comisiones!$1:$2,2,FALSE),
    FALSE
)</f>
        <v>0.15</v>
      </c>
    </row>
    <row r="948" spans="1:20" x14ac:dyDescent="0.3">
      <c r="A948" s="2">
        <v>947</v>
      </c>
      <c r="B948" s="3">
        <v>45243</v>
      </c>
      <c r="C948" s="2">
        <v>9</v>
      </c>
      <c r="D948" s="2">
        <v>28</v>
      </c>
      <c r="E948" s="2">
        <v>17</v>
      </c>
      <c r="F948" t="str">
        <f t="shared" si="84"/>
        <v>lunes</v>
      </c>
      <c r="G948" t="str">
        <f t="shared" si="85"/>
        <v>noviembre</v>
      </c>
      <c r="H948" t="str">
        <f>VLOOKUP(C948,Productos!A:D,2,FALSE)</f>
        <v>Producto I</v>
      </c>
      <c r="I948">
        <f>VLOOKUP(C948,Productos!A:D,3,FALSE)</f>
        <v>26</v>
      </c>
      <c r="J948">
        <f>VLOOKUP(C948,Productos!A:D,4,FALSE)</f>
        <v>52</v>
      </c>
      <c r="K948" t="str">
        <f>VLOOKUP(D948,Vendedores!A:F,6,FALSE)</f>
        <v>Garcia, Manuel</v>
      </c>
      <c r="L948">
        <f>VLOOKUP(D948,Vendedores!A:F,5,FALSE)</f>
        <v>5249</v>
      </c>
      <c r="M948">
        <f>VLOOKUP(D948,Vendedores!A:F,2,FALSE)</f>
        <v>4</v>
      </c>
      <c r="N948" t="str">
        <f>VLOOKUP(D948,Vendedores!A:H,7,FALSE)</f>
        <v>Jefe</v>
      </c>
      <c r="O948">
        <f>VLOOKUP(D948,Vendedores!A:H,8,FALSE)</f>
        <v>3</v>
      </c>
      <c r="P948">
        <f t="shared" si="86"/>
        <v>52</v>
      </c>
      <c r="Q948">
        <f t="shared" si="87"/>
        <v>26</v>
      </c>
      <c r="R948">
        <f t="shared" si="88"/>
        <v>26</v>
      </c>
      <c r="S948">
        <f t="shared" si="89"/>
        <v>26</v>
      </c>
      <c r="T948" s="12">
        <f>VLOOKUP(
    O948,
    Comisiones!A:N,
    HLOOKUP(G948,Comisiones!$1:$2,2,FALSE),
    FALSE
)</f>
        <v>0.19</v>
      </c>
    </row>
    <row r="949" spans="1:20" x14ac:dyDescent="0.3">
      <c r="A949" s="2">
        <v>948</v>
      </c>
      <c r="B949" s="3">
        <v>45243</v>
      </c>
      <c r="C949" s="2">
        <v>10</v>
      </c>
      <c r="D949" s="2">
        <v>29</v>
      </c>
      <c r="E949" s="2">
        <v>15</v>
      </c>
      <c r="F949" t="str">
        <f t="shared" si="84"/>
        <v>lunes</v>
      </c>
      <c r="G949" t="str">
        <f t="shared" si="85"/>
        <v>noviembre</v>
      </c>
      <c r="H949" t="str">
        <f>VLOOKUP(C949,Productos!A:D,2,FALSE)</f>
        <v>Producto J</v>
      </c>
      <c r="I949">
        <f>VLOOKUP(C949,Productos!A:D,3,FALSE)</f>
        <v>29</v>
      </c>
      <c r="J949">
        <f>VLOOKUP(C949,Productos!A:D,4,FALSE)</f>
        <v>58</v>
      </c>
      <c r="K949" t="str">
        <f>VLOOKUP(D949,Vendedores!A:F,6,FALSE)</f>
        <v>Rodriguez, Jose</v>
      </c>
      <c r="L949">
        <f>VLOOKUP(D949,Vendedores!A:F,5,FALSE)</f>
        <v>4645</v>
      </c>
      <c r="M949">
        <f>VLOOKUP(D949,Vendedores!A:F,2,FALSE)</f>
        <v>5</v>
      </c>
      <c r="N949" t="str">
        <f>VLOOKUP(D949,Vendedores!A:H,7,FALSE)</f>
        <v>Vendedor Sr</v>
      </c>
      <c r="O949">
        <f>VLOOKUP(D949,Vendedores!A:H,8,FALSE)</f>
        <v>2</v>
      </c>
      <c r="P949">
        <f t="shared" si="86"/>
        <v>58</v>
      </c>
      <c r="Q949">
        <f t="shared" si="87"/>
        <v>29</v>
      </c>
      <c r="R949">
        <f t="shared" si="88"/>
        <v>29</v>
      </c>
      <c r="S949">
        <f t="shared" si="89"/>
        <v>29</v>
      </c>
      <c r="T949" s="12">
        <f>VLOOKUP(
    O949,
    Comisiones!A:N,
    HLOOKUP(G949,Comisiones!$1:$2,2,FALSE),
    FALSE
)</f>
        <v>0.17</v>
      </c>
    </row>
    <row r="950" spans="1:20" x14ac:dyDescent="0.3">
      <c r="A950" s="2">
        <v>949</v>
      </c>
      <c r="B950" s="3">
        <v>45244</v>
      </c>
      <c r="C950" s="2">
        <v>2</v>
      </c>
      <c r="D950" s="2">
        <v>2</v>
      </c>
      <c r="E950" s="2">
        <v>16</v>
      </c>
      <c r="F950" t="str">
        <f t="shared" si="84"/>
        <v>martes</v>
      </c>
      <c r="G950" t="str">
        <f t="shared" si="85"/>
        <v>noviembre</v>
      </c>
      <c r="H950" t="str">
        <f>VLOOKUP(C950,Productos!A:D,2,FALSE)</f>
        <v>Producto B</v>
      </c>
      <c r="I950">
        <f>VLOOKUP(C950,Productos!A:D,3,FALSE)</f>
        <v>14</v>
      </c>
      <c r="J950">
        <f>VLOOKUP(C950,Productos!A:D,4,FALSE)</f>
        <v>28</v>
      </c>
      <c r="K950" t="str">
        <f>VLOOKUP(D950,Vendedores!A:F,6,FALSE)</f>
        <v>Rodriguez, Ana</v>
      </c>
      <c r="L950">
        <f>VLOOKUP(D950,Vendedores!A:F,5,FALSE)</f>
        <v>6979</v>
      </c>
      <c r="M950">
        <f>VLOOKUP(D950,Vendedores!A:F,2,FALSE)</f>
        <v>3</v>
      </c>
      <c r="N950" t="str">
        <f>VLOOKUP(D950,Vendedores!A:H,7,FALSE)</f>
        <v>Gerente</v>
      </c>
      <c r="O950">
        <f>VLOOKUP(D950,Vendedores!A:H,8,FALSE)</f>
        <v>3</v>
      </c>
      <c r="P950">
        <f t="shared" si="86"/>
        <v>25.2</v>
      </c>
      <c r="Q950">
        <f t="shared" si="87"/>
        <v>14</v>
      </c>
      <c r="R950">
        <f t="shared" si="88"/>
        <v>14</v>
      </c>
      <c r="S950">
        <f t="shared" si="89"/>
        <v>14</v>
      </c>
      <c r="T950" s="12">
        <f>VLOOKUP(
    O950,
    Comisiones!A:N,
    HLOOKUP(G950,Comisiones!$1:$2,2,FALSE),
    FALSE
)</f>
        <v>0.19</v>
      </c>
    </row>
    <row r="951" spans="1:20" x14ac:dyDescent="0.3">
      <c r="A951" s="2">
        <v>950</v>
      </c>
      <c r="B951" s="3">
        <v>45244</v>
      </c>
      <c r="C951" s="2">
        <v>8</v>
      </c>
      <c r="D951" s="2">
        <v>16</v>
      </c>
      <c r="E951" s="2">
        <v>16</v>
      </c>
      <c r="F951" t="str">
        <f t="shared" si="84"/>
        <v>martes</v>
      </c>
      <c r="G951" t="str">
        <f t="shared" si="85"/>
        <v>noviembre</v>
      </c>
      <c r="H951" t="str">
        <f>VLOOKUP(C951,Productos!A:D,2,FALSE)</f>
        <v>Producto H</v>
      </c>
      <c r="I951">
        <f>VLOOKUP(C951,Productos!A:D,3,FALSE)</f>
        <v>14</v>
      </c>
      <c r="J951">
        <f>VLOOKUP(C951,Productos!A:D,4,FALSE)</f>
        <v>28</v>
      </c>
      <c r="K951" t="str">
        <f>VLOOKUP(D951,Vendedores!A:F,6,FALSE)</f>
        <v>Martin, Francisco</v>
      </c>
      <c r="L951">
        <f>VLOOKUP(D951,Vendedores!A:F,5,FALSE)</f>
        <v>2456</v>
      </c>
      <c r="M951">
        <f>VLOOKUP(D951,Vendedores!A:F,2,FALSE)</f>
        <v>7</v>
      </c>
      <c r="N951" t="str">
        <f>VLOOKUP(D951,Vendedores!A:H,7,FALSE)</f>
        <v>Vendedor Jr</v>
      </c>
      <c r="O951">
        <f>VLOOKUP(D951,Vendedores!A:H,8,FALSE)</f>
        <v>2</v>
      </c>
      <c r="P951">
        <f t="shared" si="86"/>
        <v>28</v>
      </c>
      <c r="Q951">
        <f t="shared" si="87"/>
        <v>14</v>
      </c>
      <c r="R951">
        <f t="shared" si="88"/>
        <v>14</v>
      </c>
      <c r="S951">
        <f t="shared" si="89"/>
        <v>14</v>
      </c>
      <c r="T951" s="12">
        <f>VLOOKUP(
    O951,
    Comisiones!A:N,
    HLOOKUP(G951,Comisiones!$1:$2,2,FALSE),
    FALSE
)</f>
        <v>0.17</v>
      </c>
    </row>
    <row r="952" spans="1:20" x14ac:dyDescent="0.3">
      <c r="A952" s="2">
        <v>951</v>
      </c>
      <c r="B952" s="3">
        <v>45244</v>
      </c>
      <c r="C952" s="2">
        <v>10</v>
      </c>
      <c r="D952" s="2">
        <v>27</v>
      </c>
      <c r="E952" s="2">
        <v>15</v>
      </c>
      <c r="F952" t="str">
        <f t="shared" si="84"/>
        <v>martes</v>
      </c>
      <c r="G952" t="str">
        <f t="shared" si="85"/>
        <v>noviembre</v>
      </c>
      <c r="H952" t="str">
        <f>VLOOKUP(C952,Productos!A:D,2,FALSE)</f>
        <v>Producto J</v>
      </c>
      <c r="I952">
        <f>VLOOKUP(C952,Productos!A:D,3,FALSE)</f>
        <v>29</v>
      </c>
      <c r="J952">
        <f>VLOOKUP(C952,Productos!A:D,4,FALSE)</f>
        <v>58</v>
      </c>
      <c r="K952" t="str">
        <f>VLOOKUP(D952,Vendedores!A:F,6,FALSE)</f>
        <v>Martin, Antonio</v>
      </c>
      <c r="L952">
        <f>VLOOKUP(D952,Vendedores!A:F,5,FALSE)</f>
        <v>1057</v>
      </c>
      <c r="M952">
        <f>VLOOKUP(D952,Vendedores!A:F,2,FALSE)</f>
        <v>8</v>
      </c>
      <c r="N952" t="str">
        <f>VLOOKUP(D952,Vendedores!A:H,7,FALSE)</f>
        <v>Pasante</v>
      </c>
      <c r="O952">
        <f>VLOOKUP(D952,Vendedores!A:H,8,FALSE)</f>
        <v>1</v>
      </c>
      <c r="P952">
        <f t="shared" si="86"/>
        <v>58</v>
      </c>
      <c r="Q952">
        <f t="shared" si="87"/>
        <v>29</v>
      </c>
      <c r="R952">
        <f t="shared" si="88"/>
        <v>29</v>
      </c>
      <c r="S952">
        <f t="shared" si="89"/>
        <v>29</v>
      </c>
      <c r="T952" s="12">
        <f>VLOOKUP(
    O952,
    Comisiones!A:N,
    HLOOKUP(G952,Comisiones!$1:$2,2,FALSE),
    FALSE
)</f>
        <v>0.15</v>
      </c>
    </row>
    <row r="953" spans="1:20" x14ac:dyDescent="0.3">
      <c r="A953" s="2">
        <v>952</v>
      </c>
      <c r="B953" s="3">
        <v>45245</v>
      </c>
      <c r="C953" s="2">
        <v>3</v>
      </c>
      <c r="D953" s="2">
        <v>6</v>
      </c>
      <c r="E953" s="2">
        <v>14</v>
      </c>
      <c r="F953" t="str">
        <f t="shared" si="84"/>
        <v>miércoles</v>
      </c>
      <c r="G953" t="str">
        <f t="shared" si="85"/>
        <v>noviembre</v>
      </c>
      <c r="H953" t="str">
        <f>VLOOKUP(C953,Productos!A:D,2,FALSE)</f>
        <v>Producto C</v>
      </c>
      <c r="I953">
        <f>VLOOKUP(C953,Productos!A:D,3,FALSE)</f>
        <v>23</v>
      </c>
      <c r="J953">
        <f>VLOOKUP(C953,Productos!A:D,4,FALSE)</f>
        <v>46</v>
      </c>
      <c r="K953" t="str">
        <f>VLOOKUP(D953,Vendedores!A:F,6,FALSE)</f>
        <v>Martinez, Pilar</v>
      </c>
      <c r="L953">
        <f>VLOOKUP(D953,Vendedores!A:F,5,FALSE)</f>
        <v>2700</v>
      </c>
      <c r="M953">
        <f>VLOOKUP(D953,Vendedores!A:F,2,FALSE)</f>
        <v>2</v>
      </c>
      <c r="N953" t="str">
        <f>VLOOKUP(D953,Vendedores!A:H,7,FALSE)</f>
        <v>Director</v>
      </c>
      <c r="O953">
        <f>VLOOKUP(D953,Vendedores!A:H,8,FALSE)</f>
        <v>4</v>
      </c>
      <c r="P953">
        <f t="shared" si="86"/>
        <v>41.4</v>
      </c>
      <c r="Q953">
        <f t="shared" si="87"/>
        <v>23</v>
      </c>
      <c r="R953">
        <f t="shared" si="88"/>
        <v>23</v>
      </c>
      <c r="S953">
        <f t="shared" si="89"/>
        <v>23</v>
      </c>
      <c r="T953" s="12">
        <f>VLOOKUP(
    O953,
    Comisiones!A:N,
    HLOOKUP(G953,Comisiones!$1:$2,2,FALSE),
    FALSE
)</f>
        <v>0.21</v>
      </c>
    </row>
    <row r="954" spans="1:20" x14ac:dyDescent="0.3">
      <c r="A954" s="2">
        <v>953</v>
      </c>
      <c r="B954" s="3">
        <v>45245</v>
      </c>
      <c r="C954" s="2">
        <v>4</v>
      </c>
      <c r="D954" s="2">
        <v>38</v>
      </c>
      <c r="E954" s="2">
        <v>15</v>
      </c>
      <c r="F954" t="str">
        <f t="shared" si="84"/>
        <v>miércoles</v>
      </c>
      <c r="G954" t="str">
        <f t="shared" si="85"/>
        <v>noviembre</v>
      </c>
      <c r="H954" t="str">
        <f>VLOOKUP(C954,Productos!A:D,2,FALSE)</f>
        <v>Producto D</v>
      </c>
      <c r="I954">
        <f>VLOOKUP(C954,Productos!A:D,3,FALSE)</f>
        <v>14</v>
      </c>
      <c r="J954">
        <f>VLOOKUP(C954,Productos!A:D,4,FALSE)</f>
        <v>28</v>
      </c>
      <c r="K954" t="str">
        <f>VLOOKUP(D954,Vendedores!A:F,6,FALSE)</f>
        <v>Fernandez, Jose</v>
      </c>
      <c r="L954">
        <f>VLOOKUP(D954,Vendedores!A:F,5,FALSE)</f>
        <v>3055</v>
      </c>
      <c r="M954">
        <f>VLOOKUP(D954,Vendedores!A:F,2,FALSE)</f>
        <v>6</v>
      </c>
      <c r="N954" t="str">
        <f>VLOOKUP(D954,Vendedores!A:H,7,FALSE)</f>
        <v>Vendedor Ssr</v>
      </c>
      <c r="O954">
        <f>VLOOKUP(D954,Vendedores!A:H,8,FALSE)</f>
        <v>2</v>
      </c>
      <c r="P954">
        <f t="shared" si="86"/>
        <v>28</v>
      </c>
      <c r="Q954">
        <f t="shared" si="87"/>
        <v>14</v>
      </c>
      <c r="R954">
        <f t="shared" si="88"/>
        <v>14</v>
      </c>
      <c r="S954">
        <f t="shared" si="89"/>
        <v>14</v>
      </c>
      <c r="T954" s="12">
        <f>VLOOKUP(
    O954,
    Comisiones!A:N,
    HLOOKUP(G954,Comisiones!$1:$2,2,FALSE),
    FALSE
)</f>
        <v>0.17</v>
      </c>
    </row>
    <row r="955" spans="1:20" x14ac:dyDescent="0.3">
      <c r="A955" s="2">
        <v>954</v>
      </c>
      <c r="B955" s="3">
        <v>45245</v>
      </c>
      <c r="C955" s="2">
        <v>10</v>
      </c>
      <c r="D955" s="2">
        <v>12</v>
      </c>
      <c r="E955" s="2">
        <v>15</v>
      </c>
      <c r="F955" t="str">
        <f t="shared" si="84"/>
        <v>miércoles</v>
      </c>
      <c r="G955" t="str">
        <f t="shared" si="85"/>
        <v>noviembre</v>
      </c>
      <c r="H955" t="str">
        <f>VLOOKUP(C955,Productos!A:D,2,FALSE)</f>
        <v>Producto J</v>
      </c>
      <c r="I955">
        <f>VLOOKUP(C955,Productos!A:D,3,FALSE)</f>
        <v>29</v>
      </c>
      <c r="J955">
        <f>VLOOKUP(C955,Productos!A:D,4,FALSE)</f>
        <v>58</v>
      </c>
      <c r="K955" t="str">
        <f>VLOOKUP(D955,Vendedores!A:F,6,FALSE)</f>
        <v>Rodriguez, Javier</v>
      </c>
      <c r="L955">
        <f>VLOOKUP(D955,Vendedores!A:F,5,FALSE)</f>
        <v>2027</v>
      </c>
      <c r="M955">
        <f>VLOOKUP(D955,Vendedores!A:F,2,FALSE)</f>
        <v>7</v>
      </c>
      <c r="N955" t="str">
        <f>VLOOKUP(D955,Vendedores!A:H,7,FALSE)</f>
        <v>Vendedor Jr</v>
      </c>
      <c r="O955">
        <f>VLOOKUP(D955,Vendedores!A:H,8,FALSE)</f>
        <v>2</v>
      </c>
      <c r="P955">
        <f t="shared" si="86"/>
        <v>58</v>
      </c>
      <c r="Q955">
        <f t="shared" si="87"/>
        <v>29</v>
      </c>
      <c r="R955">
        <f t="shared" si="88"/>
        <v>29</v>
      </c>
      <c r="S955">
        <f t="shared" si="89"/>
        <v>29</v>
      </c>
      <c r="T955" s="12">
        <f>VLOOKUP(
    O955,
    Comisiones!A:N,
    HLOOKUP(G955,Comisiones!$1:$2,2,FALSE),
    FALSE
)</f>
        <v>0.17</v>
      </c>
    </row>
    <row r="956" spans="1:20" x14ac:dyDescent="0.3">
      <c r="A956" s="2">
        <v>955</v>
      </c>
      <c r="B956" s="3">
        <v>45246</v>
      </c>
      <c r="C956" s="2">
        <v>5</v>
      </c>
      <c r="D956" s="2">
        <v>34</v>
      </c>
      <c r="E956" s="2">
        <v>17</v>
      </c>
      <c r="F956" t="str">
        <f t="shared" si="84"/>
        <v>jueves</v>
      </c>
      <c r="G956" t="str">
        <f t="shared" si="85"/>
        <v>noviembre</v>
      </c>
      <c r="H956" t="str">
        <f>VLOOKUP(C956,Productos!A:D,2,FALSE)</f>
        <v>Producto E</v>
      </c>
      <c r="I956">
        <f>VLOOKUP(C956,Productos!A:D,3,FALSE)</f>
        <v>24</v>
      </c>
      <c r="J956">
        <f>VLOOKUP(C956,Productos!A:D,4,FALSE)</f>
        <v>48</v>
      </c>
      <c r="K956" t="str">
        <f>VLOOKUP(D956,Vendedores!A:F,6,FALSE)</f>
        <v>Lopez, Teresa</v>
      </c>
      <c r="L956">
        <f>VLOOKUP(D956,Vendedores!A:F,5,FALSE)</f>
        <v>3680</v>
      </c>
      <c r="M956">
        <f>VLOOKUP(D956,Vendedores!A:F,2,FALSE)</f>
        <v>6</v>
      </c>
      <c r="N956" t="str">
        <f>VLOOKUP(D956,Vendedores!A:H,7,FALSE)</f>
        <v>Vendedor Ssr</v>
      </c>
      <c r="O956">
        <f>VLOOKUP(D956,Vendedores!A:H,8,FALSE)</f>
        <v>2</v>
      </c>
      <c r="P956">
        <f t="shared" si="86"/>
        <v>48</v>
      </c>
      <c r="Q956">
        <f t="shared" si="87"/>
        <v>24</v>
      </c>
      <c r="R956">
        <f t="shared" si="88"/>
        <v>24</v>
      </c>
      <c r="S956">
        <f t="shared" si="89"/>
        <v>24</v>
      </c>
      <c r="T956" s="12">
        <f>VLOOKUP(
    O956,
    Comisiones!A:N,
    HLOOKUP(G956,Comisiones!$1:$2,2,FALSE),
    FALSE
)</f>
        <v>0.17</v>
      </c>
    </row>
    <row r="957" spans="1:20" x14ac:dyDescent="0.3">
      <c r="A957" s="2">
        <v>956</v>
      </c>
      <c r="B957" s="3">
        <v>45246</v>
      </c>
      <c r="C957" s="2">
        <v>9</v>
      </c>
      <c r="D957" s="2">
        <v>5</v>
      </c>
      <c r="E957" s="2">
        <v>12</v>
      </c>
      <c r="F957" t="str">
        <f t="shared" si="84"/>
        <v>jueves</v>
      </c>
      <c r="G957" t="str">
        <f t="shared" si="85"/>
        <v>noviembre</v>
      </c>
      <c r="H957" t="str">
        <f>VLOOKUP(C957,Productos!A:D,2,FALSE)</f>
        <v>Producto I</v>
      </c>
      <c r="I957">
        <f>VLOOKUP(C957,Productos!A:D,3,FALSE)</f>
        <v>26</v>
      </c>
      <c r="J957">
        <f>VLOOKUP(C957,Productos!A:D,4,FALSE)</f>
        <v>52</v>
      </c>
      <c r="K957" t="str">
        <f>VLOOKUP(D957,Vendedores!A:F,6,FALSE)</f>
        <v>Lopez, Laura</v>
      </c>
      <c r="L957">
        <f>VLOOKUP(D957,Vendedores!A:F,5,FALSE)</f>
        <v>3037</v>
      </c>
      <c r="M957">
        <f>VLOOKUP(D957,Vendedores!A:F,2,FALSE)</f>
        <v>6</v>
      </c>
      <c r="N957" t="str">
        <f>VLOOKUP(D957,Vendedores!A:H,7,FALSE)</f>
        <v>Vendedor Ssr</v>
      </c>
      <c r="O957">
        <f>VLOOKUP(D957,Vendedores!A:H,8,FALSE)</f>
        <v>2</v>
      </c>
      <c r="P957">
        <f t="shared" si="86"/>
        <v>52</v>
      </c>
      <c r="Q957">
        <f t="shared" si="87"/>
        <v>26</v>
      </c>
      <c r="R957">
        <f t="shared" si="88"/>
        <v>26</v>
      </c>
      <c r="S957">
        <f t="shared" si="89"/>
        <v>26</v>
      </c>
      <c r="T957" s="12">
        <f>VLOOKUP(
    O957,
    Comisiones!A:N,
    HLOOKUP(G957,Comisiones!$1:$2,2,FALSE),
    FALSE
)</f>
        <v>0.17</v>
      </c>
    </row>
    <row r="958" spans="1:20" x14ac:dyDescent="0.3">
      <c r="A958" s="2">
        <v>957</v>
      </c>
      <c r="B958" s="3">
        <v>45246</v>
      </c>
      <c r="C958" s="2">
        <v>2</v>
      </c>
      <c r="D958" s="2">
        <v>13</v>
      </c>
      <c r="E958" s="2">
        <v>16</v>
      </c>
      <c r="F958" t="str">
        <f t="shared" si="84"/>
        <v>jueves</v>
      </c>
      <c r="G958" t="str">
        <f t="shared" si="85"/>
        <v>noviembre</v>
      </c>
      <c r="H958" t="str">
        <f>VLOOKUP(C958,Productos!A:D,2,FALSE)</f>
        <v>Producto B</v>
      </c>
      <c r="I958">
        <f>VLOOKUP(C958,Productos!A:D,3,FALSE)</f>
        <v>14</v>
      </c>
      <c r="J958">
        <f>VLOOKUP(C958,Productos!A:D,4,FALSE)</f>
        <v>28</v>
      </c>
      <c r="K958" t="str">
        <f>VLOOKUP(D958,Vendedores!A:F,6,FALSE)</f>
        <v>Gonzalez, Josefa</v>
      </c>
      <c r="L958">
        <f>VLOOKUP(D958,Vendedores!A:F,5,FALSE)</f>
        <v>1830</v>
      </c>
      <c r="M958">
        <f>VLOOKUP(D958,Vendedores!A:F,2,FALSE)</f>
        <v>8</v>
      </c>
      <c r="N958" t="str">
        <f>VLOOKUP(D958,Vendedores!A:H,7,FALSE)</f>
        <v>Pasante</v>
      </c>
      <c r="O958">
        <f>VLOOKUP(D958,Vendedores!A:H,8,FALSE)</f>
        <v>1</v>
      </c>
      <c r="P958">
        <f t="shared" si="86"/>
        <v>28</v>
      </c>
      <c r="Q958">
        <f t="shared" si="87"/>
        <v>14</v>
      </c>
      <c r="R958">
        <f t="shared" si="88"/>
        <v>14</v>
      </c>
      <c r="S958">
        <f t="shared" si="89"/>
        <v>14</v>
      </c>
      <c r="T958" s="12">
        <f>VLOOKUP(
    O958,
    Comisiones!A:N,
    HLOOKUP(G958,Comisiones!$1:$2,2,FALSE),
    FALSE
)</f>
        <v>0.15</v>
      </c>
    </row>
    <row r="959" spans="1:20" x14ac:dyDescent="0.3">
      <c r="A959" s="2">
        <v>958</v>
      </c>
      <c r="B959" s="3">
        <v>45247</v>
      </c>
      <c r="C959" s="2">
        <v>3</v>
      </c>
      <c r="D959" s="2">
        <v>13</v>
      </c>
      <c r="E959" s="2">
        <v>19</v>
      </c>
      <c r="F959" t="str">
        <f t="shared" si="84"/>
        <v>viernes</v>
      </c>
      <c r="G959" t="str">
        <f t="shared" si="85"/>
        <v>noviembre</v>
      </c>
      <c r="H959" t="str">
        <f>VLOOKUP(C959,Productos!A:D,2,FALSE)</f>
        <v>Producto C</v>
      </c>
      <c r="I959">
        <f>VLOOKUP(C959,Productos!A:D,3,FALSE)</f>
        <v>23</v>
      </c>
      <c r="J959">
        <f>VLOOKUP(C959,Productos!A:D,4,FALSE)</f>
        <v>46</v>
      </c>
      <c r="K959" t="str">
        <f>VLOOKUP(D959,Vendedores!A:F,6,FALSE)</f>
        <v>Gonzalez, Josefa</v>
      </c>
      <c r="L959">
        <f>VLOOKUP(D959,Vendedores!A:F,5,FALSE)</f>
        <v>1830</v>
      </c>
      <c r="M959">
        <f>VLOOKUP(D959,Vendedores!A:F,2,FALSE)</f>
        <v>8</v>
      </c>
      <c r="N959" t="str">
        <f>VLOOKUP(D959,Vendedores!A:H,7,FALSE)</f>
        <v>Pasante</v>
      </c>
      <c r="O959">
        <f>VLOOKUP(D959,Vendedores!A:H,8,FALSE)</f>
        <v>1</v>
      </c>
      <c r="P959">
        <f t="shared" si="86"/>
        <v>46</v>
      </c>
      <c r="Q959">
        <f t="shared" si="87"/>
        <v>23</v>
      </c>
      <c r="R959">
        <f t="shared" si="88"/>
        <v>23</v>
      </c>
      <c r="S959">
        <f t="shared" si="89"/>
        <v>23</v>
      </c>
      <c r="T959" s="12">
        <f>VLOOKUP(
    O959,
    Comisiones!A:N,
    HLOOKUP(G959,Comisiones!$1:$2,2,FALSE),
    FALSE
)</f>
        <v>0.15</v>
      </c>
    </row>
    <row r="960" spans="1:20" x14ac:dyDescent="0.3">
      <c r="A960" s="2">
        <v>959</v>
      </c>
      <c r="B960" s="3">
        <v>45247</v>
      </c>
      <c r="C960" s="2">
        <v>10</v>
      </c>
      <c r="D960" s="2">
        <v>1</v>
      </c>
      <c r="E960" s="2">
        <v>16</v>
      </c>
      <c r="F960" t="str">
        <f t="shared" si="84"/>
        <v>viernes</v>
      </c>
      <c r="G960" t="str">
        <f t="shared" si="85"/>
        <v>noviembre</v>
      </c>
      <c r="H960" t="str">
        <f>VLOOKUP(C960,Productos!A:D,2,FALSE)</f>
        <v>Producto J</v>
      </c>
      <c r="I960">
        <f>VLOOKUP(C960,Productos!A:D,3,FALSE)</f>
        <v>29</v>
      </c>
      <c r="J960">
        <f>VLOOKUP(C960,Productos!A:D,4,FALSE)</f>
        <v>58</v>
      </c>
      <c r="K960" t="str">
        <f>VLOOKUP(D960,Vendedores!A:F,6,FALSE)</f>
        <v>Garcia, Juan</v>
      </c>
      <c r="L960">
        <f>VLOOKUP(D960,Vendedores!A:F,5,FALSE)</f>
        <v>7402</v>
      </c>
      <c r="M960">
        <f>VLOOKUP(D960,Vendedores!A:F,2,FALSE)</f>
        <v>7</v>
      </c>
      <c r="N960" t="str">
        <f>VLOOKUP(D960,Vendedores!A:H,7,FALSE)</f>
        <v>Vendedor Jr</v>
      </c>
      <c r="O960">
        <f>VLOOKUP(D960,Vendedores!A:H,8,FALSE)</f>
        <v>2</v>
      </c>
      <c r="P960">
        <f t="shared" si="86"/>
        <v>58</v>
      </c>
      <c r="Q960">
        <f t="shared" si="87"/>
        <v>29</v>
      </c>
      <c r="R960">
        <f t="shared" si="88"/>
        <v>29</v>
      </c>
      <c r="S960">
        <f t="shared" si="89"/>
        <v>29</v>
      </c>
      <c r="T960" s="12">
        <f>VLOOKUP(
    O960,
    Comisiones!A:N,
    HLOOKUP(G960,Comisiones!$1:$2,2,FALSE),
    FALSE
)</f>
        <v>0.17</v>
      </c>
    </row>
    <row r="961" spans="1:20" x14ac:dyDescent="0.3">
      <c r="A961" s="2">
        <v>960</v>
      </c>
      <c r="B961" s="3">
        <v>45247</v>
      </c>
      <c r="C961" s="2">
        <v>1</v>
      </c>
      <c r="D961" s="2">
        <v>9</v>
      </c>
      <c r="E961" s="2">
        <v>16</v>
      </c>
      <c r="F961" t="str">
        <f t="shared" si="84"/>
        <v>viernes</v>
      </c>
      <c r="G961" t="str">
        <f t="shared" si="85"/>
        <v>noviembre</v>
      </c>
      <c r="H961" t="str">
        <f>VLOOKUP(C961,Productos!A:D,2,FALSE)</f>
        <v>Producto A</v>
      </c>
      <c r="I961">
        <f>VLOOKUP(C961,Productos!A:D,3,FALSE)</f>
        <v>10</v>
      </c>
      <c r="J961">
        <f>VLOOKUP(C961,Productos!A:D,4,FALSE)</f>
        <v>20</v>
      </c>
      <c r="K961" t="str">
        <f>VLOOKUP(D961,Vendedores!A:F,6,FALSE)</f>
        <v>Gomez, Jose</v>
      </c>
      <c r="L961">
        <f>VLOOKUP(D961,Vendedores!A:F,5,FALSE)</f>
        <v>5400</v>
      </c>
      <c r="M961">
        <f>VLOOKUP(D961,Vendedores!A:F,2,FALSE)</f>
        <v>4</v>
      </c>
      <c r="N961" t="str">
        <f>VLOOKUP(D961,Vendedores!A:H,7,FALSE)</f>
        <v>Jefe</v>
      </c>
      <c r="O961">
        <f>VLOOKUP(D961,Vendedores!A:H,8,FALSE)</f>
        <v>3</v>
      </c>
      <c r="P961">
        <f t="shared" si="86"/>
        <v>20</v>
      </c>
      <c r="Q961">
        <f t="shared" si="87"/>
        <v>10</v>
      </c>
      <c r="R961">
        <f t="shared" si="88"/>
        <v>10</v>
      </c>
      <c r="S961">
        <f t="shared" si="89"/>
        <v>10</v>
      </c>
      <c r="T961" s="12">
        <f>VLOOKUP(
    O961,
    Comisiones!A:N,
    HLOOKUP(G961,Comisiones!$1:$2,2,FALSE),
    FALSE
)</f>
        <v>0.19</v>
      </c>
    </row>
    <row r="962" spans="1:20" x14ac:dyDescent="0.3">
      <c r="A962" s="2">
        <v>961</v>
      </c>
      <c r="B962" s="3">
        <v>45248</v>
      </c>
      <c r="C962" s="2">
        <v>1</v>
      </c>
      <c r="D962" s="2">
        <v>24</v>
      </c>
      <c r="E962" s="2">
        <v>10</v>
      </c>
      <c r="F962" t="str">
        <f t="shared" si="84"/>
        <v>sábado</v>
      </c>
      <c r="G962" t="str">
        <f t="shared" si="85"/>
        <v>noviembre</v>
      </c>
      <c r="H962" t="str">
        <f>VLOOKUP(C962,Productos!A:D,2,FALSE)</f>
        <v>Producto A</v>
      </c>
      <c r="I962">
        <f>VLOOKUP(C962,Productos!A:D,3,FALSE)</f>
        <v>10</v>
      </c>
      <c r="J962">
        <f>VLOOKUP(C962,Productos!A:D,4,FALSE)</f>
        <v>20</v>
      </c>
      <c r="K962" t="str">
        <f>VLOOKUP(D962,Vendedores!A:F,6,FALSE)</f>
        <v>Sanchez, Isabel</v>
      </c>
      <c r="L962">
        <f>VLOOKUP(D962,Vendedores!A:F,5,FALSE)</f>
        <v>4875</v>
      </c>
      <c r="M962">
        <f>VLOOKUP(D962,Vendedores!A:F,2,FALSE)</f>
        <v>5</v>
      </c>
      <c r="N962" t="str">
        <f>VLOOKUP(D962,Vendedores!A:H,7,FALSE)</f>
        <v>Vendedor Sr</v>
      </c>
      <c r="O962">
        <f>VLOOKUP(D962,Vendedores!A:H,8,FALSE)</f>
        <v>2</v>
      </c>
      <c r="P962">
        <f t="shared" si="86"/>
        <v>20</v>
      </c>
      <c r="Q962">
        <f t="shared" si="87"/>
        <v>10</v>
      </c>
      <c r="R962">
        <f t="shared" si="88"/>
        <v>10</v>
      </c>
      <c r="S962">
        <f t="shared" si="89"/>
        <v>10</v>
      </c>
      <c r="T962" s="12">
        <f>VLOOKUP(
    O962,
    Comisiones!A:N,
    HLOOKUP(G962,Comisiones!$1:$2,2,FALSE),
    FALSE
)</f>
        <v>0.17</v>
      </c>
    </row>
    <row r="963" spans="1:20" x14ac:dyDescent="0.3">
      <c r="A963" s="2">
        <v>962</v>
      </c>
      <c r="B963" s="3">
        <v>45248</v>
      </c>
      <c r="C963" s="2">
        <v>3</v>
      </c>
      <c r="D963" s="2">
        <v>36</v>
      </c>
      <c r="E963" s="2">
        <v>10</v>
      </c>
      <c r="F963" t="str">
        <f t="shared" ref="F963:F1026" si="90">TEXT(B963,"dddd")</f>
        <v>sábado</v>
      </c>
      <c r="G963" t="str">
        <f t="shared" ref="G963:G1026" si="91">TEXT(B963,"mmmm")</f>
        <v>noviembre</v>
      </c>
      <c r="H963" t="str">
        <f>VLOOKUP(C963,Productos!A:D,2,FALSE)</f>
        <v>Producto C</v>
      </c>
      <c r="I963">
        <f>VLOOKUP(C963,Productos!A:D,3,FALSE)</f>
        <v>23</v>
      </c>
      <c r="J963">
        <f>VLOOKUP(C963,Productos!A:D,4,FALSE)</f>
        <v>46</v>
      </c>
      <c r="K963" t="str">
        <f>VLOOKUP(D963,Vendedores!A:F,6,FALSE)</f>
        <v>Rodriguez, Francisco</v>
      </c>
      <c r="L963">
        <f>VLOOKUP(D963,Vendedores!A:F,5,FALSE)</f>
        <v>1898</v>
      </c>
      <c r="M963">
        <f>VLOOKUP(D963,Vendedores!A:F,2,FALSE)</f>
        <v>8</v>
      </c>
      <c r="N963" t="str">
        <f>VLOOKUP(D963,Vendedores!A:H,7,FALSE)</f>
        <v>Pasante</v>
      </c>
      <c r="O963">
        <f>VLOOKUP(D963,Vendedores!A:H,8,FALSE)</f>
        <v>1</v>
      </c>
      <c r="P963">
        <f t="shared" ref="P963:P1026" si="92">IF(
    OR(N963="Director",N963="Gerente",N963="CEO"),
    J963*0.9,
    IF(F963="domingo",J963*1.2,J963)
)</f>
        <v>46</v>
      </c>
      <c r="Q963">
        <f t="shared" ref="Q963:Q1026" si="93">IF(
    AND(
        OR(C963=1,C963=2,C963=3,C963=4),
        OR(G963="junio",G963="julio",G963="agosto")
    ),
    I963*1.05,
    I963
)</f>
        <v>23</v>
      </c>
      <c r="R963">
        <f t="shared" ref="R963:R1026" si="94">IF(
    OR(G963="diciembre",G963="enero",G963="febrero"),
    IF(
        OR(C963=5,C963=6,C963=7,C963=8),
        I963*1.07,
        IF(
            OR(C963=10,C963=9),
            I963*1.1,
            I963
        )
    ),
    I963
)</f>
        <v>23</v>
      </c>
      <c r="S963">
        <f t="shared" ref="S963:S1026" si="95">IF(
    OR(G963="enero",G963="febrero",G963="diciembre"),
    R963,
    IF(OR(G963="junio",G963="julio",G963="agosto"),Q963,I963))</f>
        <v>23</v>
      </c>
      <c r="T963" s="12">
        <f>VLOOKUP(
    O963,
    Comisiones!A:N,
    HLOOKUP(G963,Comisiones!$1:$2,2,FALSE),
    FALSE
)</f>
        <v>0.15</v>
      </c>
    </row>
    <row r="964" spans="1:20" x14ac:dyDescent="0.3">
      <c r="A964" s="2">
        <v>963</v>
      </c>
      <c r="B964" s="3">
        <v>45248</v>
      </c>
      <c r="C964" s="2">
        <v>2</v>
      </c>
      <c r="D964" s="2">
        <v>35</v>
      </c>
      <c r="E964" s="2">
        <v>13</v>
      </c>
      <c r="F964" t="str">
        <f t="shared" si="90"/>
        <v>sábado</v>
      </c>
      <c r="G964" t="str">
        <f t="shared" si="91"/>
        <v>noviembre</v>
      </c>
      <c r="H964" t="str">
        <f>VLOOKUP(C964,Productos!A:D,2,FALSE)</f>
        <v>Producto B</v>
      </c>
      <c r="I964">
        <f>VLOOKUP(C964,Productos!A:D,3,FALSE)</f>
        <v>14</v>
      </c>
      <c r="J964">
        <f>VLOOKUP(C964,Productos!A:D,4,FALSE)</f>
        <v>28</v>
      </c>
      <c r="K964" t="str">
        <f>VLOOKUP(D964,Vendedores!A:F,6,FALSE)</f>
        <v>Garcia, David</v>
      </c>
      <c r="L964">
        <f>VLOOKUP(D964,Vendedores!A:F,5,FALSE)</f>
        <v>2383</v>
      </c>
      <c r="M964">
        <f>VLOOKUP(D964,Vendedores!A:F,2,FALSE)</f>
        <v>7</v>
      </c>
      <c r="N964" t="str">
        <f>VLOOKUP(D964,Vendedores!A:H,7,FALSE)</f>
        <v>Vendedor Jr</v>
      </c>
      <c r="O964">
        <f>VLOOKUP(D964,Vendedores!A:H,8,FALSE)</f>
        <v>2</v>
      </c>
      <c r="P964">
        <f t="shared" si="92"/>
        <v>28</v>
      </c>
      <c r="Q964">
        <f t="shared" si="93"/>
        <v>14</v>
      </c>
      <c r="R964">
        <f t="shared" si="94"/>
        <v>14</v>
      </c>
      <c r="S964">
        <f t="shared" si="95"/>
        <v>14</v>
      </c>
      <c r="T964" s="12">
        <f>VLOOKUP(
    O964,
    Comisiones!A:N,
    HLOOKUP(G964,Comisiones!$1:$2,2,FALSE),
    FALSE
)</f>
        <v>0.17</v>
      </c>
    </row>
    <row r="965" spans="1:20" x14ac:dyDescent="0.3">
      <c r="A965" s="2">
        <v>964</v>
      </c>
      <c r="B965" s="3">
        <v>45249</v>
      </c>
      <c r="C965" s="2">
        <v>6</v>
      </c>
      <c r="D965" s="2">
        <v>4</v>
      </c>
      <c r="E965" s="2">
        <v>14</v>
      </c>
      <c r="F965" t="str">
        <f t="shared" si="90"/>
        <v>domingo</v>
      </c>
      <c r="G965" t="str">
        <f t="shared" si="91"/>
        <v>noviembre</v>
      </c>
      <c r="H965" t="str">
        <f>VLOOKUP(C965,Productos!A:D,2,FALSE)</f>
        <v>Producto F</v>
      </c>
      <c r="I965">
        <f>VLOOKUP(C965,Productos!A:D,3,FALSE)</f>
        <v>16</v>
      </c>
      <c r="J965">
        <f>VLOOKUP(C965,Productos!A:D,4,FALSE)</f>
        <v>32</v>
      </c>
      <c r="K965" t="str">
        <f>VLOOKUP(D965,Vendedores!A:F,6,FALSE)</f>
        <v>Fernandez, Isabel</v>
      </c>
      <c r="L965">
        <f>VLOOKUP(D965,Vendedores!A:F,5,FALSE)</f>
        <v>4345</v>
      </c>
      <c r="M965">
        <f>VLOOKUP(D965,Vendedores!A:F,2,FALSE)</f>
        <v>5</v>
      </c>
      <c r="N965" t="str">
        <f>VLOOKUP(D965,Vendedores!A:H,7,FALSE)</f>
        <v>Vendedor Sr</v>
      </c>
      <c r="O965">
        <f>VLOOKUP(D965,Vendedores!A:H,8,FALSE)</f>
        <v>2</v>
      </c>
      <c r="P965">
        <f t="shared" si="92"/>
        <v>38.4</v>
      </c>
      <c r="Q965">
        <f t="shared" si="93"/>
        <v>16</v>
      </c>
      <c r="R965">
        <f t="shared" si="94"/>
        <v>16</v>
      </c>
      <c r="S965">
        <f t="shared" si="95"/>
        <v>16</v>
      </c>
      <c r="T965" s="12">
        <f>VLOOKUP(
    O965,
    Comisiones!A:N,
    HLOOKUP(G965,Comisiones!$1:$2,2,FALSE),
    FALSE
)</f>
        <v>0.17</v>
      </c>
    </row>
    <row r="966" spans="1:20" x14ac:dyDescent="0.3">
      <c r="A966" s="2">
        <v>965</v>
      </c>
      <c r="B966" s="3">
        <v>45249</v>
      </c>
      <c r="C966" s="2">
        <v>8</v>
      </c>
      <c r="D966" s="2">
        <v>24</v>
      </c>
      <c r="E966" s="2">
        <v>15</v>
      </c>
      <c r="F966" t="str">
        <f t="shared" si="90"/>
        <v>domingo</v>
      </c>
      <c r="G966" t="str">
        <f t="shared" si="91"/>
        <v>noviembre</v>
      </c>
      <c r="H966" t="str">
        <f>VLOOKUP(C966,Productos!A:D,2,FALSE)</f>
        <v>Producto H</v>
      </c>
      <c r="I966">
        <f>VLOOKUP(C966,Productos!A:D,3,FALSE)</f>
        <v>14</v>
      </c>
      <c r="J966">
        <f>VLOOKUP(C966,Productos!A:D,4,FALSE)</f>
        <v>28</v>
      </c>
      <c r="K966" t="str">
        <f>VLOOKUP(D966,Vendedores!A:F,6,FALSE)</f>
        <v>Sanchez, Isabel</v>
      </c>
      <c r="L966">
        <f>VLOOKUP(D966,Vendedores!A:F,5,FALSE)</f>
        <v>4875</v>
      </c>
      <c r="M966">
        <f>VLOOKUP(D966,Vendedores!A:F,2,FALSE)</f>
        <v>5</v>
      </c>
      <c r="N966" t="str">
        <f>VLOOKUP(D966,Vendedores!A:H,7,FALSE)</f>
        <v>Vendedor Sr</v>
      </c>
      <c r="O966">
        <f>VLOOKUP(D966,Vendedores!A:H,8,FALSE)</f>
        <v>2</v>
      </c>
      <c r="P966">
        <f t="shared" si="92"/>
        <v>33.6</v>
      </c>
      <c r="Q966">
        <f t="shared" si="93"/>
        <v>14</v>
      </c>
      <c r="R966">
        <f t="shared" si="94"/>
        <v>14</v>
      </c>
      <c r="S966">
        <f t="shared" si="95"/>
        <v>14</v>
      </c>
      <c r="T966" s="12">
        <f>VLOOKUP(
    O966,
    Comisiones!A:N,
    HLOOKUP(G966,Comisiones!$1:$2,2,FALSE),
    FALSE
)</f>
        <v>0.17</v>
      </c>
    </row>
    <row r="967" spans="1:20" x14ac:dyDescent="0.3">
      <c r="A967" s="2">
        <v>966</v>
      </c>
      <c r="B967" s="3">
        <v>45249</v>
      </c>
      <c r="C967" s="2">
        <v>7</v>
      </c>
      <c r="D967" s="2">
        <v>22</v>
      </c>
      <c r="E967" s="2">
        <v>22</v>
      </c>
      <c r="F967" t="str">
        <f t="shared" si="90"/>
        <v>domingo</v>
      </c>
      <c r="G967" t="str">
        <f t="shared" si="91"/>
        <v>noviembre</v>
      </c>
      <c r="H967" t="str">
        <f>VLOOKUP(C967,Productos!A:D,2,FALSE)</f>
        <v>Producto G</v>
      </c>
      <c r="I967">
        <f>VLOOKUP(C967,Productos!A:D,3,FALSE)</f>
        <v>17</v>
      </c>
      <c r="J967">
        <f>VLOOKUP(C967,Productos!A:D,4,FALSE)</f>
        <v>34</v>
      </c>
      <c r="K967" t="str">
        <f>VLOOKUP(D967,Vendedores!A:F,6,FALSE)</f>
        <v>Lopez, Ana</v>
      </c>
      <c r="L967">
        <f>VLOOKUP(D967,Vendedores!A:F,5,FALSE)</f>
        <v>1601</v>
      </c>
      <c r="M967">
        <f>VLOOKUP(D967,Vendedores!A:F,2,FALSE)</f>
        <v>8</v>
      </c>
      <c r="N967" t="str">
        <f>VLOOKUP(D967,Vendedores!A:H,7,FALSE)</f>
        <v>Pasante</v>
      </c>
      <c r="O967">
        <f>VLOOKUP(D967,Vendedores!A:H,8,FALSE)</f>
        <v>1</v>
      </c>
      <c r="P967">
        <f t="shared" si="92"/>
        <v>40.799999999999997</v>
      </c>
      <c r="Q967">
        <f t="shared" si="93"/>
        <v>17</v>
      </c>
      <c r="R967">
        <f t="shared" si="94"/>
        <v>17</v>
      </c>
      <c r="S967">
        <f t="shared" si="95"/>
        <v>17</v>
      </c>
      <c r="T967" s="12">
        <f>VLOOKUP(
    O967,
    Comisiones!A:N,
    HLOOKUP(G967,Comisiones!$1:$2,2,FALSE),
    FALSE
)</f>
        <v>0.15</v>
      </c>
    </row>
    <row r="968" spans="1:20" x14ac:dyDescent="0.3">
      <c r="A968" s="2">
        <v>967</v>
      </c>
      <c r="B968" s="3">
        <v>45250</v>
      </c>
      <c r="C968" s="2">
        <v>1</v>
      </c>
      <c r="D968" s="2">
        <v>5</v>
      </c>
      <c r="E968" s="2">
        <v>23</v>
      </c>
      <c r="F968" t="str">
        <f t="shared" si="90"/>
        <v>lunes</v>
      </c>
      <c r="G968" t="str">
        <f t="shared" si="91"/>
        <v>noviembre</v>
      </c>
      <c r="H968" t="str">
        <f>VLOOKUP(C968,Productos!A:D,2,FALSE)</f>
        <v>Producto A</v>
      </c>
      <c r="I968">
        <f>VLOOKUP(C968,Productos!A:D,3,FALSE)</f>
        <v>10</v>
      </c>
      <c r="J968">
        <f>VLOOKUP(C968,Productos!A:D,4,FALSE)</f>
        <v>20</v>
      </c>
      <c r="K968" t="str">
        <f>VLOOKUP(D968,Vendedores!A:F,6,FALSE)</f>
        <v>Lopez, Laura</v>
      </c>
      <c r="L968">
        <f>VLOOKUP(D968,Vendedores!A:F,5,FALSE)</f>
        <v>3037</v>
      </c>
      <c r="M968">
        <f>VLOOKUP(D968,Vendedores!A:F,2,FALSE)</f>
        <v>6</v>
      </c>
      <c r="N968" t="str">
        <f>VLOOKUP(D968,Vendedores!A:H,7,FALSE)</f>
        <v>Vendedor Ssr</v>
      </c>
      <c r="O968">
        <f>VLOOKUP(D968,Vendedores!A:H,8,FALSE)</f>
        <v>2</v>
      </c>
      <c r="P968">
        <f t="shared" si="92"/>
        <v>20</v>
      </c>
      <c r="Q968">
        <f t="shared" si="93"/>
        <v>10</v>
      </c>
      <c r="R968">
        <f t="shared" si="94"/>
        <v>10</v>
      </c>
      <c r="S968">
        <f t="shared" si="95"/>
        <v>10</v>
      </c>
      <c r="T968" s="12">
        <f>VLOOKUP(
    O968,
    Comisiones!A:N,
    HLOOKUP(G968,Comisiones!$1:$2,2,FALSE),
    FALSE
)</f>
        <v>0.17</v>
      </c>
    </row>
    <row r="969" spans="1:20" x14ac:dyDescent="0.3">
      <c r="A969" s="2">
        <v>968</v>
      </c>
      <c r="B969" s="3">
        <v>45250</v>
      </c>
      <c r="C969" s="2">
        <v>9</v>
      </c>
      <c r="D969" s="2">
        <v>29</v>
      </c>
      <c r="E969" s="2">
        <v>16</v>
      </c>
      <c r="F969" t="str">
        <f t="shared" si="90"/>
        <v>lunes</v>
      </c>
      <c r="G969" t="str">
        <f t="shared" si="91"/>
        <v>noviembre</v>
      </c>
      <c r="H969" t="str">
        <f>VLOOKUP(C969,Productos!A:D,2,FALSE)</f>
        <v>Producto I</v>
      </c>
      <c r="I969">
        <f>VLOOKUP(C969,Productos!A:D,3,FALSE)</f>
        <v>26</v>
      </c>
      <c r="J969">
        <f>VLOOKUP(C969,Productos!A:D,4,FALSE)</f>
        <v>52</v>
      </c>
      <c r="K969" t="str">
        <f>VLOOKUP(D969,Vendedores!A:F,6,FALSE)</f>
        <v>Rodriguez, Jose</v>
      </c>
      <c r="L969">
        <f>VLOOKUP(D969,Vendedores!A:F,5,FALSE)</f>
        <v>4645</v>
      </c>
      <c r="M969">
        <f>VLOOKUP(D969,Vendedores!A:F,2,FALSE)</f>
        <v>5</v>
      </c>
      <c r="N969" t="str">
        <f>VLOOKUP(D969,Vendedores!A:H,7,FALSE)</f>
        <v>Vendedor Sr</v>
      </c>
      <c r="O969">
        <f>VLOOKUP(D969,Vendedores!A:H,8,FALSE)</f>
        <v>2</v>
      </c>
      <c r="P969">
        <f t="shared" si="92"/>
        <v>52</v>
      </c>
      <c r="Q969">
        <f t="shared" si="93"/>
        <v>26</v>
      </c>
      <c r="R969">
        <f t="shared" si="94"/>
        <v>26</v>
      </c>
      <c r="S969">
        <f t="shared" si="95"/>
        <v>26</v>
      </c>
      <c r="T969" s="12">
        <f>VLOOKUP(
    O969,
    Comisiones!A:N,
    HLOOKUP(G969,Comisiones!$1:$2,2,FALSE),
    FALSE
)</f>
        <v>0.17</v>
      </c>
    </row>
    <row r="970" spans="1:20" x14ac:dyDescent="0.3">
      <c r="A970" s="2">
        <v>969</v>
      </c>
      <c r="B970" s="3">
        <v>45250</v>
      </c>
      <c r="C970" s="2">
        <v>3</v>
      </c>
      <c r="D970" s="2">
        <v>35</v>
      </c>
      <c r="E970" s="2">
        <v>15</v>
      </c>
      <c r="F970" t="str">
        <f t="shared" si="90"/>
        <v>lunes</v>
      </c>
      <c r="G970" t="str">
        <f t="shared" si="91"/>
        <v>noviembre</v>
      </c>
      <c r="H970" t="str">
        <f>VLOOKUP(C970,Productos!A:D,2,FALSE)</f>
        <v>Producto C</v>
      </c>
      <c r="I970">
        <f>VLOOKUP(C970,Productos!A:D,3,FALSE)</f>
        <v>23</v>
      </c>
      <c r="J970">
        <f>VLOOKUP(C970,Productos!A:D,4,FALSE)</f>
        <v>46</v>
      </c>
      <c r="K970" t="str">
        <f>VLOOKUP(D970,Vendedores!A:F,6,FALSE)</f>
        <v>Garcia, David</v>
      </c>
      <c r="L970">
        <f>VLOOKUP(D970,Vendedores!A:F,5,FALSE)</f>
        <v>2383</v>
      </c>
      <c r="M970">
        <f>VLOOKUP(D970,Vendedores!A:F,2,FALSE)</f>
        <v>7</v>
      </c>
      <c r="N970" t="str">
        <f>VLOOKUP(D970,Vendedores!A:H,7,FALSE)</f>
        <v>Vendedor Jr</v>
      </c>
      <c r="O970">
        <f>VLOOKUP(D970,Vendedores!A:H,8,FALSE)</f>
        <v>2</v>
      </c>
      <c r="P970">
        <f t="shared" si="92"/>
        <v>46</v>
      </c>
      <c r="Q970">
        <f t="shared" si="93"/>
        <v>23</v>
      </c>
      <c r="R970">
        <f t="shared" si="94"/>
        <v>23</v>
      </c>
      <c r="S970">
        <f t="shared" si="95"/>
        <v>23</v>
      </c>
      <c r="T970" s="12">
        <f>VLOOKUP(
    O970,
    Comisiones!A:N,
    HLOOKUP(G970,Comisiones!$1:$2,2,FALSE),
    FALSE
)</f>
        <v>0.17</v>
      </c>
    </row>
    <row r="971" spans="1:20" x14ac:dyDescent="0.3">
      <c r="A971" s="2">
        <v>970</v>
      </c>
      <c r="B971" s="3">
        <v>45251</v>
      </c>
      <c r="C971" s="2">
        <v>1</v>
      </c>
      <c r="D971" s="2">
        <v>4</v>
      </c>
      <c r="E971" s="2">
        <v>13</v>
      </c>
      <c r="F971" t="str">
        <f t="shared" si="90"/>
        <v>martes</v>
      </c>
      <c r="G971" t="str">
        <f t="shared" si="91"/>
        <v>noviembre</v>
      </c>
      <c r="H971" t="str">
        <f>VLOOKUP(C971,Productos!A:D,2,FALSE)</f>
        <v>Producto A</v>
      </c>
      <c r="I971">
        <f>VLOOKUP(C971,Productos!A:D,3,FALSE)</f>
        <v>10</v>
      </c>
      <c r="J971">
        <f>VLOOKUP(C971,Productos!A:D,4,FALSE)</f>
        <v>20</v>
      </c>
      <c r="K971" t="str">
        <f>VLOOKUP(D971,Vendedores!A:F,6,FALSE)</f>
        <v>Fernandez, Isabel</v>
      </c>
      <c r="L971">
        <f>VLOOKUP(D971,Vendedores!A:F,5,FALSE)</f>
        <v>4345</v>
      </c>
      <c r="M971">
        <f>VLOOKUP(D971,Vendedores!A:F,2,FALSE)</f>
        <v>5</v>
      </c>
      <c r="N971" t="str">
        <f>VLOOKUP(D971,Vendedores!A:H,7,FALSE)</f>
        <v>Vendedor Sr</v>
      </c>
      <c r="O971">
        <f>VLOOKUP(D971,Vendedores!A:H,8,FALSE)</f>
        <v>2</v>
      </c>
      <c r="P971">
        <f t="shared" si="92"/>
        <v>20</v>
      </c>
      <c r="Q971">
        <f t="shared" si="93"/>
        <v>10</v>
      </c>
      <c r="R971">
        <f t="shared" si="94"/>
        <v>10</v>
      </c>
      <c r="S971">
        <f t="shared" si="95"/>
        <v>10</v>
      </c>
      <c r="T971" s="12">
        <f>VLOOKUP(
    O971,
    Comisiones!A:N,
    HLOOKUP(G971,Comisiones!$1:$2,2,FALSE),
    FALSE
)</f>
        <v>0.17</v>
      </c>
    </row>
    <row r="972" spans="1:20" x14ac:dyDescent="0.3">
      <c r="A972" s="2">
        <v>971</v>
      </c>
      <c r="B972" s="3">
        <v>45251</v>
      </c>
      <c r="C972" s="2">
        <v>10</v>
      </c>
      <c r="D972" s="2">
        <v>25</v>
      </c>
      <c r="E972" s="2">
        <v>18</v>
      </c>
      <c r="F972" t="str">
        <f t="shared" si="90"/>
        <v>martes</v>
      </c>
      <c r="G972" t="str">
        <f t="shared" si="91"/>
        <v>noviembre</v>
      </c>
      <c r="H972" t="str">
        <f>VLOOKUP(C972,Productos!A:D,2,FALSE)</f>
        <v>Producto J</v>
      </c>
      <c r="I972">
        <f>VLOOKUP(C972,Productos!A:D,3,FALSE)</f>
        <v>29</v>
      </c>
      <c r="J972">
        <f>VLOOKUP(C972,Productos!A:D,4,FALSE)</f>
        <v>58</v>
      </c>
      <c r="K972" t="str">
        <f>VLOOKUP(D972,Vendedores!A:F,6,FALSE)</f>
        <v>Perez, Laura</v>
      </c>
      <c r="L972">
        <f>VLOOKUP(D972,Vendedores!A:F,5,FALSE)</f>
        <v>3586</v>
      </c>
      <c r="M972">
        <f>VLOOKUP(D972,Vendedores!A:F,2,FALSE)</f>
        <v>6</v>
      </c>
      <c r="N972" t="str">
        <f>VLOOKUP(D972,Vendedores!A:H,7,FALSE)</f>
        <v>Vendedor Ssr</v>
      </c>
      <c r="O972">
        <f>VLOOKUP(D972,Vendedores!A:H,8,FALSE)</f>
        <v>2</v>
      </c>
      <c r="P972">
        <f t="shared" si="92"/>
        <v>58</v>
      </c>
      <c r="Q972">
        <f t="shared" si="93"/>
        <v>29</v>
      </c>
      <c r="R972">
        <f t="shared" si="94"/>
        <v>29</v>
      </c>
      <c r="S972">
        <f t="shared" si="95"/>
        <v>29</v>
      </c>
      <c r="T972" s="12">
        <f>VLOOKUP(
    O972,
    Comisiones!A:N,
    HLOOKUP(G972,Comisiones!$1:$2,2,FALSE),
    FALSE
)</f>
        <v>0.17</v>
      </c>
    </row>
    <row r="973" spans="1:20" x14ac:dyDescent="0.3">
      <c r="A973" s="2">
        <v>972</v>
      </c>
      <c r="B973" s="3">
        <v>45251</v>
      </c>
      <c r="C973" s="2">
        <v>5</v>
      </c>
      <c r="D973" s="2">
        <v>28</v>
      </c>
      <c r="E973" s="2">
        <v>16</v>
      </c>
      <c r="F973" t="str">
        <f t="shared" si="90"/>
        <v>martes</v>
      </c>
      <c r="G973" t="str">
        <f t="shared" si="91"/>
        <v>noviembre</v>
      </c>
      <c r="H973" t="str">
        <f>VLOOKUP(C973,Productos!A:D,2,FALSE)</f>
        <v>Producto E</v>
      </c>
      <c r="I973">
        <f>VLOOKUP(C973,Productos!A:D,3,FALSE)</f>
        <v>24</v>
      </c>
      <c r="J973">
        <f>VLOOKUP(C973,Productos!A:D,4,FALSE)</f>
        <v>48</v>
      </c>
      <c r="K973" t="str">
        <f>VLOOKUP(D973,Vendedores!A:F,6,FALSE)</f>
        <v>Garcia, Manuel</v>
      </c>
      <c r="L973">
        <f>VLOOKUP(D973,Vendedores!A:F,5,FALSE)</f>
        <v>5249</v>
      </c>
      <c r="M973">
        <f>VLOOKUP(D973,Vendedores!A:F,2,FALSE)</f>
        <v>4</v>
      </c>
      <c r="N973" t="str">
        <f>VLOOKUP(D973,Vendedores!A:H,7,FALSE)</f>
        <v>Jefe</v>
      </c>
      <c r="O973">
        <f>VLOOKUP(D973,Vendedores!A:H,8,FALSE)</f>
        <v>3</v>
      </c>
      <c r="P973">
        <f t="shared" si="92"/>
        <v>48</v>
      </c>
      <c r="Q973">
        <f t="shared" si="93"/>
        <v>24</v>
      </c>
      <c r="R973">
        <f t="shared" si="94"/>
        <v>24</v>
      </c>
      <c r="S973">
        <f t="shared" si="95"/>
        <v>24</v>
      </c>
      <c r="T973" s="12">
        <f>VLOOKUP(
    O973,
    Comisiones!A:N,
    HLOOKUP(G973,Comisiones!$1:$2,2,FALSE),
    FALSE
)</f>
        <v>0.19</v>
      </c>
    </row>
    <row r="974" spans="1:20" x14ac:dyDescent="0.3">
      <c r="A974" s="2">
        <v>973</v>
      </c>
      <c r="B974" s="3">
        <v>45252</v>
      </c>
      <c r="C974" s="2">
        <v>10</v>
      </c>
      <c r="D974" s="2">
        <v>28</v>
      </c>
      <c r="E974" s="2">
        <v>22</v>
      </c>
      <c r="F974" t="str">
        <f t="shared" si="90"/>
        <v>miércoles</v>
      </c>
      <c r="G974" t="str">
        <f t="shared" si="91"/>
        <v>noviembre</v>
      </c>
      <c r="H974" t="str">
        <f>VLOOKUP(C974,Productos!A:D,2,FALSE)</f>
        <v>Producto J</v>
      </c>
      <c r="I974">
        <f>VLOOKUP(C974,Productos!A:D,3,FALSE)</f>
        <v>29</v>
      </c>
      <c r="J974">
        <f>VLOOKUP(C974,Productos!A:D,4,FALSE)</f>
        <v>58</v>
      </c>
      <c r="K974" t="str">
        <f>VLOOKUP(D974,Vendedores!A:F,6,FALSE)</f>
        <v>Garcia, Manuel</v>
      </c>
      <c r="L974">
        <f>VLOOKUP(D974,Vendedores!A:F,5,FALSE)</f>
        <v>5249</v>
      </c>
      <c r="M974">
        <f>VLOOKUP(D974,Vendedores!A:F,2,FALSE)</f>
        <v>4</v>
      </c>
      <c r="N974" t="str">
        <f>VLOOKUP(D974,Vendedores!A:H,7,FALSE)</f>
        <v>Jefe</v>
      </c>
      <c r="O974">
        <f>VLOOKUP(D974,Vendedores!A:H,8,FALSE)</f>
        <v>3</v>
      </c>
      <c r="P974">
        <f t="shared" si="92"/>
        <v>58</v>
      </c>
      <c r="Q974">
        <f t="shared" si="93"/>
        <v>29</v>
      </c>
      <c r="R974">
        <f t="shared" si="94"/>
        <v>29</v>
      </c>
      <c r="S974">
        <f t="shared" si="95"/>
        <v>29</v>
      </c>
      <c r="T974" s="12">
        <f>VLOOKUP(
    O974,
    Comisiones!A:N,
    HLOOKUP(G974,Comisiones!$1:$2,2,FALSE),
    FALSE
)</f>
        <v>0.19</v>
      </c>
    </row>
    <row r="975" spans="1:20" x14ac:dyDescent="0.3">
      <c r="A975" s="2">
        <v>974</v>
      </c>
      <c r="B975" s="3">
        <v>45252</v>
      </c>
      <c r="C975" s="2">
        <v>7</v>
      </c>
      <c r="D975" s="2">
        <v>26</v>
      </c>
      <c r="E975" s="2">
        <v>16</v>
      </c>
      <c r="F975" t="str">
        <f t="shared" si="90"/>
        <v>miércoles</v>
      </c>
      <c r="G975" t="str">
        <f t="shared" si="91"/>
        <v>noviembre</v>
      </c>
      <c r="H975" t="str">
        <f>VLOOKUP(C975,Productos!A:D,2,FALSE)</f>
        <v>Producto G</v>
      </c>
      <c r="I975">
        <f>VLOOKUP(C975,Productos!A:D,3,FALSE)</f>
        <v>17</v>
      </c>
      <c r="J975">
        <f>VLOOKUP(C975,Productos!A:D,4,FALSE)</f>
        <v>34</v>
      </c>
      <c r="K975" t="str">
        <f>VLOOKUP(D975,Vendedores!A:F,6,FALSE)</f>
        <v>Gomez, Pilar</v>
      </c>
      <c r="L975">
        <f>VLOOKUP(D975,Vendedores!A:F,5,FALSE)</f>
        <v>2557</v>
      </c>
      <c r="M975">
        <f>VLOOKUP(D975,Vendedores!A:F,2,FALSE)</f>
        <v>7</v>
      </c>
      <c r="N975" t="str">
        <f>VLOOKUP(D975,Vendedores!A:H,7,FALSE)</f>
        <v>Vendedor Jr</v>
      </c>
      <c r="O975">
        <f>VLOOKUP(D975,Vendedores!A:H,8,FALSE)</f>
        <v>2</v>
      </c>
      <c r="P975">
        <f t="shared" si="92"/>
        <v>34</v>
      </c>
      <c r="Q975">
        <f t="shared" si="93"/>
        <v>17</v>
      </c>
      <c r="R975">
        <f t="shared" si="94"/>
        <v>17</v>
      </c>
      <c r="S975">
        <f t="shared" si="95"/>
        <v>17</v>
      </c>
      <c r="T975" s="12">
        <f>VLOOKUP(
    O975,
    Comisiones!A:N,
    HLOOKUP(G975,Comisiones!$1:$2,2,FALSE),
    FALSE
)</f>
        <v>0.17</v>
      </c>
    </row>
    <row r="976" spans="1:20" x14ac:dyDescent="0.3">
      <c r="A976" s="2">
        <v>975</v>
      </c>
      <c r="B976" s="3">
        <v>45252</v>
      </c>
      <c r="C976" s="2">
        <v>9</v>
      </c>
      <c r="D976" s="2">
        <v>15</v>
      </c>
      <c r="E976" s="2">
        <v>13</v>
      </c>
      <c r="F976" t="str">
        <f t="shared" si="90"/>
        <v>miércoles</v>
      </c>
      <c r="G976" t="str">
        <f t="shared" si="91"/>
        <v>noviembre</v>
      </c>
      <c r="H976" t="str">
        <f>VLOOKUP(C976,Productos!A:D,2,FALSE)</f>
        <v>Producto I</v>
      </c>
      <c r="I976">
        <f>VLOOKUP(C976,Productos!A:D,3,FALSE)</f>
        <v>26</v>
      </c>
      <c r="J976">
        <f>VLOOKUP(C976,Productos!A:D,4,FALSE)</f>
        <v>52</v>
      </c>
      <c r="K976" t="str">
        <f>VLOOKUP(D976,Vendedores!A:F,6,FALSE)</f>
        <v>Gomez, David</v>
      </c>
      <c r="L976">
        <f>VLOOKUP(D976,Vendedores!A:F,5,FALSE)</f>
        <v>1821</v>
      </c>
      <c r="M976">
        <f>VLOOKUP(D976,Vendedores!A:F,2,FALSE)</f>
        <v>8</v>
      </c>
      <c r="N976" t="str">
        <f>VLOOKUP(D976,Vendedores!A:H,7,FALSE)</f>
        <v>Pasante</v>
      </c>
      <c r="O976">
        <f>VLOOKUP(D976,Vendedores!A:H,8,FALSE)</f>
        <v>1</v>
      </c>
      <c r="P976">
        <f t="shared" si="92"/>
        <v>52</v>
      </c>
      <c r="Q976">
        <f t="shared" si="93"/>
        <v>26</v>
      </c>
      <c r="R976">
        <f t="shared" si="94"/>
        <v>26</v>
      </c>
      <c r="S976">
        <f t="shared" si="95"/>
        <v>26</v>
      </c>
      <c r="T976" s="12">
        <f>VLOOKUP(
    O976,
    Comisiones!A:N,
    HLOOKUP(G976,Comisiones!$1:$2,2,FALSE),
    FALSE
)</f>
        <v>0.15</v>
      </c>
    </row>
    <row r="977" spans="1:20" x14ac:dyDescent="0.3">
      <c r="A977" s="2">
        <v>976</v>
      </c>
      <c r="B977" s="3">
        <v>45253</v>
      </c>
      <c r="C977" s="2">
        <v>4</v>
      </c>
      <c r="D977" s="2">
        <v>23</v>
      </c>
      <c r="E977" s="2">
        <v>14</v>
      </c>
      <c r="F977" t="str">
        <f t="shared" si="90"/>
        <v>jueves</v>
      </c>
      <c r="G977" t="str">
        <f t="shared" si="91"/>
        <v>noviembre</v>
      </c>
      <c r="H977" t="str">
        <f>VLOOKUP(C977,Productos!A:D,2,FALSE)</f>
        <v>Producto D</v>
      </c>
      <c r="I977">
        <f>VLOOKUP(C977,Productos!A:D,3,FALSE)</f>
        <v>14</v>
      </c>
      <c r="J977">
        <f>VLOOKUP(C977,Productos!A:D,4,FALSE)</f>
        <v>28</v>
      </c>
      <c r="K977" t="str">
        <f>VLOOKUP(D977,Vendedores!A:F,6,FALSE)</f>
        <v>Martinez, Pedro</v>
      </c>
      <c r="L977">
        <f>VLOOKUP(D977,Vendedores!A:F,5,FALSE)</f>
        <v>5555</v>
      </c>
      <c r="M977">
        <f>VLOOKUP(D977,Vendedores!A:F,2,FALSE)</f>
        <v>4</v>
      </c>
      <c r="N977" t="str">
        <f>VLOOKUP(D977,Vendedores!A:H,7,FALSE)</f>
        <v>Jefe</v>
      </c>
      <c r="O977">
        <f>VLOOKUP(D977,Vendedores!A:H,8,FALSE)</f>
        <v>3</v>
      </c>
      <c r="P977">
        <f t="shared" si="92"/>
        <v>28</v>
      </c>
      <c r="Q977">
        <f t="shared" si="93"/>
        <v>14</v>
      </c>
      <c r="R977">
        <f t="shared" si="94"/>
        <v>14</v>
      </c>
      <c r="S977">
        <f t="shared" si="95"/>
        <v>14</v>
      </c>
      <c r="T977" s="12">
        <f>VLOOKUP(
    O977,
    Comisiones!A:N,
    HLOOKUP(G977,Comisiones!$1:$2,2,FALSE),
    FALSE
)</f>
        <v>0.19</v>
      </c>
    </row>
    <row r="978" spans="1:20" x14ac:dyDescent="0.3">
      <c r="A978" s="2">
        <v>977</v>
      </c>
      <c r="B978" s="3">
        <v>45253</v>
      </c>
      <c r="C978" s="2">
        <v>3</v>
      </c>
      <c r="D978" s="2">
        <v>24</v>
      </c>
      <c r="E978" s="2">
        <v>19</v>
      </c>
      <c r="F978" t="str">
        <f t="shared" si="90"/>
        <v>jueves</v>
      </c>
      <c r="G978" t="str">
        <f t="shared" si="91"/>
        <v>noviembre</v>
      </c>
      <c r="H978" t="str">
        <f>VLOOKUP(C978,Productos!A:D,2,FALSE)</f>
        <v>Producto C</v>
      </c>
      <c r="I978">
        <f>VLOOKUP(C978,Productos!A:D,3,FALSE)</f>
        <v>23</v>
      </c>
      <c r="J978">
        <f>VLOOKUP(C978,Productos!A:D,4,FALSE)</f>
        <v>46</v>
      </c>
      <c r="K978" t="str">
        <f>VLOOKUP(D978,Vendedores!A:F,6,FALSE)</f>
        <v>Sanchez, Isabel</v>
      </c>
      <c r="L978">
        <f>VLOOKUP(D978,Vendedores!A:F,5,FALSE)</f>
        <v>4875</v>
      </c>
      <c r="M978">
        <f>VLOOKUP(D978,Vendedores!A:F,2,FALSE)</f>
        <v>5</v>
      </c>
      <c r="N978" t="str">
        <f>VLOOKUP(D978,Vendedores!A:H,7,FALSE)</f>
        <v>Vendedor Sr</v>
      </c>
      <c r="O978">
        <f>VLOOKUP(D978,Vendedores!A:H,8,FALSE)</f>
        <v>2</v>
      </c>
      <c r="P978">
        <f t="shared" si="92"/>
        <v>46</v>
      </c>
      <c r="Q978">
        <f t="shared" si="93"/>
        <v>23</v>
      </c>
      <c r="R978">
        <f t="shared" si="94"/>
        <v>23</v>
      </c>
      <c r="S978">
        <f t="shared" si="95"/>
        <v>23</v>
      </c>
      <c r="T978" s="12">
        <f>VLOOKUP(
    O978,
    Comisiones!A:N,
    HLOOKUP(G978,Comisiones!$1:$2,2,FALSE),
    FALSE
)</f>
        <v>0.17</v>
      </c>
    </row>
    <row r="979" spans="1:20" x14ac:dyDescent="0.3">
      <c r="A979" s="2">
        <v>978</v>
      </c>
      <c r="B979" s="3">
        <v>45253</v>
      </c>
      <c r="C979" s="2">
        <v>4</v>
      </c>
      <c r="D979" s="2">
        <v>40</v>
      </c>
      <c r="E979" s="2">
        <v>17</v>
      </c>
      <c r="F979" t="str">
        <f t="shared" si="90"/>
        <v>jueves</v>
      </c>
      <c r="G979" t="str">
        <f t="shared" si="91"/>
        <v>noviembre</v>
      </c>
      <c r="H979" t="str">
        <f>VLOOKUP(C979,Productos!A:D,2,FALSE)</f>
        <v>Producto D</v>
      </c>
      <c r="I979">
        <f>VLOOKUP(C979,Productos!A:D,3,FALSE)</f>
        <v>14</v>
      </c>
      <c r="J979">
        <f>VLOOKUP(C979,Productos!A:D,4,FALSE)</f>
        <v>28</v>
      </c>
      <c r="K979" t="str">
        <f>VLOOKUP(D979,Vendedores!A:F,6,FALSE)</f>
        <v>Martin, Carmen</v>
      </c>
      <c r="L979">
        <f>VLOOKUP(D979,Vendedores!A:F,5,FALSE)</f>
        <v>1598</v>
      </c>
      <c r="M979">
        <f>VLOOKUP(D979,Vendedores!A:F,2,FALSE)</f>
        <v>8</v>
      </c>
      <c r="N979" t="str">
        <f>VLOOKUP(D979,Vendedores!A:H,7,FALSE)</f>
        <v>Pasante</v>
      </c>
      <c r="O979">
        <f>VLOOKUP(D979,Vendedores!A:H,8,FALSE)</f>
        <v>1</v>
      </c>
      <c r="P979">
        <f t="shared" si="92"/>
        <v>28</v>
      </c>
      <c r="Q979">
        <f t="shared" si="93"/>
        <v>14</v>
      </c>
      <c r="R979">
        <f t="shared" si="94"/>
        <v>14</v>
      </c>
      <c r="S979">
        <f t="shared" si="95"/>
        <v>14</v>
      </c>
      <c r="T979" s="12">
        <f>VLOOKUP(
    O979,
    Comisiones!A:N,
    HLOOKUP(G979,Comisiones!$1:$2,2,FALSE),
    FALSE
)</f>
        <v>0.15</v>
      </c>
    </row>
    <row r="980" spans="1:20" x14ac:dyDescent="0.3">
      <c r="A980" s="2">
        <v>979</v>
      </c>
      <c r="B980" s="3">
        <v>45254</v>
      </c>
      <c r="C980" s="2">
        <v>3</v>
      </c>
      <c r="D980" s="2">
        <v>3</v>
      </c>
      <c r="E980" s="2">
        <v>12</v>
      </c>
      <c r="F980" t="str">
        <f t="shared" si="90"/>
        <v>viernes</v>
      </c>
      <c r="G980" t="str">
        <f t="shared" si="91"/>
        <v>noviembre</v>
      </c>
      <c r="H980" t="str">
        <f>VLOOKUP(C980,Productos!A:D,2,FALSE)</f>
        <v>Producto C</v>
      </c>
      <c r="I980">
        <f>VLOOKUP(C980,Productos!A:D,3,FALSE)</f>
        <v>23</v>
      </c>
      <c r="J980">
        <f>VLOOKUP(C980,Productos!A:D,4,FALSE)</f>
        <v>46</v>
      </c>
      <c r="K980" t="str">
        <f>VLOOKUP(D980,Vendedores!A:F,6,FALSE)</f>
        <v>Gonzalez, Pedro</v>
      </c>
      <c r="L980">
        <f>VLOOKUP(D980,Vendedores!A:F,5,FALSE)</f>
        <v>5010</v>
      </c>
      <c r="M980">
        <f>VLOOKUP(D980,Vendedores!A:F,2,FALSE)</f>
        <v>4</v>
      </c>
      <c r="N980" t="str">
        <f>VLOOKUP(D980,Vendedores!A:H,7,FALSE)</f>
        <v>Jefe</v>
      </c>
      <c r="O980">
        <f>VLOOKUP(D980,Vendedores!A:H,8,FALSE)</f>
        <v>3</v>
      </c>
      <c r="P980">
        <f t="shared" si="92"/>
        <v>46</v>
      </c>
      <c r="Q980">
        <f t="shared" si="93"/>
        <v>23</v>
      </c>
      <c r="R980">
        <f t="shared" si="94"/>
        <v>23</v>
      </c>
      <c r="S980">
        <f t="shared" si="95"/>
        <v>23</v>
      </c>
      <c r="T980" s="12">
        <f>VLOOKUP(
    O980,
    Comisiones!A:N,
    HLOOKUP(G980,Comisiones!$1:$2,2,FALSE),
    FALSE
)</f>
        <v>0.19</v>
      </c>
    </row>
    <row r="981" spans="1:20" x14ac:dyDescent="0.3">
      <c r="A981" s="2">
        <v>980</v>
      </c>
      <c r="B981" s="3">
        <v>45254</v>
      </c>
      <c r="C981" s="2">
        <v>1</v>
      </c>
      <c r="D981" s="2">
        <v>5</v>
      </c>
      <c r="E981" s="2">
        <v>10</v>
      </c>
      <c r="F981" t="str">
        <f t="shared" si="90"/>
        <v>viernes</v>
      </c>
      <c r="G981" t="str">
        <f t="shared" si="91"/>
        <v>noviembre</v>
      </c>
      <c r="H981" t="str">
        <f>VLOOKUP(C981,Productos!A:D,2,FALSE)</f>
        <v>Producto A</v>
      </c>
      <c r="I981">
        <f>VLOOKUP(C981,Productos!A:D,3,FALSE)</f>
        <v>10</v>
      </c>
      <c r="J981">
        <f>VLOOKUP(C981,Productos!A:D,4,FALSE)</f>
        <v>20</v>
      </c>
      <c r="K981" t="str">
        <f>VLOOKUP(D981,Vendedores!A:F,6,FALSE)</f>
        <v>Lopez, Laura</v>
      </c>
      <c r="L981">
        <f>VLOOKUP(D981,Vendedores!A:F,5,FALSE)</f>
        <v>3037</v>
      </c>
      <c r="M981">
        <f>VLOOKUP(D981,Vendedores!A:F,2,FALSE)</f>
        <v>6</v>
      </c>
      <c r="N981" t="str">
        <f>VLOOKUP(D981,Vendedores!A:H,7,FALSE)</f>
        <v>Vendedor Ssr</v>
      </c>
      <c r="O981">
        <f>VLOOKUP(D981,Vendedores!A:H,8,FALSE)</f>
        <v>2</v>
      </c>
      <c r="P981">
        <f t="shared" si="92"/>
        <v>20</v>
      </c>
      <c r="Q981">
        <f t="shared" si="93"/>
        <v>10</v>
      </c>
      <c r="R981">
        <f t="shared" si="94"/>
        <v>10</v>
      </c>
      <c r="S981">
        <f t="shared" si="95"/>
        <v>10</v>
      </c>
      <c r="T981" s="12">
        <f>VLOOKUP(
    O981,
    Comisiones!A:N,
    HLOOKUP(G981,Comisiones!$1:$2,2,FALSE),
    FALSE
)</f>
        <v>0.17</v>
      </c>
    </row>
    <row r="982" spans="1:20" x14ac:dyDescent="0.3">
      <c r="A982" s="2">
        <v>981</v>
      </c>
      <c r="B982" s="3">
        <v>45254</v>
      </c>
      <c r="C982" s="2">
        <v>7</v>
      </c>
      <c r="D982" s="2">
        <v>11</v>
      </c>
      <c r="E982" s="2">
        <v>21</v>
      </c>
      <c r="F982" t="str">
        <f t="shared" si="90"/>
        <v>viernes</v>
      </c>
      <c r="G982" t="str">
        <f t="shared" si="91"/>
        <v>noviembre</v>
      </c>
      <c r="H982" t="str">
        <f>VLOOKUP(C982,Productos!A:D,2,FALSE)</f>
        <v>Producto G</v>
      </c>
      <c r="I982">
        <f>VLOOKUP(C982,Productos!A:D,3,FALSE)</f>
        <v>17</v>
      </c>
      <c r="J982">
        <f>VLOOKUP(C982,Productos!A:D,4,FALSE)</f>
        <v>34</v>
      </c>
      <c r="K982" t="str">
        <f>VLOOKUP(D982,Vendedores!A:F,6,FALSE)</f>
        <v>Garcia, Isabel</v>
      </c>
      <c r="L982">
        <f>VLOOKUP(D982,Vendedores!A:F,5,FALSE)</f>
        <v>3985</v>
      </c>
      <c r="M982">
        <f>VLOOKUP(D982,Vendedores!A:F,2,FALSE)</f>
        <v>6</v>
      </c>
      <c r="N982" t="str">
        <f>VLOOKUP(D982,Vendedores!A:H,7,FALSE)</f>
        <v>Vendedor Ssr</v>
      </c>
      <c r="O982">
        <f>VLOOKUP(D982,Vendedores!A:H,8,FALSE)</f>
        <v>2</v>
      </c>
      <c r="P982">
        <f t="shared" si="92"/>
        <v>34</v>
      </c>
      <c r="Q982">
        <f t="shared" si="93"/>
        <v>17</v>
      </c>
      <c r="R982">
        <f t="shared" si="94"/>
        <v>17</v>
      </c>
      <c r="S982">
        <f t="shared" si="95"/>
        <v>17</v>
      </c>
      <c r="T982" s="12">
        <f>VLOOKUP(
    O982,
    Comisiones!A:N,
    HLOOKUP(G982,Comisiones!$1:$2,2,FALSE),
    FALSE
)</f>
        <v>0.17</v>
      </c>
    </row>
    <row r="983" spans="1:20" x14ac:dyDescent="0.3">
      <c r="A983" s="2">
        <v>982</v>
      </c>
      <c r="B983" s="3">
        <v>45255</v>
      </c>
      <c r="C983" s="2">
        <v>10</v>
      </c>
      <c r="D983" s="2">
        <v>18</v>
      </c>
      <c r="E983" s="2">
        <v>13</v>
      </c>
      <c r="F983" t="str">
        <f t="shared" si="90"/>
        <v>sábado</v>
      </c>
      <c r="G983" t="str">
        <f t="shared" si="91"/>
        <v>noviembre</v>
      </c>
      <c r="H983" t="str">
        <f>VLOOKUP(C983,Productos!A:D,2,FALSE)</f>
        <v>Producto J</v>
      </c>
      <c r="I983">
        <f>VLOOKUP(C983,Productos!A:D,3,FALSE)</f>
        <v>29</v>
      </c>
      <c r="J983">
        <f>VLOOKUP(C983,Productos!A:D,4,FALSE)</f>
        <v>58</v>
      </c>
      <c r="K983" t="str">
        <f>VLOOKUP(D983,Vendedores!A:F,6,FALSE)</f>
        <v>Garcia, Jose</v>
      </c>
      <c r="L983">
        <f>VLOOKUP(D983,Vendedores!A:F,5,FALSE)</f>
        <v>5194</v>
      </c>
      <c r="M983">
        <f>VLOOKUP(D983,Vendedores!A:F,2,FALSE)</f>
        <v>4</v>
      </c>
      <c r="N983" t="str">
        <f>VLOOKUP(D983,Vendedores!A:H,7,FALSE)</f>
        <v>Jefe</v>
      </c>
      <c r="O983">
        <f>VLOOKUP(D983,Vendedores!A:H,8,FALSE)</f>
        <v>3</v>
      </c>
      <c r="P983">
        <f t="shared" si="92"/>
        <v>58</v>
      </c>
      <c r="Q983">
        <f t="shared" si="93"/>
        <v>29</v>
      </c>
      <c r="R983">
        <f t="shared" si="94"/>
        <v>29</v>
      </c>
      <c r="S983">
        <f t="shared" si="95"/>
        <v>29</v>
      </c>
      <c r="T983" s="12">
        <f>VLOOKUP(
    O983,
    Comisiones!A:N,
    HLOOKUP(G983,Comisiones!$1:$2,2,FALSE),
    FALSE
)</f>
        <v>0.19</v>
      </c>
    </row>
    <row r="984" spans="1:20" x14ac:dyDescent="0.3">
      <c r="A984" s="2">
        <v>983</v>
      </c>
      <c r="B984" s="3">
        <v>45255</v>
      </c>
      <c r="C984" s="2">
        <v>8</v>
      </c>
      <c r="D984" s="2">
        <v>9</v>
      </c>
      <c r="E984" s="2">
        <v>20</v>
      </c>
      <c r="F984" t="str">
        <f t="shared" si="90"/>
        <v>sábado</v>
      </c>
      <c r="G984" t="str">
        <f t="shared" si="91"/>
        <v>noviembre</v>
      </c>
      <c r="H984" t="str">
        <f>VLOOKUP(C984,Productos!A:D,2,FALSE)</f>
        <v>Producto H</v>
      </c>
      <c r="I984">
        <f>VLOOKUP(C984,Productos!A:D,3,FALSE)</f>
        <v>14</v>
      </c>
      <c r="J984">
        <f>VLOOKUP(C984,Productos!A:D,4,FALSE)</f>
        <v>28</v>
      </c>
      <c r="K984" t="str">
        <f>VLOOKUP(D984,Vendedores!A:F,6,FALSE)</f>
        <v>Gomez, Jose</v>
      </c>
      <c r="L984">
        <f>VLOOKUP(D984,Vendedores!A:F,5,FALSE)</f>
        <v>5400</v>
      </c>
      <c r="M984">
        <f>VLOOKUP(D984,Vendedores!A:F,2,FALSE)</f>
        <v>4</v>
      </c>
      <c r="N984" t="str">
        <f>VLOOKUP(D984,Vendedores!A:H,7,FALSE)</f>
        <v>Jefe</v>
      </c>
      <c r="O984">
        <f>VLOOKUP(D984,Vendedores!A:H,8,FALSE)</f>
        <v>3</v>
      </c>
      <c r="P984">
        <f t="shared" si="92"/>
        <v>28</v>
      </c>
      <c r="Q984">
        <f t="shared" si="93"/>
        <v>14</v>
      </c>
      <c r="R984">
        <f t="shared" si="94"/>
        <v>14</v>
      </c>
      <c r="S984">
        <f t="shared" si="95"/>
        <v>14</v>
      </c>
      <c r="T984" s="12">
        <f>VLOOKUP(
    O984,
    Comisiones!A:N,
    HLOOKUP(G984,Comisiones!$1:$2,2,FALSE),
    FALSE
)</f>
        <v>0.19</v>
      </c>
    </row>
    <row r="985" spans="1:20" x14ac:dyDescent="0.3">
      <c r="A985" s="2">
        <v>984</v>
      </c>
      <c r="B985" s="3">
        <v>45255</v>
      </c>
      <c r="C985" s="2">
        <v>5</v>
      </c>
      <c r="D985" s="2">
        <v>17</v>
      </c>
      <c r="E985" s="2">
        <v>13</v>
      </c>
      <c r="F985" t="str">
        <f t="shared" si="90"/>
        <v>sábado</v>
      </c>
      <c r="G985" t="str">
        <f t="shared" si="91"/>
        <v>noviembre</v>
      </c>
      <c r="H985" t="str">
        <f>VLOOKUP(C985,Productos!A:D,2,FALSE)</f>
        <v>Producto E</v>
      </c>
      <c r="I985">
        <f>VLOOKUP(C985,Productos!A:D,3,FALSE)</f>
        <v>24</v>
      </c>
      <c r="J985">
        <f>VLOOKUP(C985,Productos!A:D,4,FALSE)</f>
        <v>48</v>
      </c>
      <c r="K985" t="str">
        <f>VLOOKUP(D985,Vendedores!A:F,6,FALSE)</f>
        <v>Messi, Lionel</v>
      </c>
      <c r="L985">
        <f>VLOOKUP(D985,Vendedores!A:F,5,FALSE)</f>
        <v>8512</v>
      </c>
      <c r="M985">
        <f>VLOOKUP(D985,Vendedores!A:F,2,FALSE)</f>
        <v>1</v>
      </c>
      <c r="N985" t="str">
        <f>VLOOKUP(D985,Vendedores!A:H,7,FALSE)</f>
        <v>CEO</v>
      </c>
      <c r="O985">
        <f>VLOOKUP(D985,Vendedores!A:H,8,FALSE)</f>
        <v>5</v>
      </c>
      <c r="P985">
        <f t="shared" si="92"/>
        <v>43.2</v>
      </c>
      <c r="Q985">
        <f t="shared" si="93"/>
        <v>24</v>
      </c>
      <c r="R985">
        <f t="shared" si="94"/>
        <v>24</v>
      </c>
      <c r="S985">
        <f t="shared" si="95"/>
        <v>24</v>
      </c>
      <c r="T985" s="12">
        <f>VLOOKUP(
    O985,
    Comisiones!A:N,
    HLOOKUP(G985,Comisiones!$1:$2,2,FALSE),
    FALSE
)</f>
        <v>0.23</v>
      </c>
    </row>
    <row r="986" spans="1:20" x14ac:dyDescent="0.3">
      <c r="A986" s="2">
        <v>985</v>
      </c>
      <c r="B986" s="3">
        <v>45256</v>
      </c>
      <c r="C986" s="2">
        <v>10</v>
      </c>
      <c r="D986" s="2">
        <v>40</v>
      </c>
      <c r="E986" s="2">
        <v>12</v>
      </c>
      <c r="F986" t="str">
        <f t="shared" si="90"/>
        <v>domingo</v>
      </c>
      <c r="G986" t="str">
        <f t="shared" si="91"/>
        <v>noviembre</v>
      </c>
      <c r="H986" t="str">
        <f>VLOOKUP(C986,Productos!A:D,2,FALSE)</f>
        <v>Producto J</v>
      </c>
      <c r="I986">
        <f>VLOOKUP(C986,Productos!A:D,3,FALSE)</f>
        <v>29</v>
      </c>
      <c r="J986">
        <f>VLOOKUP(C986,Productos!A:D,4,FALSE)</f>
        <v>58</v>
      </c>
      <c r="K986" t="str">
        <f>VLOOKUP(D986,Vendedores!A:F,6,FALSE)</f>
        <v>Martin, Carmen</v>
      </c>
      <c r="L986">
        <f>VLOOKUP(D986,Vendedores!A:F,5,FALSE)</f>
        <v>1598</v>
      </c>
      <c r="M986">
        <f>VLOOKUP(D986,Vendedores!A:F,2,FALSE)</f>
        <v>8</v>
      </c>
      <c r="N986" t="str">
        <f>VLOOKUP(D986,Vendedores!A:H,7,FALSE)</f>
        <v>Pasante</v>
      </c>
      <c r="O986">
        <f>VLOOKUP(D986,Vendedores!A:H,8,FALSE)</f>
        <v>1</v>
      </c>
      <c r="P986">
        <f t="shared" si="92"/>
        <v>69.599999999999994</v>
      </c>
      <c r="Q986">
        <f t="shared" si="93"/>
        <v>29</v>
      </c>
      <c r="R986">
        <f t="shared" si="94"/>
        <v>29</v>
      </c>
      <c r="S986">
        <f t="shared" si="95"/>
        <v>29</v>
      </c>
      <c r="T986" s="12">
        <f>VLOOKUP(
    O986,
    Comisiones!A:N,
    HLOOKUP(G986,Comisiones!$1:$2,2,FALSE),
    FALSE
)</f>
        <v>0.15</v>
      </c>
    </row>
    <row r="987" spans="1:20" x14ac:dyDescent="0.3">
      <c r="A987" s="2">
        <v>986</v>
      </c>
      <c r="B987" s="3">
        <v>45256</v>
      </c>
      <c r="C987" s="2">
        <v>3</v>
      </c>
      <c r="D987" s="2">
        <v>14</v>
      </c>
      <c r="E987" s="2">
        <v>16</v>
      </c>
      <c r="F987" t="str">
        <f t="shared" si="90"/>
        <v>domingo</v>
      </c>
      <c r="G987" t="str">
        <f t="shared" si="91"/>
        <v>noviembre</v>
      </c>
      <c r="H987" t="str">
        <f>VLOOKUP(C987,Productos!A:D,2,FALSE)</f>
        <v>Producto C</v>
      </c>
      <c r="I987">
        <f>VLOOKUP(C987,Productos!A:D,3,FALSE)</f>
        <v>23</v>
      </c>
      <c r="J987">
        <f>VLOOKUP(C987,Productos!A:D,4,FALSE)</f>
        <v>46</v>
      </c>
      <c r="K987" t="str">
        <f>VLOOKUP(D987,Vendedores!A:F,6,FALSE)</f>
        <v>Fernandez, Teresa</v>
      </c>
      <c r="L987">
        <f>VLOOKUP(D987,Vendedores!A:F,5,FALSE)</f>
        <v>7062</v>
      </c>
      <c r="M987">
        <f>VLOOKUP(D987,Vendedores!A:F,2,FALSE)</f>
        <v>2</v>
      </c>
      <c r="N987" t="str">
        <f>VLOOKUP(D987,Vendedores!A:H,7,FALSE)</f>
        <v>Director</v>
      </c>
      <c r="O987">
        <f>VLOOKUP(D987,Vendedores!A:H,8,FALSE)</f>
        <v>4</v>
      </c>
      <c r="P987">
        <f t="shared" si="92"/>
        <v>41.4</v>
      </c>
      <c r="Q987">
        <f t="shared" si="93"/>
        <v>23</v>
      </c>
      <c r="R987">
        <f t="shared" si="94"/>
        <v>23</v>
      </c>
      <c r="S987">
        <f t="shared" si="95"/>
        <v>23</v>
      </c>
      <c r="T987" s="12">
        <f>VLOOKUP(
    O987,
    Comisiones!A:N,
    HLOOKUP(G987,Comisiones!$1:$2,2,FALSE),
    FALSE
)</f>
        <v>0.21</v>
      </c>
    </row>
    <row r="988" spans="1:20" x14ac:dyDescent="0.3">
      <c r="A988" s="2">
        <v>987</v>
      </c>
      <c r="B988" s="3">
        <v>45256</v>
      </c>
      <c r="C988" s="2">
        <v>2</v>
      </c>
      <c r="D988" s="2">
        <v>19</v>
      </c>
      <c r="E988" s="2">
        <v>12</v>
      </c>
      <c r="F988" t="str">
        <f t="shared" si="90"/>
        <v>domingo</v>
      </c>
      <c r="G988" t="str">
        <f t="shared" si="91"/>
        <v>noviembre</v>
      </c>
      <c r="H988" t="str">
        <f>VLOOKUP(C988,Productos!A:D,2,FALSE)</f>
        <v>Producto B</v>
      </c>
      <c r="I988">
        <f>VLOOKUP(C988,Productos!A:D,3,FALSE)</f>
        <v>14</v>
      </c>
      <c r="J988">
        <f>VLOOKUP(C988,Productos!A:D,4,FALSE)</f>
        <v>28</v>
      </c>
      <c r="K988" t="str">
        <f>VLOOKUP(D988,Vendedores!A:F,6,FALSE)</f>
        <v>Rodriguez, Maria</v>
      </c>
      <c r="L988">
        <f>VLOOKUP(D988,Vendedores!A:F,5,FALSE)</f>
        <v>4862</v>
      </c>
      <c r="M988">
        <f>VLOOKUP(D988,Vendedores!A:F,2,FALSE)</f>
        <v>5</v>
      </c>
      <c r="N988" t="str">
        <f>VLOOKUP(D988,Vendedores!A:H,7,FALSE)</f>
        <v>Vendedor Sr</v>
      </c>
      <c r="O988">
        <f>VLOOKUP(D988,Vendedores!A:H,8,FALSE)</f>
        <v>2</v>
      </c>
      <c r="P988">
        <f t="shared" si="92"/>
        <v>33.6</v>
      </c>
      <c r="Q988">
        <f t="shared" si="93"/>
        <v>14</v>
      </c>
      <c r="R988">
        <f t="shared" si="94"/>
        <v>14</v>
      </c>
      <c r="S988">
        <f t="shared" si="95"/>
        <v>14</v>
      </c>
      <c r="T988" s="12">
        <f>VLOOKUP(
    O988,
    Comisiones!A:N,
    HLOOKUP(G988,Comisiones!$1:$2,2,FALSE),
    FALSE
)</f>
        <v>0.17</v>
      </c>
    </row>
    <row r="989" spans="1:20" x14ac:dyDescent="0.3">
      <c r="A989" s="2">
        <v>988</v>
      </c>
      <c r="B989" s="3">
        <v>45257</v>
      </c>
      <c r="C989" s="2">
        <v>4</v>
      </c>
      <c r="D989" s="2">
        <v>19</v>
      </c>
      <c r="E989" s="2">
        <v>13</v>
      </c>
      <c r="F989" t="str">
        <f t="shared" si="90"/>
        <v>lunes</v>
      </c>
      <c r="G989" t="str">
        <f t="shared" si="91"/>
        <v>noviembre</v>
      </c>
      <c r="H989" t="str">
        <f>VLOOKUP(C989,Productos!A:D,2,FALSE)</f>
        <v>Producto D</v>
      </c>
      <c r="I989">
        <f>VLOOKUP(C989,Productos!A:D,3,FALSE)</f>
        <v>14</v>
      </c>
      <c r="J989">
        <f>VLOOKUP(C989,Productos!A:D,4,FALSE)</f>
        <v>28</v>
      </c>
      <c r="K989" t="str">
        <f>VLOOKUP(D989,Vendedores!A:F,6,FALSE)</f>
        <v>Rodriguez, Maria</v>
      </c>
      <c r="L989">
        <f>VLOOKUP(D989,Vendedores!A:F,5,FALSE)</f>
        <v>4862</v>
      </c>
      <c r="M989">
        <f>VLOOKUP(D989,Vendedores!A:F,2,FALSE)</f>
        <v>5</v>
      </c>
      <c r="N989" t="str">
        <f>VLOOKUP(D989,Vendedores!A:H,7,FALSE)</f>
        <v>Vendedor Sr</v>
      </c>
      <c r="O989">
        <f>VLOOKUP(D989,Vendedores!A:H,8,FALSE)</f>
        <v>2</v>
      </c>
      <c r="P989">
        <f t="shared" si="92"/>
        <v>28</v>
      </c>
      <c r="Q989">
        <f t="shared" si="93"/>
        <v>14</v>
      </c>
      <c r="R989">
        <f t="shared" si="94"/>
        <v>14</v>
      </c>
      <c r="S989">
        <f t="shared" si="95"/>
        <v>14</v>
      </c>
      <c r="T989" s="12">
        <f>VLOOKUP(
    O989,
    Comisiones!A:N,
    HLOOKUP(G989,Comisiones!$1:$2,2,FALSE),
    FALSE
)</f>
        <v>0.17</v>
      </c>
    </row>
    <row r="990" spans="1:20" x14ac:dyDescent="0.3">
      <c r="A990" s="2">
        <v>989</v>
      </c>
      <c r="B990" s="3">
        <v>45257</v>
      </c>
      <c r="C990" s="2">
        <v>5</v>
      </c>
      <c r="D990" s="2">
        <v>35</v>
      </c>
      <c r="E990" s="2">
        <v>15</v>
      </c>
      <c r="F990" t="str">
        <f t="shared" si="90"/>
        <v>lunes</v>
      </c>
      <c r="G990" t="str">
        <f t="shared" si="91"/>
        <v>noviembre</v>
      </c>
      <c r="H990" t="str">
        <f>VLOOKUP(C990,Productos!A:D,2,FALSE)</f>
        <v>Producto E</v>
      </c>
      <c r="I990">
        <f>VLOOKUP(C990,Productos!A:D,3,FALSE)</f>
        <v>24</v>
      </c>
      <c r="J990">
        <f>VLOOKUP(C990,Productos!A:D,4,FALSE)</f>
        <v>48</v>
      </c>
      <c r="K990" t="str">
        <f>VLOOKUP(D990,Vendedores!A:F,6,FALSE)</f>
        <v>Garcia, David</v>
      </c>
      <c r="L990">
        <f>VLOOKUP(D990,Vendedores!A:F,5,FALSE)</f>
        <v>2383</v>
      </c>
      <c r="M990">
        <f>VLOOKUP(D990,Vendedores!A:F,2,FALSE)</f>
        <v>7</v>
      </c>
      <c r="N990" t="str">
        <f>VLOOKUP(D990,Vendedores!A:H,7,FALSE)</f>
        <v>Vendedor Jr</v>
      </c>
      <c r="O990">
        <f>VLOOKUP(D990,Vendedores!A:H,8,FALSE)</f>
        <v>2</v>
      </c>
      <c r="P990">
        <f t="shared" si="92"/>
        <v>48</v>
      </c>
      <c r="Q990">
        <f t="shared" si="93"/>
        <v>24</v>
      </c>
      <c r="R990">
        <f t="shared" si="94"/>
        <v>24</v>
      </c>
      <c r="S990">
        <f t="shared" si="95"/>
        <v>24</v>
      </c>
      <c r="T990" s="12">
        <f>VLOOKUP(
    O990,
    Comisiones!A:N,
    HLOOKUP(G990,Comisiones!$1:$2,2,FALSE),
    FALSE
)</f>
        <v>0.17</v>
      </c>
    </row>
    <row r="991" spans="1:20" x14ac:dyDescent="0.3">
      <c r="A991" s="2">
        <v>990</v>
      </c>
      <c r="B991" s="3">
        <v>45257</v>
      </c>
      <c r="C991" s="2">
        <v>2</v>
      </c>
      <c r="D991" s="2">
        <v>25</v>
      </c>
      <c r="E991" s="2">
        <v>18</v>
      </c>
      <c r="F991" t="str">
        <f t="shared" si="90"/>
        <v>lunes</v>
      </c>
      <c r="G991" t="str">
        <f t="shared" si="91"/>
        <v>noviembre</v>
      </c>
      <c r="H991" t="str">
        <f>VLOOKUP(C991,Productos!A:D,2,FALSE)</f>
        <v>Producto B</v>
      </c>
      <c r="I991">
        <f>VLOOKUP(C991,Productos!A:D,3,FALSE)</f>
        <v>14</v>
      </c>
      <c r="J991">
        <f>VLOOKUP(C991,Productos!A:D,4,FALSE)</f>
        <v>28</v>
      </c>
      <c r="K991" t="str">
        <f>VLOOKUP(D991,Vendedores!A:F,6,FALSE)</f>
        <v>Perez, Laura</v>
      </c>
      <c r="L991">
        <f>VLOOKUP(D991,Vendedores!A:F,5,FALSE)</f>
        <v>3586</v>
      </c>
      <c r="M991">
        <f>VLOOKUP(D991,Vendedores!A:F,2,FALSE)</f>
        <v>6</v>
      </c>
      <c r="N991" t="str">
        <f>VLOOKUP(D991,Vendedores!A:H,7,FALSE)</f>
        <v>Vendedor Ssr</v>
      </c>
      <c r="O991">
        <f>VLOOKUP(D991,Vendedores!A:H,8,FALSE)</f>
        <v>2</v>
      </c>
      <c r="P991">
        <f t="shared" si="92"/>
        <v>28</v>
      </c>
      <c r="Q991">
        <f t="shared" si="93"/>
        <v>14</v>
      </c>
      <c r="R991">
        <f t="shared" si="94"/>
        <v>14</v>
      </c>
      <c r="S991">
        <f t="shared" si="95"/>
        <v>14</v>
      </c>
      <c r="T991" s="12">
        <f>VLOOKUP(
    O991,
    Comisiones!A:N,
    HLOOKUP(G991,Comisiones!$1:$2,2,FALSE),
    FALSE
)</f>
        <v>0.17</v>
      </c>
    </row>
    <row r="992" spans="1:20" x14ac:dyDescent="0.3">
      <c r="A992" s="2">
        <v>991</v>
      </c>
      <c r="B992" s="3">
        <v>45258</v>
      </c>
      <c r="C992" s="2">
        <v>5</v>
      </c>
      <c r="D992" s="2">
        <v>21</v>
      </c>
      <c r="E992" s="2">
        <v>16</v>
      </c>
      <c r="F992" t="str">
        <f t="shared" si="90"/>
        <v>martes</v>
      </c>
      <c r="G992" t="str">
        <f t="shared" si="91"/>
        <v>noviembre</v>
      </c>
      <c r="H992" t="str">
        <f>VLOOKUP(C992,Productos!A:D,2,FALSE)</f>
        <v>Producto E</v>
      </c>
      <c r="I992">
        <f>VLOOKUP(C992,Productos!A:D,3,FALSE)</f>
        <v>24</v>
      </c>
      <c r="J992">
        <f>VLOOKUP(C992,Productos!A:D,4,FALSE)</f>
        <v>48</v>
      </c>
      <c r="K992" t="str">
        <f>VLOOKUP(D992,Vendedores!A:F,6,FALSE)</f>
        <v>Fernandez, Juan</v>
      </c>
      <c r="L992">
        <f>VLOOKUP(D992,Vendedores!A:F,5,FALSE)</f>
        <v>2616</v>
      </c>
      <c r="M992">
        <f>VLOOKUP(D992,Vendedores!A:F,2,FALSE)</f>
        <v>7</v>
      </c>
      <c r="N992" t="str">
        <f>VLOOKUP(D992,Vendedores!A:H,7,FALSE)</f>
        <v>Vendedor Jr</v>
      </c>
      <c r="O992">
        <f>VLOOKUP(D992,Vendedores!A:H,8,FALSE)</f>
        <v>2</v>
      </c>
      <c r="P992">
        <f t="shared" si="92"/>
        <v>48</v>
      </c>
      <c r="Q992">
        <f t="shared" si="93"/>
        <v>24</v>
      </c>
      <c r="R992">
        <f t="shared" si="94"/>
        <v>24</v>
      </c>
      <c r="S992">
        <f t="shared" si="95"/>
        <v>24</v>
      </c>
      <c r="T992" s="12">
        <f>VLOOKUP(
    O992,
    Comisiones!A:N,
    HLOOKUP(G992,Comisiones!$1:$2,2,FALSE),
    FALSE
)</f>
        <v>0.17</v>
      </c>
    </row>
    <row r="993" spans="1:20" x14ac:dyDescent="0.3">
      <c r="A993" s="2">
        <v>992</v>
      </c>
      <c r="B993" s="3">
        <v>45258</v>
      </c>
      <c r="C993" s="2">
        <v>7</v>
      </c>
      <c r="D993" s="2">
        <v>40</v>
      </c>
      <c r="E993" s="2">
        <v>21</v>
      </c>
      <c r="F993" t="str">
        <f t="shared" si="90"/>
        <v>martes</v>
      </c>
      <c r="G993" t="str">
        <f t="shared" si="91"/>
        <v>noviembre</v>
      </c>
      <c r="H993" t="str">
        <f>VLOOKUP(C993,Productos!A:D,2,FALSE)</f>
        <v>Producto G</v>
      </c>
      <c r="I993">
        <f>VLOOKUP(C993,Productos!A:D,3,FALSE)</f>
        <v>17</v>
      </c>
      <c r="J993">
        <f>VLOOKUP(C993,Productos!A:D,4,FALSE)</f>
        <v>34</v>
      </c>
      <c r="K993" t="str">
        <f>VLOOKUP(D993,Vendedores!A:F,6,FALSE)</f>
        <v>Martin, Carmen</v>
      </c>
      <c r="L993">
        <f>VLOOKUP(D993,Vendedores!A:F,5,FALSE)</f>
        <v>1598</v>
      </c>
      <c r="M993">
        <f>VLOOKUP(D993,Vendedores!A:F,2,FALSE)</f>
        <v>8</v>
      </c>
      <c r="N993" t="str">
        <f>VLOOKUP(D993,Vendedores!A:H,7,FALSE)</f>
        <v>Pasante</v>
      </c>
      <c r="O993">
        <f>VLOOKUP(D993,Vendedores!A:H,8,FALSE)</f>
        <v>1</v>
      </c>
      <c r="P993">
        <f t="shared" si="92"/>
        <v>34</v>
      </c>
      <c r="Q993">
        <f t="shared" si="93"/>
        <v>17</v>
      </c>
      <c r="R993">
        <f t="shared" si="94"/>
        <v>17</v>
      </c>
      <c r="S993">
        <f t="shared" si="95"/>
        <v>17</v>
      </c>
      <c r="T993" s="12">
        <f>VLOOKUP(
    O993,
    Comisiones!A:N,
    HLOOKUP(G993,Comisiones!$1:$2,2,FALSE),
    FALSE
)</f>
        <v>0.15</v>
      </c>
    </row>
    <row r="994" spans="1:20" x14ac:dyDescent="0.3">
      <c r="A994" s="2">
        <v>993</v>
      </c>
      <c r="B994" s="3">
        <v>45258</v>
      </c>
      <c r="C994" s="2">
        <v>10</v>
      </c>
      <c r="D994" s="2">
        <v>15</v>
      </c>
      <c r="E994" s="2">
        <v>10</v>
      </c>
      <c r="F994" t="str">
        <f t="shared" si="90"/>
        <v>martes</v>
      </c>
      <c r="G994" t="str">
        <f t="shared" si="91"/>
        <v>noviembre</v>
      </c>
      <c r="H994" t="str">
        <f>VLOOKUP(C994,Productos!A:D,2,FALSE)</f>
        <v>Producto J</v>
      </c>
      <c r="I994">
        <f>VLOOKUP(C994,Productos!A:D,3,FALSE)</f>
        <v>29</v>
      </c>
      <c r="J994">
        <f>VLOOKUP(C994,Productos!A:D,4,FALSE)</f>
        <v>58</v>
      </c>
      <c r="K994" t="str">
        <f>VLOOKUP(D994,Vendedores!A:F,6,FALSE)</f>
        <v>Gomez, David</v>
      </c>
      <c r="L994">
        <f>VLOOKUP(D994,Vendedores!A:F,5,FALSE)</f>
        <v>1821</v>
      </c>
      <c r="M994">
        <f>VLOOKUP(D994,Vendedores!A:F,2,FALSE)</f>
        <v>8</v>
      </c>
      <c r="N994" t="str">
        <f>VLOOKUP(D994,Vendedores!A:H,7,FALSE)</f>
        <v>Pasante</v>
      </c>
      <c r="O994">
        <f>VLOOKUP(D994,Vendedores!A:H,8,FALSE)</f>
        <v>1</v>
      </c>
      <c r="P994">
        <f t="shared" si="92"/>
        <v>58</v>
      </c>
      <c r="Q994">
        <f t="shared" si="93"/>
        <v>29</v>
      </c>
      <c r="R994">
        <f t="shared" si="94"/>
        <v>29</v>
      </c>
      <c r="S994">
        <f t="shared" si="95"/>
        <v>29</v>
      </c>
      <c r="T994" s="12">
        <f>VLOOKUP(
    O994,
    Comisiones!A:N,
    HLOOKUP(G994,Comisiones!$1:$2,2,FALSE),
    FALSE
)</f>
        <v>0.15</v>
      </c>
    </row>
    <row r="995" spans="1:20" x14ac:dyDescent="0.3">
      <c r="A995" s="2">
        <v>994</v>
      </c>
      <c r="B995" s="3">
        <v>45259</v>
      </c>
      <c r="C995" s="2">
        <v>1</v>
      </c>
      <c r="D995" s="2">
        <v>16</v>
      </c>
      <c r="E995" s="2">
        <v>11</v>
      </c>
      <c r="F995" t="str">
        <f t="shared" si="90"/>
        <v>miércoles</v>
      </c>
      <c r="G995" t="str">
        <f t="shared" si="91"/>
        <v>noviembre</v>
      </c>
      <c r="H995" t="str">
        <f>VLOOKUP(C995,Productos!A:D,2,FALSE)</f>
        <v>Producto A</v>
      </c>
      <c r="I995">
        <f>VLOOKUP(C995,Productos!A:D,3,FALSE)</f>
        <v>10</v>
      </c>
      <c r="J995">
        <f>VLOOKUP(C995,Productos!A:D,4,FALSE)</f>
        <v>20</v>
      </c>
      <c r="K995" t="str">
        <f>VLOOKUP(D995,Vendedores!A:F,6,FALSE)</f>
        <v>Martin, Francisco</v>
      </c>
      <c r="L995">
        <f>VLOOKUP(D995,Vendedores!A:F,5,FALSE)</f>
        <v>2456</v>
      </c>
      <c r="M995">
        <f>VLOOKUP(D995,Vendedores!A:F,2,FALSE)</f>
        <v>7</v>
      </c>
      <c r="N995" t="str">
        <f>VLOOKUP(D995,Vendedores!A:H,7,FALSE)</f>
        <v>Vendedor Jr</v>
      </c>
      <c r="O995">
        <f>VLOOKUP(D995,Vendedores!A:H,8,FALSE)</f>
        <v>2</v>
      </c>
      <c r="P995">
        <f t="shared" si="92"/>
        <v>20</v>
      </c>
      <c r="Q995">
        <f t="shared" si="93"/>
        <v>10</v>
      </c>
      <c r="R995">
        <f t="shared" si="94"/>
        <v>10</v>
      </c>
      <c r="S995">
        <f t="shared" si="95"/>
        <v>10</v>
      </c>
      <c r="T995" s="12">
        <f>VLOOKUP(
    O995,
    Comisiones!A:N,
    HLOOKUP(G995,Comisiones!$1:$2,2,FALSE),
    FALSE
)</f>
        <v>0.17</v>
      </c>
    </row>
    <row r="996" spans="1:20" x14ac:dyDescent="0.3">
      <c r="A996" s="2">
        <v>995</v>
      </c>
      <c r="B996" s="3">
        <v>45259</v>
      </c>
      <c r="C996" s="2">
        <v>7</v>
      </c>
      <c r="D996" s="2">
        <v>5</v>
      </c>
      <c r="E996" s="2">
        <v>10</v>
      </c>
      <c r="F996" t="str">
        <f t="shared" si="90"/>
        <v>miércoles</v>
      </c>
      <c r="G996" t="str">
        <f t="shared" si="91"/>
        <v>noviembre</v>
      </c>
      <c r="H996" t="str">
        <f>VLOOKUP(C996,Productos!A:D,2,FALSE)</f>
        <v>Producto G</v>
      </c>
      <c r="I996">
        <f>VLOOKUP(C996,Productos!A:D,3,FALSE)</f>
        <v>17</v>
      </c>
      <c r="J996">
        <f>VLOOKUP(C996,Productos!A:D,4,FALSE)</f>
        <v>34</v>
      </c>
      <c r="K996" t="str">
        <f>VLOOKUP(D996,Vendedores!A:F,6,FALSE)</f>
        <v>Lopez, Laura</v>
      </c>
      <c r="L996">
        <f>VLOOKUP(D996,Vendedores!A:F,5,FALSE)</f>
        <v>3037</v>
      </c>
      <c r="M996">
        <f>VLOOKUP(D996,Vendedores!A:F,2,FALSE)</f>
        <v>6</v>
      </c>
      <c r="N996" t="str">
        <f>VLOOKUP(D996,Vendedores!A:H,7,FALSE)</f>
        <v>Vendedor Ssr</v>
      </c>
      <c r="O996">
        <f>VLOOKUP(D996,Vendedores!A:H,8,FALSE)</f>
        <v>2</v>
      </c>
      <c r="P996">
        <f t="shared" si="92"/>
        <v>34</v>
      </c>
      <c r="Q996">
        <f t="shared" si="93"/>
        <v>17</v>
      </c>
      <c r="R996">
        <f t="shared" si="94"/>
        <v>17</v>
      </c>
      <c r="S996">
        <f t="shared" si="95"/>
        <v>17</v>
      </c>
      <c r="T996" s="12">
        <f>VLOOKUP(
    O996,
    Comisiones!A:N,
    HLOOKUP(G996,Comisiones!$1:$2,2,FALSE),
    FALSE
)</f>
        <v>0.17</v>
      </c>
    </row>
    <row r="997" spans="1:20" x14ac:dyDescent="0.3">
      <c r="A997" s="2">
        <v>996</v>
      </c>
      <c r="B997" s="3">
        <v>45259</v>
      </c>
      <c r="C997" s="2">
        <v>5</v>
      </c>
      <c r="D997" s="2">
        <v>33</v>
      </c>
      <c r="E997" s="2">
        <v>17</v>
      </c>
      <c r="F997" t="str">
        <f t="shared" si="90"/>
        <v>miércoles</v>
      </c>
      <c r="G997" t="str">
        <f t="shared" si="91"/>
        <v>noviembre</v>
      </c>
      <c r="H997" t="str">
        <f>VLOOKUP(C997,Productos!A:D,2,FALSE)</f>
        <v>Producto E</v>
      </c>
      <c r="I997">
        <f>VLOOKUP(C997,Productos!A:D,3,FALSE)</f>
        <v>24</v>
      </c>
      <c r="J997">
        <f>VLOOKUP(C997,Productos!A:D,4,FALSE)</f>
        <v>48</v>
      </c>
      <c r="K997" t="str">
        <f>VLOOKUP(D997,Vendedores!A:F,6,FALSE)</f>
        <v>Martin, Josefa</v>
      </c>
      <c r="L997">
        <f>VLOOKUP(D997,Vendedores!A:F,5,FALSE)</f>
        <v>4217</v>
      </c>
      <c r="M997">
        <f>VLOOKUP(D997,Vendedores!A:F,2,FALSE)</f>
        <v>5</v>
      </c>
      <c r="N997" t="str">
        <f>VLOOKUP(D997,Vendedores!A:H,7,FALSE)</f>
        <v>Vendedor Sr</v>
      </c>
      <c r="O997">
        <f>VLOOKUP(D997,Vendedores!A:H,8,FALSE)</f>
        <v>2</v>
      </c>
      <c r="P997">
        <f t="shared" si="92"/>
        <v>48</v>
      </c>
      <c r="Q997">
        <f t="shared" si="93"/>
        <v>24</v>
      </c>
      <c r="R997">
        <f t="shared" si="94"/>
        <v>24</v>
      </c>
      <c r="S997">
        <f t="shared" si="95"/>
        <v>24</v>
      </c>
      <c r="T997" s="12">
        <f>VLOOKUP(
    O997,
    Comisiones!A:N,
    HLOOKUP(G997,Comisiones!$1:$2,2,FALSE),
    FALSE
)</f>
        <v>0.17</v>
      </c>
    </row>
    <row r="998" spans="1:20" x14ac:dyDescent="0.3">
      <c r="A998" s="2">
        <v>997</v>
      </c>
      <c r="B998" s="3">
        <v>45260</v>
      </c>
      <c r="C998" s="2">
        <v>4</v>
      </c>
      <c r="D998" s="2">
        <v>5</v>
      </c>
      <c r="E998" s="2">
        <v>11</v>
      </c>
      <c r="F998" t="str">
        <f t="shared" si="90"/>
        <v>jueves</v>
      </c>
      <c r="G998" t="str">
        <f t="shared" si="91"/>
        <v>noviembre</v>
      </c>
      <c r="H998" t="str">
        <f>VLOOKUP(C998,Productos!A:D,2,FALSE)</f>
        <v>Producto D</v>
      </c>
      <c r="I998">
        <f>VLOOKUP(C998,Productos!A:D,3,FALSE)</f>
        <v>14</v>
      </c>
      <c r="J998">
        <f>VLOOKUP(C998,Productos!A:D,4,FALSE)</f>
        <v>28</v>
      </c>
      <c r="K998" t="str">
        <f>VLOOKUP(D998,Vendedores!A:F,6,FALSE)</f>
        <v>Lopez, Laura</v>
      </c>
      <c r="L998">
        <f>VLOOKUP(D998,Vendedores!A:F,5,FALSE)</f>
        <v>3037</v>
      </c>
      <c r="M998">
        <f>VLOOKUP(D998,Vendedores!A:F,2,FALSE)</f>
        <v>6</v>
      </c>
      <c r="N998" t="str">
        <f>VLOOKUP(D998,Vendedores!A:H,7,FALSE)</f>
        <v>Vendedor Ssr</v>
      </c>
      <c r="O998">
        <f>VLOOKUP(D998,Vendedores!A:H,8,FALSE)</f>
        <v>2</v>
      </c>
      <c r="P998">
        <f t="shared" si="92"/>
        <v>28</v>
      </c>
      <c r="Q998">
        <f t="shared" si="93"/>
        <v>14</v>
      </c>
      <c r="R998">
        <f t="shared" si="94"/>
        <v>14</v>
      </c>
      <c r="S998">
        <f t="shared" si="95"/>
        <v>14</v>
      </c>
      <c r="T998" s="12">
        <f>VLOOKUP(
    O998,
    Comisiones!A:N,
    HLOOKUP(G998,Comisiones!$1:$2,2,FALSE),
    FALSE
)</f>
        <v>0.17</v>
      </c>
    </row>
    <row r="999" spans="1:20" x14ac:dyDescent="0.3">
      <c r="A999" s="2">
        <v>998</v>
      </c>
      <c r="B999" s="3">
        <v>45260</v>
      </c>
      <c r="C999" s="2">
        <v>9</v>
      </c>
      <c r="D999" s="2">
        <v>18</v>
      </c>
      <c r="E999" s="2">
        <v>26</v>
      </c>
      <c r="F999" t="str">
        <f t="shared" si="90"/>
        <v>jueves</v>
      </c>
      <c r="G999" t="str">
        <f t="shared" si="91"/>
        <v>noviembre</v>
      </c>
      <c r="H999" t="str">
        <f>VLOOKUP(C999,Productos!A:D,2,FALSE)</f>
        <v>Producto I</v>
      </c>
      <c r="I999">
        <f>VLOOKUP(C999,Productos!A:D,3,FALSE)</f>
        <v>26</v>
      </c>
      <c r="J999">
        <f>VLOOKUP(C999,Productos!A:D,4,FALSE)</f>
        <v>52</v>
      </c>
      <c r="K999" t="str">
        <f>VLOOKUP(D999,Vendedores!A:F,6,FALSE)</f>
        <v>Garcia, Jose</v>
      </c>
      <c r="L999">
        <f>VLOOKUP(D999,Vendedores!A:F,5,FALSE)</f>
        <v>5194</v>
      </c>
      <c r="M999">
        <f>VLOOKUP(D999,Vendedores!A:F,2,FALSE)</f>
        <v>4</v>
      </c>
      <c r="N999" t="str">
        <f>VLOOKUP(D999,Vendedores!A:H,7,FALSE)</f>
        <v>Jefe</v>
      </c>
      <c r="O999">
        <f>VLOOKUP(D999,Vendedores!A:H,8,FALSE)</f>
        <v>3</v>
      </c>
      <c r="P999">
        <f t="shared" si="92"/>
        <v>52</v>
      </c>
      <c r="Q999">
        <f t="shared" si="93"/>
        <v>26</v>
      </c>
      <c r="R999">
        <f t="shared" si="94"/>
        <v>26</v>
      </c>
      <c r="S999">
        <f t="shared" si="95"/>
        <v>26</v>
      </c>
      <c r="T999" s="12">
        <f>VLOOKUP(
    O999,
    Comisiones!A:N,
    HLOOKUP(G999,Comisiones!$1:$2,2,FALSE),
    FALSE
)</f>
        <v>0.19</v>
      </c>
    </row>
    <row r="1000" spans="1:20" x14ac:dyDescent="0.3">
      <c r="A1000" s="2">
        <v>999</v>
      </c>
      <c r="B1000" s="3">
        <v>45260</v>
      </c>
      <c r="C1000" s="2">
        <v>5</v>
      </c>
      <c r="D1000" s="2">
        <v>17</v>
      </c>
      <c r="E1000" s="2">
        <v>11</v>
      </c>
      <c r="F1000" t="str">
        <f t="shared" si="90"/>
        <v>jueves</v>
      </c>
      <c r="G1000" t="str">
        <f t="shared" si="91"/>
        <v>noviembre</v>
      </c>
      <c r="H1000" t="str">
        <f>VLOOKUP(C1000,Productos!A:D,2,FALSE)</f>
        <v>Producto E</v>
      </c>
      <c r="I1000">
        <f>VLOOKUP(C1000,Productos!A:D,3,FALSE)</f>
        <v>24</v>
      </c>
      <c r="J1000">
        <f>VLOOKUP(C1000,Productos!A:D,4,FALSE)</f>
        <v>48</v>
      </c>
      <c r="K1000" t="str">
        <f>VLOOKUP(D1000,Vendedores!A:F,6,FALSE)</f>
        <v>Messi, Lionel</v>
      </c>
      <c r="L1000">
        <f>VLOOKUP(D1000,Vendedores!A:F,5,FALSE)</f>
        <v>8512</v>
      </c>
      <c r="M1000">
        <f>VLOOKUP(D1000,Vendedores!A:F,2,FALSE)</f>
        <v>1</v>
      </c>
      <c r="N1000" t="str">
        <f>VLOOKUP(D1000,Vendedores!A:H,7,FALSE)</f>
        <v>CEO</v>
      </c>
      <c r="O1000">
        <f>VLOOKUP(D1000,Vendedores!A:H,8,FALSE)</f>
        <v>5</v>
      </c>
      <c r="P1000">
        <f t="shared" si="92"/>
        <v>43.2</v>
      </c>
      <c r="Q1000">
        <f t="shared" si="93"/>
        <v>24</v>
      </c>
      <c r="R1000">
        <f t="shared" si="94"/>
        <v>24</v>
      </c>
      <c r="S1000">
        <f t="shared" si="95"/>
        <v>24</v>
      </c>
      <c r="T1000" s="12">
        <f>VLOOKUP(
    O1000,
    Comisiones!A:N,
    HLOOKUP(G1000,Comisiones!$1:$2,2,FALSE),
    FALSE
)</f>
        <v>0.23</v>
      </c>
    </row>
    <row r="1001" spans="1:20" x14ac:dyDescent="0.3">
      <c r="A1001" s="2">
        <v>1000</v>
      </c>
      <c r="B1001" s="3">
        <v>45261</v>
      </c>
      <c r="C1001" s="2">
        <v>8</v>
      </c>
      <c r="D1001" s="2">
        <v>36</v>
      </c>
      <c r="E1001" s="2">
        <v>15</v>
      </c>
      <c r="F1001" t="str">
        <f t="shared" si="90"/>
        <v>viernes</v>
      </c>
      <c r="G1001" t="str">
        <f t="shared" si="91"/>
        <v>diciembre</v>
      </c>
      <c r="H1001" t="str">
        <f>VLOOKUP(C1001,Productos!A:D,2,FALSE)</f>
        <v>Producto H</v>
      </c>
      <c r="I1001">
        <f>VLOOKUP(C1001,Productos!A:D,3,FALSE)</f>
        <v>14</v>
      </c>
      <c r="J1001">
        <f>VLOOKUP(C1001,Productos!A:D,4,FALSE)</f>
        <v>28</v>
      </c>
      <c r="K1001" t="str">
        <f>VLOOKUP(D1001,Vendedores!A:F,6,FALSE)</f>
        <v>Rodriguez, Francisco</v>
      </c>
      <c r="L1001">
        <f>VLOOKUP(D1001,Vendedores!A:F,5,FALSE)</f>
        <v>1898</v>
      </c>
      <c r="M1001">
        <f>VLOOKUP(D1001,Vendedores!A:F,2,FALSE)</f>
        <v>8</v>
      </c>
      <c r="N1001" t="str">
        <f>VLOOKUP(D1001,Vendedores!A:H,7,FALSE)</f>
        <v>Pasante</v>
      </c>
      <c r="O1001">
        <f>VLOOKUP(D1001,Vendedores!A:H,8,FALSE)</f>
        <v>1</v>
      </c>
      <c r="P1001">
        <f t="shared" si="92"/>
        <v>28</v>
      </c>
      <c r="Q1001">
        <f t="shared" si="93"/>
        <v>14</v>
      </c>
      <c r="R1001">
        <f t="shared" si="94"/>
        <v>14.98</v>
      </c>
      <c r="S1001">
        <f t="shared" si="95"/>
        <v>14.98</v>
      </c>
      <c r="T1001" s="12">
        <f>VLOOKUP(
    O1001,
    Comisiones!A:N,
    HLOOKUP(G1001,Comisiones!$1:$2,2,FALSE),
    FALSE
)</f>
        <v>0.18</v>
      </c>
    </row>
    <row r="1002" spans="1:20" x14ac:dyDescent="0.3">
      <c r="A1002" s="2">
        <v>1001</v>
      </c>
      <c r="B1002" s="3">
        <v>45261</v>
      </c>
      <c r="C1002" s="2">
        <v>2</v>
      </c>
      <c r="D1002" s="2">
        <v>14</v>
      </c>
      <c r="E1002" s="2">
        <v>10</v>
      </c>
      <c r="F1002" t="str">
        <f t="shared" si="90"/>
        <v>viernes</v>
      </c>
      <c r="G1002" t="str">
        <f t="shared" si="91"/>
        <v>diciembre</v>
      </c>
      <c r="H1002" t="str">
        <f>VLOOKUP(C1002,Productos!A:D,2,FALSE)</f>
        <v>Producto B</v>
      </c>
      <c r="I1002">
        <f>VLOOKUP(C1002,Productos!A:D,3,FALSE)</f>
        <v>14</v>
      </c>
      <c r="J1002">
        <f>VLOOKUP(C1002,Productos!A:D,4,FALSE)</f>
        <v>28</v>
      </c>
      <c r="K1002" t="str">
        <f>VLOOKUP(D1002,Vendedores!A:F,6,FALSE)</f>
        <v>Fernandez, Teresa</v>
      </c>
      <c r="L1002">
        <f>VLOOKUP(D1002,Vendedores!A:F,5,FALSE)</f>
        <v>7062</v>
      </c>
      <c r="M1002">
        <f>VLOOKUP(D1002,Vendedores!A:F,2,FALSE)</f>
        <v>2</v>
      </c>
      <c r="N1002" t="str">
        <f>VLOOKUP(D1002,Vendedores!A:H,7,FALSE)</f>
        <v>Director</v>
      </c>
      <c r="O1002">
        <f>VLOOKUP(D1002,Vendedores!A:H,8,FALSE)</f>
        <v>4</v>
      </c>
      <c r="P1002">
        <f t="shared" si="92"/>
        <v>25.2</v>
      </c>
      <c r="Q1002">
        <f t="shared" si="93"/>
        <v>14</v>
      </c>
      <c r="R1002">
        <f t="shared" si="94"/>
        <v>14</v>
      </c>
      <c r="S1002">
        <f t="shared" si="95"/>
        <v>14</v>
      </c>
      <c r="T1002" s="12">
        <f>VLOOKUP(
    O1002,
    Comisiones!A:N,
    HLOOKUP(G1002,Comisiones!$1:$2,2,FALSE),
    FALSE
)</f>
        <v>0.24</v>
      </c>
    </row>
    <row r="1003" spans="1:20" x14ac:dyDescent="0.3">
      <c r="A1003" s="2">
        <v>1002</v>
      </c>
      <c r="B1003" s="3">
        <v>45261</v>
      </c>
      <c r="C1003" s="2">
        <v>10</v>
      </c>
      <c r="D1003" s="2">
        <v>15</v>
      </c>
      <c r="E1003" s="2">
        <v>21</v>
      </c>
      <c r="F1003" t="str">
        <f t="shared" si="90"/>
        <v>viernes</v>
      </c>
      <c r="G1003" t="str">
        <f t="shared" si="91"/>
        <v>diciembre</v>
      </c>
      <c r="H1003" t="str">
        <f>VLOOKUP(C1003,Productos!A:D,2,FALSE)</f>
        <v>Producto J</v>
      </c>
      <c r="I1003">
        <f>VLOOKUP(C1003,Productos!A:D,3,FALSE)</f>
        <v>29</v>
      </c>
      <c r="J1003">
        <f>VLOOKUP(C1003,Productos!A:D,4,FALSE)</f>
        <v>58</v>
      </c>
      <c r="K1003" t="str">
        <f>VLOOKUP(D1003,Vendedores!A:F,6,FALSE)</f>
        <v>Gomez, David</v>
      </c>
      <c r="L1003">
        <f>VLOOKUP(D1003,Vendedores!A:F,5,FALSE)</f>
        <v>1821</v>
      </c>
      <c r="M1003">
        <f>VLOOKUP(D1003,Vendedores!A:F,2,FALSE)</f>
        <v>8</v>
      </c>
      <c r="N1003" t="str">
        <f>VLOOKUP(D1003,Vendedores!A:H,7,FALSE)</f>
        <v>Pasante</v>
      </c>
      <c r="O1003">
        <f>VLOOKUP(D1003,Vendedores!A:H,8,FALSE)</f>
        <v>1</v>
      </c>
      <c r="P1003">
        <f t="shared" si="92"/>
        <v>58</v>
      </c>
      <c r="Q1003">
        <f t="shared" si="93"/>
        <v>29</v>
      </c>
      <c r="R1003">
        <f t="shared" si="94"/>
        <v>31.900000000000002</v>
      </c>
      <c r="S1003">
        <f t="shared" si="95"/>
        <v>31.900000000000002</v>
      </c>
      <c r="T1003" s="12">
        <f>VLOOKUP(
    O1003,
    Comisiones!A:N,
    HLOOKUP(G1003,Comisiones!$1:$2,2,FALSE),
    FALSE
)</f>
        <v>0.18</v>
      </c>
    </row>
    <row r="1004" spans="1:20" x14ac:dyDescent="0.3">
      <c r="A1004" s="2">
        <v>1003</v>
      </c>
      <c r="B1004" s="3">
        <v>45262</v>
      </c>
      <c r="C1004" s="2">
        <v>4</v>
      </c>
      <c r="D1004" s="2">
        <v>11</v>
      </c>
      <c r="E1004" s="2">
        <v>17</v>
      </c>
      <c r="F1004" t="str">
        <f t="shared" si="90"/>
        <v>sábado</v>
      </c>
      <c r="G1004" t="str">
        <f t="shared" si="91"/>
        <v>diciembre</v>
      </c>
      <c r="H1004" t="str">
        <f>VLOOKUP(C1004,Productos!A:D,2,FALSE)</f>
        <v>Producto D</v>
      </c>
      <c r="I1004">
        <f>VLOOKUP(C1004,Productos!A:D,3,FALSE)</f>
        <v>14</v>
      </c>
      <c r="J1004">
        <f>VLOOKUP(C1004,Productos!A:D,4,FALSE)</f>
        <v>28</v>
      </c>
      <c r="K1004" t="str">
        <f>VLOOKUP(D1004,Vendedores!A:F,6,FALSE)</f>
        <v>Garcia, Isabel</v>
      </c>
      <c r="L1004">
        <f>VLOOKUP(D1004,Vendedores!A:F,5,FALSE)</f>
        <v>3985</v>
      </c>
      <c r="M1004">
        <f>VLOOKUP(D1004,Vendedores!A:F,2,FALSE)</f>
        <v>6</v>
      </c>
      <c r="N1004" t="str">
        <f>VLOOKUP(D1004,Vendedores!A:H,7,FALSE)</f>
        <v>Vendedor Ssr</v>
      </c>
      <c r="O1004">
        <f>VLOOKUP(D1004,Vendedores!A:H,8,FALSE)</f>
        <v>2</v>
      </c>
      <c r="P1004">
        <f t="shared" si="92"/>
        <v>28</v>
      </c>
      <c r="Q1004">
        <f t="shared" si="93"/>
        <v>14</v>
      </c>
      <c r="R1004">
        <f t="shared" si="94"/>
        <v>14</v>
      </c>
      <c r="S1004">
        <f t="shared" si="95"/>
        <v>14</v>
      </c>
      <c r="T1004" s="12">
        <f>VLOOKUP(
    O1004,
    Comisiones!A:N,
    HLOOKUP(G1004,Comisiones!$1:$2,2,FALSE),
    FALSE
)</f>
        <v>0.2</v>
      </c>
    </row>
    <row r="1005" spans="1:20" x14ac:dyDescent="0.3">
      <c r="A1005" s="2">
        <v>1004</v>
      </c>
      <c r="B1005" s="3">
        <v>45262</v>
      </c>
      <c r="C1005" s="2">
        <v>4</v>
      </c>
      <c r="D1005" s="2">
        <v>19</v>
      </c>
      <c r="E1005" s="2">
        <v>18</v>
      </c>
      <c r="F1005" t="str">
        <f t="shared" si="90"/>
        <v>sábado</v>
      </c>
      <c r="G1005" t="str">
        <f t="shared" si="91"/>
        <v>diciembre</v>
      </c>
      <c r="H1005" t="str">
        <f>VLOOKUP(C1005,Productos!A:D,2,FALSE)</f>
        <v>Producto D</v>
      </c>
      <c r="I1005">
        <f>VLOOKUP(C1005,Productos!A:D,3,FALSE)</f>
        <v>14</v>
      </c>
      <c r="J1005">
        <f>VLOOKUP(C1005,Productos!A:D,4,FALSE)</f>
        <v>28</v>
      </c>
      <c r="K1005" t="str">
        <f>VLOOKUP(D1005,Vendedores!A:F,6,FALSE)</f>
        <v>Rodriguez, Maria</v>
      </c>
      <c r="L1005">
        <f>VLOOKUP(D1005,Vendedores!A:F,5,FALSE)</f>
        <v>4862</v>
      </c>
      <c r="M1005">
        <f>VLOOKUP(D1005,Vendedores!A:F,2,FALSE)</f>
        <v>5</v>
      </c>
      <c r="N1005" t="str">
        <f>VLOOKUP(D1005,Vendedores!A:H,7,FALSE)</f>
        <v>Vendedor Sr</v>
      </c>
      <c r="O1005">
        <f>VLOOKUP(D1005,Vendedores!A:H,8,FALSE)</f>
        <v>2</v>
      </c>
      <c r="P1005">
        <f t="shared" si="92"/>
        <v>28</v>
      </c>
      <c r="Q1005">
        <f t="shared" si="93"/>
        <v>14</v>
      </c>
      <c r="R1005">
        <f t="shared" si="94"/>
        <v>14</v>
      </c>
      <c r="S1005">
        <f t="shared" si="95"/>
        <v>14</v>
      </c>
      <c r="T1005" s="12">
        <f>VLOOKUP(
    O1005,
    Comisiones!A:N,
    HLOOKUP(G1005,Comisiones!$1:$2,2,FALSE),
    FALSE
)</f>
        <v>0.2</v>
      </c>
    </row>
    <row r="1006" spans="1:20" x14ac:dyDescent="0.3">
      <c r="A1006" s="2">
        <v>1005</v>
      </c>
      <c r="B1006" s="3">
        <v>45262</v>
      </c>
      <c r="C1006" s="2">
        <v>2</v>
      </c>
      <c r="D1006" s="2">
        <v>39</v>
      </c>
      <c r="E1006" s="2">
        <v>15</v>
      </c>
      <c r="F1006" t="str">
        <f t="shared" si="90"/>
        <v>sábado</v>
      </c>
      <c r="G1006" t="str">
        <f t="shared" si="91"/>
        <v>diciembre</v>
      </c>
      <c r="H1006" t="str">
        <f>VLOOKUP(C1006,Productos!A:D,2,FALSE)</f>
        <v>Producto B</v>
      </c>
      <c r="I1006">
        <f>VLOOKUP(C1006,Productos!A:D,3,FALSE)</f>
        <v>14</v>
      </c>
      <c r="J1006">
        <f>VLOOKUP(C1006,Productos!A:D,4,FALSE)</f>
        <v>28</v>
      </c>
      <c r="K1006" t="str">
        <f>VLOOKUP(D1006,Vendedores!A:F,6,FALSE)</f>
        <v>Gomez, Maria</v>
      </c>
      <c r="L1006">
        <f>VLOOKUP(D1006,Vendedores!A:F,5,FALSE)</f>
        <v>2483</v>
      </c>
      <c r="M1006">
        <f>VLOOKUP(D1006,Vendedores!A:F,2,FALSE)</f>
        <v>7</v>
      </c>
      <c r="N1006" t="str">
        <f>VLOOKUP(D1006,Vendedores!A:H,7,FALSE)</f>
        <v>Vendedor Jr</v>
      </c>
      <c r="O1006">
        <f>VLOOKUP(D1006,Vendedores!A:H,8,FALSE)</f>
        <v>2</v>
      </c>
      <c r="P1006">
        <f t="shared" si="92"/>
        <v>28</v>
      </c>
      <c r="Q1006">
        <f t="shared" si="93"/>
        <v>14</v>
      </c>
      <c r="R1006">
        <f t="shared" si="94"/>
        <v>14</v>
      </c>
      <c r="S1006">
        <f t="shared" si="95"/>
        <v>14</v>
      </c>
      <c r="T1006" s="12">
        <f>VLOOKUP(
    O1006,
    Comisiones!A:N,
    HLOOKUP(G1006,Comisiones!$1:$2,2,FALSE),
    FALSE
)</f>
        <v>0.2</v>
      </c>
    </row>
    <row r="1007" spans="1:20" x14ac:dyDescent="0.3">
      <c r="A1007" s="2">
        <v>1006</v>
      </c>
      <c r="B1007" s="3">
        <v>45263</v>
      </c>
      <c r="C1007" s="2">
        <v>4</v>
      </c>
      <c r="D1007" s="2">
        <v>5</v>
      </c>
      <c r="E1007" s="2">
        <v>21</v>
      </c>
      <c r="F1007" t="str">
        <f t="shared" si="90"/>
        <v>domingo</v>
      </c>
      <c r="G1007" t="str">
        <f t="shared" si="91"/>
        <v>diciembre</v>
      </c>
      <c r="H1007" t="str">
        <f>VLOOKUP(C1007,Productos!A:D,2,FALSE)</f>
        <v>Producto D</v>
      </c>
      <c r="I1007">
        <f>VLOOKUP(C1007,Productos!A:D,3,FALSE)</f>
        <v>14</v>
      </c>
      <c r="J1007">
        <f>VLOOKUP(C1007,Productos!A:D,4,FALSE)</f>
        <v>28</v>
      </c>
      <c r="K1007" t="str">
        <f>VLOOKUP(D1007,Vendedores!A:F,6,FALSE)</f>
        <v>Lopez, Laura</v>
      </c>
      <c r="L1007">
        <f>VLOOKUP(D1007,Vendedores!A:F,5,FALSE)</f>
        <v>3037</v>
      </c>
      <c r="M1007">
        <f>VLOOKUP(D1007,Vendedores!A:F,2,FALSE)</f>
        <v>6</v>
      </c>
      <c r="N1007" t="str">
        <f>VLOOKUP(D1007,Vendedores!A:H,7,FALSE)</f>
        <v>Vendedor Ssr</v>
      </c>
      <c r="O1007">
        <f>VLOOKUP(D1007,Vendedores!A:H,8,FALSE)</f>
        <v>2</v>
      </c>
      <c r="P1007">
        <f t="shared" si="92"/>
        <v>33.6</v>
      </c>
      <c r="Q1007">
        <f t="shared" si="93"/>
        <v>14</v>
      </c>
      <c r="R1007">
        <f t="shared" si="94"/>
        <v>14</v>
      </c>
      <c r="S1007">
        <f t="shared" si="95"/>
        <v>14</v>
      </c>
      <c r="T1007" s="12">
        <f>VLOOKUP(
    O1007,
    Comisiones!A:N,
    HLOOKUP(G1007,Comisiones!$1:$2,2,FALSE),
    FALSE
)</f>
        <v>0.2</v>
      </c>
    </row>
    <row r="1008" spans="1:20" x14ac:dyDescent="0.3">
      <c r="A1008" s="2">
        <v>1007</v>
      </c>
      <c r="B1008" s="3">
        <v>45263</v>
      </c>
      <c r="C1008" s="2">
        <v>9</v>
      </c>
      <c r="D1008" s="2">
        <v>7</v>
      </c>
      <c r="E1008" s="2">
        <v>14</v>
      </c>
      <c r="F1008" t="str">
        <f t="shared" si="90"/>
        <v>domingo</v>
      </c>
      <c r="G1008" t="str">
        <f t="shared" si="91"/>
        <v>diciembre</v>
      </c>
      <c r="H1008" t="str">
        <f>VLOOKUP(C1008,Productos!A:D,2,FALSE)</f>
        <v>Producto I</v>
      </c>
      <c r="I1008">
        <f>VLOOKUP(C1008,Productos!A:D,3,FALSE)</f>
        <v>26</v>
      </c>
      <c r="J1008">
        <f>VLOOKUP(C1008,Productos!A:D,4,FALSE)</f>
        <v>52</v>
      </c>
      <c r="K1008" t="str">
        <f>VLOOKUP(D1008,Vendedores!A:F,6,FALSE)</f>
        <v>Sanchez, Antonio</v>
      </c>
      <c r="L1008">
        <f>VLOOKUP(D1008,Vendedores!A:F,5,FALSE)</f>
        <v>1810</v>
      </c>
      <c r="M1008">
        <f>VLOOKUP(D1008,Vendedores!A:F,2,FALSE)</f>
        <v>8</v>
      </c>
      <c r="N1008" t="str">
        <f>VLOOKUP(D1008,Vendedores!A:H,7,FALSE)</f>
        <v>Pasante</v>
      </c>
      <c r="O1008">
        <f>VLOOKUP(D1008,Vendedores!A:H,8,FALSE)</f>
        <v>1</v>
      </c>
      <c r="P1008">
        <f t="shared" si="92"/>
        <v>62.4</v>
      </c>
      <c r="Q1008">
        <f t="shared" si="93"/>
        <v>26</v>
      </c>
      <c r="R1008">
        <f t="shared" si="94"/>
        <v>28.6</v>
      </c>
      <c r="S1008">
        <f t="shared" si="95"/>
        <v>28.6</v>
      </c>
      <c r="T1008" s="12">
        <f>VLOOKUP(
    O1008,
    Comisiones!A:N,
    HLOOKUP(G1008,Comisiones!$1:$2,2,FALSE),
    FALSE
)</f>
        <v>0.18</v>
      </c>
    </row>
    <row r="1009" spans="1:20" x14ac:dyDescent="0.3">
      <c r="A1009" s="2">
        <v>1008</v>
      </c>
      <c r="B1009" s="3">
        <v>45263</v>
      </c>
      <c r="C1009" s="2">
        <v>3</v>
      </c>
      <c r="D1009" s="2">
        <v>6</v>
      </c>
      <c r="E1009" s="2">
        <v>18</v>
      </c>
      <c r="F1009" t="str">
        <f t="shared" si="90"/>
        <v>domingo</v>
      </c>
      <c r="G1009" t="str">
        <f t="shared" si="91"/>
        <v>diciembre</v>
      </c>
      <c r="H1009" t="str">
        <f>VLOOKUP(C1009,Productos!A:D,2,FALSE)</f>
        <v>Producto C</v>
      </c>
      <c r="I1009">
        <f>VLOOKUP(C1009,Productos!A:D,3,FALSE)</f>
        <v>23</v>
      </c>
      <c r="J1009">
        <f>VLOOKUP(C1009,Productos!A:D,4,FALSE)</f>
        <v>46</v>
      </c>
      <c r="K1009" t="str">
        <f>VLOOKUP(D1009,Vendedores!A:F,6,FALSE)</f>
        <v>Martinez, Pilar</v>
      </c>
      <c r="L1009">
        <f>VLOOKUP(D1009,Vendedores!A:F,5,FALSE)</f>
        <v>2700</v>
      </c>
      <c r="M1009">
        <f>VLOOKUP(D1009,Vendedores!A:F,2,FALSE)</f>
        <v>2</v>
      </c>
      <c r="N1009" t="str">
        <f>VLOOKUP(D1009,Vendedores!A:H,7,FALSE)</f>
        <v>Director</v>
      </c>
      <c r="O1009">
        <f>VLOOKUP(D1009,Vendedores!A:H,8,FALSE)</f>
        <v>4</v>
      </c>
      <c r="P1009">
        <f t="shared" si="92"/>
        <v>41.4</v>
      </c>
      <c r="Q1009">
        <f t="shared" si="93"/>
        <v>23</v>
      </c>
      <c r="R1009">
        <f t="shared" si="94"/>
        <v>23</v>
      </c>
      <c r="S1009">
        <f t="shared" si="95"/>
        <v>23</v>
      </c>
      <c r="T1009" s="12">
        <f>VLOOKUP(
    O1009,
    Comisiones!A:N,
    HLOOKUP(G1009,Comisiones!$1:$2,2,FALSE),
    FALSE
)</f>
        <v>0.24</v>
      </c>
    </row>
    <row r="1010" spans="1:20" x14ac:dyDescent="0.3">
      <c r="A1010" s="2">
        <v>1009</v>
      </c>
      <c r="B1010" s="3">
        <v>45264</v>
      </c>
      <c r="C1010" s="2">
        <v>9</v>
      </c>
      <c r="D1010" s="2">
        <v>27</v>
      </c>
      <c r="E1010" s="2">
        <v>17</v>
      </c>
      <c r="F1010" t="str">
        <f t="shared" si="90"/>
        <v>lunes</v>
      </c>
      <c r="G1010" t="str">
        <f t="shared" si="91"/>
        <v>diciembre</v>
      </c>
      <c r="H1010" t="str">
        <f>VLOOKUP(C1010,Productos!A:D,2,FALSE)</f>
        <v>Producto I</v>
      </c>
      <c r="I1010">
        <f>VLOOKUP(C1010,Productos!A:D,3,FALSE)</f>
        <v>26</v>
      </c>
      <c r="J1010">
        <f>VLOOKUP(C1010,Productos!A:D,4,FALSE)</f>
        <v>52</v>
      </c>
      <c r="K1010" t="str">
        <f>VLOOKUP(D1010,Vendedores!A:F,6,FALSE)</f>
        <v>Martin, Antonio</v>
      </c>
      <c r="L1010">
        <f>VLOOKUP(D1010,Vendedores!A:F,5,FALSE)</f>
        <v>1057</v>
      </c>
      <c r="M1010">
        <f>VLOOKUP(D1010,Vendedores!A:F,2,FALSE)</f>
        <v>8</v>
      </c>
      <c r="N1010" t="str">
        <f>VLOOKUP(D1010,Vendedores!A:H,7,FALSE)</f>
        <v>Pasante</v>
      </c>
      <c r="O1010">
        <f>VLOOKUP(D1010,Vendedores!A:H,8,FALSE)</f>
        <v>1</v>
      </c>
      <c r="P1010">
        <f t="shared" si="92"/>
        <v>52</v>
      </c>
      <c r="Q1010">
        <f t="shared" si="93"/>
        <v>26</v>
      </c>
      <c r="R1010">
        <f t="shared" si="94"/>
        <v>28.6</v>
      </c>
      <c r="S1010">
        <f t="shared" si="95"/>
        <v>28.6</v>
      </c>
      <c r="T1010" s="12">
        <f>VLOOKUP(
    O1010,
    Comisiones!A:N,
    HLOOKUP(G1010,Comisiones!$1:$2,2,FALSE),
    FALSE
)</f>
        <v>0.18</v>
      </c>
    </row>
    <row r="1011" spans="1:20" x14ac:dyDescent="0.3">
      <c r="A1011" s="2">
        <v>1010</v>
      </c>
      <c r="B1011" s="3">
        <v>45264</v>
      </c>
      <c r="C1011" s="2">
        <v>9</v>
      </c>
      <c r="D1011" s="2">
        <v>34</v>
      </c>
      <c r="E1011" s="2">
        <v>18</v>
      </c>
      <c r="F1011" t="str">
        <f t="shared" si="90"/>
        <v>lunes</v>
      </c>
      <c r="G1011" t="str">
        <f t="shared" si="91"/>
        <v>diciembre</v>
      </c>
      <c r="H1011" t="str">
        <f>VLOOKUP(C1011,Productos!A:D,2,FALSE)</f>
        <v>Producto I</v>
      </c>
      <c r="I1011">
        <f>VLOOKUP(C1011,Productos!A:D,3,FALSE)</f>
        <v>26</v>
      </c>
      <c r="J1011">
        <f>VLOOKUP(C1011,Productos!A:D,4,FALSE)</f>
        <v>52</v>
      </c>
      <c r="K1011" t="str">
        <f>VLOOKUP(D1011,Vendedores!A:F,6,FALSE)</f>
        <v>Lopez, Teresa</v>
      </c>
      <c r="L1011">
        <f>VLOOKUP(D1011,Vendedores!A:F,5,FALSE)</f>
        <v>3680</v>
      </c>
      <c r="M1011">
        <f>VLOOKUP(D1011,Vendedores!A:F,2,FALSE)</f>
        <v>6</v>
      </c>
      <c r="N1011" t="str">
        <f>VLOOKUP(D1011,Vendedores!A:H,7,FALSE)</f>
        <v>Vendedor Ssr</v>
      </c>
      <c r="O1011">
        <f>VLOOKUP(D1011,Vendedores!A:H,8,FALSE)</f>
        <v>2</v>
      </c>
      <c r="P1011">
        <f t="shared" si="92"/>
        <v>52</v>
      </c>
      <c r="Q1011">
        <f t="shared" si="93"/>
        <v>26</v>
      </c>
      <c r="R1011">
        <f t="shared" si="94"/>
        <v>28.6</v>
      </c>
      <c r="S1011">
        <f t="shared" si="95"/>
        <v>28.6</v>
      </c>
      <c r="T1011" s="12">
        <f>VLOOKUP(
    O1011,
    Comisiones!A:N,
    HLOOKUP(G1011,Comisiones!$1:$2,2,FALSE),
    FALSE
)</f>
        <v>0.2</v>
      </c>
    </row>
    <row r="1012" spans="1:20" x14ac:dyDescent="0.3">
      <c r="A1012" s="2">
        <v>1011</v>
      </c>
      <c r="B1012" s="3">
        <v>45264</v>
      </c>
      <c r="C1012" s="2">
        <v>4</v>
      </c>
      <c r="D1012" s="2">
        <v>1</v>
      </c>
      <c r="E1012" s="2">
        <v>15</v>
      </c>
      <c r="F1012" t="str">
        <f t="shared" si="90"/>
        <v>lunes</v>
      </c>
      <c r="G1012" t="str">
        <f t="shared" si="91"/>
        <v>diciembre</v>
      </c>
      <c r="H1012" t="str">
        <f>VLOOKUP(C1012,Productos!A:D,2,FALSE)</f>
        <v>Producto D</v>
      </c>
      <c r="I1012">
        <f>VLOOKUP(C1012,Productos!A:D,3,FALSE)</f>
        <v>14</v>
      </c>
      <c r="J1012">
        <f>VLOOKUP(C1012,Productos!A:D,4,FALSE)</f>
        <v>28</v>
      </c>
      <c r="K1012" t="str">
        <f>VLOOKUP(D1012,Vendedores!A:F,6,FALSE)</f>
        <v>Garcia, Juan</v>
      </c>
      <c r="L1012">
        <f>VLOOKUP(D1012,Vendedores!A:F,5,FALSE)</f>
        <v>7402</v>
      </c>
      <c r="M1012">
        <f>VLOOKUP(D1012,Vendedores!A:F,2,FALSE)</f>
        <v>7</v>
      </c>
      <c r="N1012" t="str">
        <f>VLOOKUP(D1012,Vendedores!A:H,7,FALSE)</f>
        <v>Vendedor Jr</v>
      </c>
      <c r="O1012">
        <f>VLOOKUP(D1012,Vendedores!A:H,8,FALSE)</f>
        <v>2</v>
      </c>
      <c r="P1012">
        <f t="shared" si="92"/>
        <v>28</v>
      </c>
      <c r="Q1012">
        <f t="shared" si="93"/>
        <v>14</v>
      </c>
      <c r="R1012">
        <f t="shared" si="94"/>
        <v>14</v>
      </c>
      <c r="S1012">
        <f t="shared" si="95"/>
        <v>14</v>
      </c>
      <c r="T1012" s="12">
        <f>VLOOKUP(
    O1012,
    Comisiones!A:N,
    HLOOKUP(G1012,Comisiones!$1:$2,2,FALSE),
    FALSE
)</f>
        <v>0.2</v>
      </c>
    </row>
    <row r="1013" spans="1:20" x14ac:dyDescent="0.3">
      <c r="A1013" s="2">
        <v>1012</v>
      </c>
      <c r="B1013" s="3">
        <v>45265</v>
      </c>
      <c r="C1013" s="2">
        <v>1</v>
      </c>
      <c r="D1013" s="2">
        <v>4</v>
      </c>
      <c r="E1013" s="2">
        <v>19</v>
      </c>
      <c r="F1013" t="str">
        <f t="shared" si="90"/>
        <v>martes</v>
      </c>
      <c r="G1013" t="str">
        <f t="shared" si="91"/>
        <v>diciembre</v>
      </c>
      <c r="H1013" t="str">
        <f>VLOOKUP(C1013,Productos!A:D,2,FALSE)</f>
        <v>Producto A</v>
      </c>
      <c r="I1013">
        <f>VLOOKUP(C1013,Productos!A:D,3,FALSE)</f>
        <v>10</v>
      </c>
      <c r="J1013">
        <f>VLOOKUP(C1013,Productos!A:D,4,FALSE)</f>
        <v>20</v>
      </c>
      <c r="K1013" t="str">
        <f>VLOOKUP(D1013,Vendedores!A:F,6,FALSE)</f>
        <v>Fernandez, Isabel</v>
      </c>
      <c r="L1013">
        <f>VLOOKUP(D1013,Vendedores!A:F,5,FALSE)</f>
        <v>4345</v>
      </c>
      <c r="M1013">
        <f>VLOOKUP(D1013,Vendedores!A:F,2,FALSE)</f>
        <v>5</v>
      </c>
      <c r="N1013" t="str">
        <f>VLOOKUP(D1013,Vendedores!A:H,7,FALSE)</f>
        <v>Vendedor Sr</v>
      </c>
      <c r="O1013">
        <f>VLOOKUP(D1013,Vendedores!A:H,8,FALSE)</f>
        <v>2</v>
      </c>
      <c r="P1013">
        <f t="shared" si="92"/>
        <v>20</v>
      </c>
      <c r="Q1013">
        <f t="shared" si="93"/>
        <v>10</v>
      </c>
      <c r="R1013">
        <f t="shared" si="94"/>
        <v>10</v>
      </c>
      <c r="S1013">
        <f t="shared" si="95"/>
        <v>10</v>
      </c>
      <c r="T1013" s="12">
        <f>VLOOKUP(
    O1013,
    Comisiones!A:N,
    HLOOKUP(G1013,Comisiones!$1:$2,2,FALSE),
    FALSE
)</f>
        <v>0.2</v>
      </c>
    </row>
    <row r="1014" spans="1:20" x14ac:dyDescent="0.3">
      <c r="A1014" s="2">
        <v>1013</v>
      </c>
      <c r="B1014" s="3">
        <v>45265</v>
      </c>
      <c r="C1014" s="2">
        <v>7</v>
      </c>
      <c r="D1014" s="2">
        <v>38</v>
      </c>
      <c r="E1014" s="2">
        <v>20</v>
      </c>
      <c r="F1014" t="str">
        <f t="shared" si="90"/>
        <v>martes</v>
      </c>
      <c r="G1014" t="str">
        <f t="shared" si="91"/>
        <v>diciembre</v>
      </c>
      <c r="H1014" t="str">
        <f>VLOOKUP(C1014,Productos!A:D,2,FALSE)</f>
        <v>Producto G</v>
      </c>
      <c r="I1014">
        <f>VLOOKUP(C1014,Productos!A:D,3,FALSE)</f>
        <v>17</v>
      </c>
      <c r="J1014">
        <f>VLOOKUP(C1014,Productos!A:D,4,FALSE)</f>
        <v>34</v>
      </c>
      <c r="K1014" t="str">
        <f>VLOOKUP(D1014,Vendedores!A:F,6,FALSE)</f>
        <v>Fernandez, Jose</v>
      </c>
      <c r="L1014">
        <f>VLOOKUP(D1014,Vendedores!A:F,5,FALSE)</f>
        <v>3055</v>
      </c>
      <c r="M1014">
        <f>VLOOKUP(D1014,Vendedores!A:F,2,FALSE)</f>
        <v>6</v>
      </c>
      <c r="N1014" t="str">
        <f>VLOOKUP(D1014,Vendedores!A:H,7,FALSE)</f>
        <v>Vendedor Ssr</v>
      </c>
      <c r="O1014">
        <f>VLOOKUP(D1014,Vendedores!A:H,8,FALSE)</f>
        <v>2</v>
      </c>
      <c r="P1014">
        <f t="shared" si="92"/>
        <v>34</v>
      </c>
      <c r="Q1014">
        <f t="shared" si="93"/>
        <v>17</v>
      </c>
      <c r="R1014">
        <f t="shared" si="94"/>
        <v>18.190000000000001</v>
      </c>
      <c r="S1014">
        <f t="shared" si="95"/>
        <v>18.190000000000001</v>
      </c>
      <c r="T1014" s="12">
        <f>VLOOKUP(
    O1014,
    Comisiones!A:N,
    HLOOKUP(G1014,Comisiones!$1:$2,2,FALSE),
    FALSE
)</f>
        <v>0.2</v>
      </c>
    </row>
    <row r="1015" spans="1:20" x14ac:dyDescent="0.3">
      <c r="A1015" s="2">
        <v>1014</v>
      </c>
      <c r="B1015" s="3">
        <v>45265</v>
      </c>
      <c r="C1015" s="2">
        <v>4</v>
      </c>
      <c r="D1015" s="2">
        <v>11</v>
      </c>
      <c r="E1015" s="2">
        <v>5</v>
      </c>
      <c r="F1015" t="str">
        <f t="shared" si="90"/>
        <v>martes</v>
      </c>
      <c r="G1015" t="str">
        <f t="shared" si="91"/>
        <v>diciembre</v>
      </c>
      <c r="H1015" t="str">
        <f>VLOOKUP(C1015,Productos!A:D,2,FALSE)</f>
        <v>Producto D</v>
      </c>
      <c r="I1015">
        <f>VLOOKUP(C1015,Productos!A:D,3,FALSE)</f>
        <v>14</v>
      </c>
      <c r="J1015">
        <f>VLOOKUP(C1015,Productos!A:D,4,FALSE)</f>
        <v>28</v>
      </c>
      <c r="K1015" t="str">
        <f>VLOOKUP(D1015,Vendedores!A:F,6,FALSE)</f>
        <v>Garcia, Isabel</v>
      </c>
      <c r="L1015">
        <f>VLOOKUP(D1015,Vendedores!A:F,5,FALSE)</f>
        <v>3985</v>
      </c>
      <c r="M1015">
        <f>VLOOKUP(D1015,Vendedores!A:F,2,FALSE)</f>
        <v>6</v>
      </c>
      <c r="N1015" t="str">
        <f>VLOOKUP(D1015,Vendedores!A:H,7,FALSE)</f>
        <v>Vendedor Ssr</v>
      </c>
      <c r="O1015">
        <f>VLOOKUP(D1015,Vendedores!A:H,8,FALSE)</f>
        <v>2</v>
      </c>
      <c r="P1015">
        <f t="shared" si="92"/>
        <v>28</v>
      </c>
      <c r="Q1015">
        <f t="shared" si="93"/>
        <v>14</v>
      </c>
      <c r="R1015">
        <f t="shared" si="94"/>
        <v>14</v>
      </c>
      <c r="S1015">
        <f t="shared" si="95"/>
        <v>14</v>
      </c>
      <c r="T1015" s="12">
        <f>VLOOKUP(
    O1015,
    Comisiones!A:N,
    HLOOKUP(G1015,Comisiones!$1:$2,2,FALSE),
    FALSE
)</f>
        <v>0.2</v>
      </c>
    </row>
    <row r="1016" spans="1:20" x14ac:dyDescent="0.3">
      <c r="A1016" s="2">
        <v>1015</v>
      </c>
      <c r="B1016" s="3">
        <v>45266</v>
      </c>
      <c r="C1016" s="2">
        <v>6</v>
      </c>
      <c r="D1016" s="2">
        <v>30</v>
      </c>
      <c r="E1016" s="2">
        <v>17</v>
      </c>
      <c r="F1016" t="str">
        <f t="shared" si="90"/>
        <v>miércoles</v>
      </c>
      <c r="G1016" t="str">
        <f t="shared" si="91"/>
        <v>diciembre</v>
      </c>
      <c r="H1016" t="str">
        <f>VLOOKUP(C1016,Productos!A:D,2,FALSE)</f>
        <v>Producto F</v>
      </c>
      <c r="I1016">
        <f>VLOOKUP(C1016,Productos!A:D,3,FALSE)</f>
        <v>16</v>
      </c>
      <c r="J1016">
        <f>VLOOKUP(C1016,Productos!A:D,4,FALSE)</f>
        <v>32</v>
      </c>
      <c r="K1016" t="str">
        <f>VLOOKUP(D1016,Vendedores!A:F,6,FALSE)</f>
        <v>Gonzalez, Francisco</v>
      </c>
      <c r="L1016">
        <f>VLOOKUP(D1016,Vendedores!A:F,5,FALSE)</f>
        <v>3909</v>
      </c>
      <c r="M1016">
        <f>VLOOKUP(D1016,Vendedores!A:F,2,FALSE)</f>
        <v>6</v>
      </c>
      <c r="N1016" t="str">
        <f>VLOOKUP(D1016,Vendedores!A:H,7,FALSE)</f>
        <v>Vendedor Ssr</v>
      </c>
      <c r="O1016">
        <f>VLOOKUP(D1016,Vendedores!A:H,8,FALSE)</f>
        <v>2</v>
      </c>
      <c r="P1016">
        <f t="shared" si="92"/>
        <v>32</v>
      </c>
      <c r="Q1016">
        <f t="shared" si="93"/>
        <v>16</v>
      </c>
      <c r="R1016">
        <f t="shared" si="94"/>
        <v>17.12</v>
      </c>
      <c r="S1016">
        <f t="shared" si="95"/>
        <v>17.12</v>
      </c>
      <c r="T1016" s="12">
        <f>VLOOKUP(
    O1016,
    Comisiones!A:N,
    HLOOKUP(G1016,Comisiones!$1:$2,2,FALSE),
    FALSE
)</f>
        <v>0.2</v>
      </c>
    </row>
    <row r="1017" spans="1:20" x14ac:dyDescent="0.3">
      <c r="A1017" s="2">
        <v>1016</v>
      </c>
      <c r="B1017" s="3">
        <v>45266</v>
      </c>
      <c r="C1017" s="2">
        <v>2</v>
      </c>
      <c r="D1017" s="2">
        <v>39</v>
      </c>
      <c r="E1017" s="2">
        <v>12</v>
      </c>
      <c r="F1017" t="str">
        <f t="shared" si="90"/>
        <v>miércoles</v>
      </c>
      <c r="G1017" t="str">
        <f t="shared" si="91"/>
        <v>diciembre</v>
      </c>
      <c r="H1017" t="str">
        <f>VLOOKUP(C1017,Productos!A:D,2,FALSE)</f>
        <v>Producto B</v>
      </c>
      <c r="I1017">
        <f>VLOOKUP(C1017,Productos!A:D,3,FALSE)</f>
        <v>14</v>
      </c>
      <c r="J1017">
        <f>VLOOKUP(C1017,Productos!A:D,4,FALSE)</f>
        <v>28</v>
      </c>
      <c r="K1017" t="str">
        <f>VLOOKUP(D1017,Vendedores!A:F,6,FALSE)</f>
        <v>Gomez, Maria</v>
      </c>
      <c r="L1017">
        <f>VLOOKUP(D1017,Vendedores!A:F,5,FALSE)</f>
        <v>2483</v>
      </c>
      <c r="M1017">
        <f>VLOOKUP(D1017,Vendedores!A:F,2,FALSE)</f>
        <v>7</v>
      </c>
      <c r="N1017" t="str">
        <f>VLOOKUP(D1017,Vendedores!A:H,7,FALSE)</f>
        <v>Vendedor Jr</v>
      </c>
      <c r="O1017">
        <f>VLOOKUP(D1017,Vendedores!A:H,8,FALSE)</f>
        <v>2</v>
      </c>
      <c r="P1017">
        <f t="shared" si="92"/>
        <v>28</v>
      </c>
      <c r="Q1017">
        <f t="shared" si="93"/>
        <v>14</v>
      </c>
      <c r="R1017">
        <f t="shared" si="94"/>
        <v>14</v>
      </c>
      <c r="S1017">
        <f t="shared" si="95"/>
        <v>14</v>
      </c>
      <c r="T1017" s="12">
        <f>VLOOKUP(
    O1017,
    Comisiones!A:N,
    HLOOKUP(G1017,Comisiones!$1:$2,2,FALSE),
    FALSE
)</f>
        <v>0.2</v>
      </c>
    </row>
    <row r="1018" spans="1:20" x14ac:dyDescent="0.3">
      <c r="A1018" s="2">
        <v>1017</v>
      </c>
      <c r="B1018" s="3">
        <v>45266</v>
      </c>
      <c r="C1018" s="2">
        <v>3</v>
      </c>
      <c r="D1018" s="2">
        <v>14</v>
      </c>
      <c r="E1018" s="2">
        <v>16</v>
      </c>
      <c r="F1018" t="str">
        <f t="shared" si="90"/>
        <v>miércoles</v>
      </c>
      <c r="G1018" t="str">
        <f t="shared" si="91"/>
        <v>diciembre</v>
      </c>
      <c r="H1018" t="str">
        <f>VLOOKUP(C1018,Productos!A:D,2,FALSE)</f>
        <v>Producto C</v>
      </c>
      <c r="I1018">
        <f>VLOOKUP(C1018,Productos!A:D,3,FALSE)</f>
        <v>23</v>
      </c>
      <c r="J1018">
        <f>VLOOKUP(C1018,Productos!A:D,4,FALSE)</f>
        <v>46</v>
      </c>
      <c r="K1018" t="str">
        <f>VLOOKUP(D1018,Vendedores!A:F,6,FALSE)</f>
        <v>Fernandez, Teresa</v>
      </c>
      <c r="L1018">
        <f>VLOOKUP(D1018,Vendedores!A:F,5,FALSE)</f>
        <v>7062</v>
      </c>
      <c r="M1018">
        <f>VLOOKUP(D1018,Vendedores!A:F,2,FALSE)</f>
        <v>2</v>
      </c>
      <c r="N1018" t="str">
        <f>VLOOKUP(D1018,Vendedores!A:H,7,FALSE)</f>
        <v>Director</v>
      </c>
      <c r="O1018">
        <f>VLOOKUP(D1018,Vendedores!A:H,8,FALSE)</f>
        <v>4</v>
      </c>
      <c r="P1018">
        <f t="shared" si="92"/>
        <v>41.4</v>
      </c>
      <c r="Q1018">
        <f t="shared" si="93"/>
        <v>23</v>
      </c>
      <c r="R1018">
        <f t="shared" si="94"/>
        <v>23</v>
      </c>
      <c r="S1018">
        <f t="shared" si="95"/>
        <v>23</v>
      </c>
      <c r="T1018" s="12">
        <f>VLOOKUP(
    O1018,
    Comisiones!A:N,
    HLOOKUP(G1018,Comisiones!$1:$2,2,FALSE),
    FALSE
)</f>
        <v>0.24</v>
      </c>
    </row>
    <row r="1019" spans="1:20" x14ac:dyDescent="0.3">
      <c r="A1019" s="2">
        <v>1018</v>
      </c>
      <c r="B1019" s="3">
        <v>45267</v>
      </c>
      <c r="C1019" s="2">
        <v>5</v>
      </c>
      <c r="D1019" s="2">
        <v>18</v>
      </c>
      <c r="E1019" s="2">
        <v>11</v>
      </c>
      <c r="F1019" t="str">
        <f t="shared" si="90"/>
        <v>jueves</v>
      </c>
      <c r="G1019" t="str">
        <f t="shared" si="91"/>
        <v>diciembre</v>
      </c>
      <c r="H1019" t="str">
        <f>VLOOKUP(C1019,Productos!A:D,2,FALSE)</f>
        <v>Producto E</v>
      </c>
      <c r="I1019">
        <f>VLOOKUP(C1019,Productos!A:D,3,FALSE)</f>
        <v>24</v>
      </c>
      <c r="J1019">
        <f>VLOOKUP(C1019,Productos!A:D,4,FALSE)</f>
        <v>48</v>
      </c>
      <c r="K1019" t="str">
        <f>VLOOKUP(D1019,Vendedores!A:F,6,FALSE)</f>
        <v>Garcia, Jose</v>
      </c>
      <c r="L1019">
        <f>VLOOKUP(D1019,Vendedores!A:F,5,FALSE)</f>
        <v>5194</v>
      </c>
      <c r="M1019">
        <f>VLOOKUP(D1019,Vendedores!A:F,2,FALSE)</f>
        <v>4</v>
      </c>
      <c r="N1019" t="str">
        <f>VLOOKUP(D1019,Vendedores!A:H,7,FALSE)</f>
        <v>Jefe</v>
      </c>
      <c r="O1019">
        <f>VLOOKUP(D1019,Vendedores!A:H,8,FALSE)</f>
        <v>3</v>
      </c>
      <c r="P1019">
        <f t="shared" si="92"/>
        <v>48</v>
      </c>
      <c r="Q1019">
        <f t="shared" si="93"/>
        <v>24</v>
      </c>
      <c r="R1019">
        <f t="shared" si="94"/>
        <v>25.68</v>
      </c>
      <c r="S1019">
        <f t="shared" si="95"/>
        <v>25.68</v>
      </c>
      <c r="T1019" s="12">
        <f>VLOOKUP(
    O1019,
    Comisiones!A:N,
    HLOOKUP(G1019,Comisiones!$1:$2,2,FALSE),
    FALSE
)</f>
        <v>0.22</v>
      </c>
    </row>
    <row r="1020" spans="1:20" x14ac:dyDescent="0.3">
      <c r="A1020" s="2">
        <v>1019</v>
      </c>
      <c r="B1020" s="3">
        <v>45267</v>
      </c>
      <c r="C1020" s="2">
        <v>2</v>
      </c>
      <c r="D1020" s="2">
        <v>16</v>
      </c>
      <c r="E1020" s="2">
        <v>20</v>
      </c>
      <c r="F1020" t="str">
        <f t="shared" si="90"/>
        <v>jueves</v>
      </c>
      <c r="G1020" t="str">
        <f t="shared" si="91"/>
        <v>diciembre</v>
      </c>
      <c r="H1020" t="str">
        <f>VLOOKUP(C1020,Productos!A:D,2,FALSE)</f>
        <v>Producto B</v>
      </c>
      <c r="I1020">
        <f>VLOOKUP(C1020,Productos!A:D,3,FALSE)</f>
        <v>14</v>
      </c>
      <c r="J1020">
        <f>VLOOKUP(C1020,Productos!A:D,4,FALSE)</f>
        <v>28</v>
      </c>
      <c r="K1020" t="str">
        <f>VLOOKUP(D1020,Vendedores!A:F,6,FALSE)</f>
        <v>Martin, Francisco</v>
      </c>
      <c r="L1020">
        <f>VLOOKUP(D1020,Vendedores!A:F,5,FALSE)</f>
        <v>2456</v>
      </c>
      <c r="M1020">
        <f>VLOOKUP(D1020,Vendedores!A:F,2,FALSE)</f>
        <v>7</v>
      </c>
      <c r="N1020" t="str">
        <f>VLOOKUP(D1020,Vendedores!A:H,7,FALSE)</f>
        <v>Vendedor Jr</v>
      </c>
      <c r="O1020">
        <f>VLOOKUP(D1020,Vendedores!A:H,8,FALSE)</f>
        <v>2</v>
      </c>
      <c r="P1020">
        <f t="shared" si="92"/>
        <v>28</v>
      </c>
      <c r="Q1020">
        <f t="shared" si="93"/>
        <v>14</v>
      </c>
      <c r="R1020">
        <f t="shared" si="94"/>
        <v>14</v>
      </c>
      <c r="S1020">
        <f t="shared" si="95"/>
        <v>14</v>
      </c>
      <c r="T1020" s="12">
        <f>VLOOKUP(
    O1020,
    Comisiones!A:N,
    HLOOKUP(G1020,Comisiones!$1:$2,2,FALSE),
    FALSE
)</f>
        <v>0.2</v>
      </c>
    </row>
    <row r="1021" spans="1:20" x14ac:dyDescent="0.3">
      <c r="A1021" s="2">
        <v>1020</v>
      </c>
      <c r="B1021" s="3">
        <v>45267</v>
      </c>
      <c r="C1021" s="2">
        <v>4</v>
      </c>
      <c r="D1021" s="2">
        <v>15</v>
      </c>
      <c r="E1021" s="2">
        <v>12</v>
      </c>
      <c r="F1021" t="str">
        <f t="shared" si="90"/>
        <v>jueves</v>
      </c>
      <c r="G1021" t="str">
        <f t="shared" si="91"/>
        <v>diciembre</v>
      </c>
      <c r="H1021" t="str">
        <f>VLOOKUP(C1021,Productos!A:D,2,FALSE)</f>
        <v>Producto D</v>
      </c>
      <c r="I1021">
        <f>VLOOKUP(C1021,Productos!A:D,3,FALSE)</f>
        <v>14</v>
      </c>
      <c r="J1021">
        <f>VLOOKUP(C1021,Productos!A:D,4,FALSE)</f>
        <v>28</v>
      </c>
      <c r="K1021" t="str">
        <f>VLOOKUP(D1021,Vendedores!A:F,6,FALSE)</f>
        <v>Gomez, David</v>
      </c>
      <c r="L1021">
        <f>VLOOKUP(D1021,Vendedores!A:F,5,FALSE)</f>
        <v>1821</v>
      </c>
      <c r="M1021">
        <f>VLOOKUP(D1021,Vendedores!A:F,2,FALSE)</f>
        <v>8</v>
      </c>
      <c r="N1021" t="str">
        <f>VLOOKUP(D1021,Vendedores!A:H,7,FALSE)</f>
        <v>Pasante</v>
      </c>
      <c r="O1021">
        <f>VLOOKUP(D1021,Vendedores!A:H,8,FALSE)</f>
        <v>1</v>
      </c>
      <c r="P1021">
        <f t="shared" si="92"/>
        <v>28</v>
      </c>
      <c r="Q1021">
        <f t="shared" si="93"/>
        <v>14</v>
      </c>
      <c r="R1021">
        <f t="shared" si="94"/>
        <v>14</v>
      </c>
      <c r="S1021">
        <f t="shared" si="95"/>
        <v>14</v>
      </c>
      <c r="T1021" s="12">
        <f>VLOOKUP(
    O1021,
    Comisiones!A:N,
    HLOOKUP(G1021,Comisiones!$1:$2,2,FALSE),
    FALSE
)</f>
        <v>0.18</v>
      </c>
    </row>
    <row r="1022" spans="1:20" x14ac:dyDescent="0.3">
      <c r="A1022" s="2">
        <v>1021</v>
      </c>
      <c r="B1022" s="3">
        <v>45268</v>
      </c>
      <c r="C1022" s="2">
        <v>2</v>
      </c>
      <c r="D1022" s="2">
        <v>34</v>
      </c>
      <c r="E1022" s="2">
        <v>11</v>
      </c>
      <c r="F1022" t="str">
        <f t="shared" si="90"/>
        <v>viernes</v>
      </c>
      <c r="G1022" t="str">
        <f t="shared" si="91"/>
        <v>diciembre</v>
      </c>
      <c r="H1022" t="str">
        <f>VLOOKUP(C1022,Productos!A:D,2,FALSE)</f>
        <v>Producto B</v>
      </c>
      <c r="I1022">
        <f>VLOOKUP(C1022,Productos!A:D,3,FALSE)</f>
        <v>14</v>
      </c>
      <c r="J1022">
        <f>VLOOKUP(C1022,Productos!A:D,4,FALSE)</f>
        <v>28</v>
      </c>
      <c r="K1022" t="str">
        <f>VLOOKUP(D1022,Vendedores!A:F,6,FALSE)</f>
        <v>Lopez, Teresa</v>
      </c>
      <c r="L1022">
        <f>VLOOKUP(D1022,Vendedores!A:F,5,FALSE)</f>
        <v>3680</v>
      </c>
      <c r="M1022">
        <f>VLOOKUP(D1022,Vendedores!A:F,2,FALSE)</f>
        <v>6</v>
      </c>
      <c r="N1022" t="str">
        <f>VLOOKUP(D1022,Vendedores!A:H,7,FALSE)</f>
        <v>Vendedor Ssr</v>
      </c>
      <c r="O1022">
        <f>VLOOKUP(D1022,Vendedores!A:H,8,FALSE)</f>
        <v>2</v>
      </c>
      <c r="P1022">
        <f t="shared" si="92"/>
        <v>28</v>
      </c>
      <c r="Q1022">
        <f t="shared" si="93"/>
        <v>14</v>
      </c>
      <c r="R1022">
        <f t="shared" si="94"/>
        <v>14</v>
      </c>
      <c r="S1022">
        <f t="shared" si="95"/>
        <v>14</v>
      </c>
      <c r="T1022" s="12">
        <f>VLOOKUP(
    O1022,
    Comisiones!A:N,
    HLOOKUP(G1022,Comisiones!$1:$2,2,FALSE),
    FALSE
)</f>
        <v>0.2</v>
      </c>
    </row>
    <row r="1023" spans="1:20" x14ac:dyDescent="0.3">
      <c r="A1023" s="2">
        <v>1022</v>
      </c>
      <c r="B1023" s="3">
        <v>45268</v>
      </c>
      <c r="C1023" s="2">
        <v>6</v>
      </c>
      <c r="D1023" s="2">
        <v>35</v>
      </c>
      <c r="E1023" s="2">
        <v>15</v>
      </c>
      <c r="F1023" t="str">
        <f t="shared" si="90"/>
        <v>viernes</v>
      </c>
      <c r="G1023" t="str">
        <f t="shared" si="91"/>
        <v>diciembre</v>
      </c>
      <c r="H1023" t="str">
        <f>VLOOKUP(C1023,Productos!A:D,2,FALSE)</f>
        <v>Producto F</v>
      </c>
      <c r="I1023">
        <f>VLOOKUP(C1023,Productos!A:D,3,FALSE)</f>
        <v>16</v>
      </c>
      <c r="J1023">
        <f>VLOOKUP(C1023,Productos!A:D,4,FALSE)</f>
        <v>32</v>
      </c>
      <c r="K1023" t="str">
        <f>VLOOKUP(D1023,Vendedores!A:F,6,FALSE)</f>
        <v>Garcia, David</v>
      </c>
      <c r="L1023">
        <f>VLOOKUP(D1023,Vendedores!A:F,5,FALSE)</f>
        <v>2383</v>
      </c>
      <c r="M1023">
        <f>VLOOKUP(D1023,Vendedores!A:F,2,FALSE)</f>
        <v>7</v>
      </c>
      <c r="N1023" t="str">
        <f>VLOOKUP(D1023,Vendedores!A:H,7,FALSE)</f>
        <v>Vendedor Jr</v>
      </c>
      <c r="O1023">
        <f>VLOOKUP(D1023,Vendedores!A:H,8,FALSE)</f>
        <v>2</v>
      </c>
      <c r="P1023">
        <f t="shared" si="92"/>
        <v>32</v>
      </c>
      <c r="Q1023">
        <f t="shared" si="93"/>
        <v>16</v>
      </c>
      <c r="R1023">
        <f t="shared" si="94"/>
        <v>17.12</v>
      </c>
      <c r="S1023">
        <f t="shared" si="95"/>
        <v>17.12</v>
      </c>
      <c r="T1023" s="12">
        <f>VLOOKUP(
    O1023,
    Comisiones!A:N,
    HLOOKUP(G1023,Comisiones!$1:$2,2,FALSE),
    FALSE
)</f>
        <v>0.2</v>
      </c>
    </row>
    <row r="1024" spans="1:20" x14ac:dyDescent="0.3">
      <c r="A1024" s="2">
        <v>1023</v>
      </c>
      <c r="B1024" s="3">
        <v>45268</v>
      </c>
      <c r="C1024" s="2">
        <v>2</v>
      </c>
      <c r="D1024" s="2">
        <v>14</v>
      </c>
      <c r="E1024" s="2">
        <v>21</v>
      </c>
      <c r="F1024" t="str">
        <f t="shared" si="90"/>
        <v>viernes</v>
      </c>
      <c r="G1024" t="str">
        <f t="shared" si="91"/>
        <v>diciembre</v>
      </c>
      <c r="H1024" t="str">
        <f>VLOOKUP(C1024,Productos!A:D,2,FALSE)</f>
        <v>Producto B</v>
      </c>
      <c r="I1024">
        <f>VLOOKUP(C1024,Productos!A:D,3,FALSE)</f>
        <v>14</v>
      </c>
      <c r="J1024">
        <f>VLOOKUP(C1024,Productos!A:D,4,FALSE)</f>
        <v>28</v>
      </c>
      <c r="K1024" t="str">
        <f>VLOOKUP(D1024,Vendedores!A:F,6,FALSE)</f>
        <v>Fernandez, Teresa</v>
      </c>
      <c r="L1024">
        <f>VLOOKUP(D1024,Vendedores!A:F,5,FALSE)</f>
        <v>7062</v>
      </c>
      <c r="M1024">
        <f>VLOOKUP(D1024,Vendedores!A:F,2,FALSE)</f>
        <v>2</v>
      </c>
      <c r="N1024" t="str">
        <f>VLOOKUP(D1024,Vendedores!A:H,7,FALSE)</f>
        <v>Director</v>
      </c>
      <c r="O1024">
        <f>VLOOKUP(D1024,Vendedores!A:H,8,FALSE)</f>
        <v>4</v>
      </c>
      <c r="P1024">
        <f t="shared" si="92"/>
        <v>25.2</v>
      </c>
      <c r="Q1024">
        <f t="shared" si="93"/>
        <v>14</v>
      </c>
      <c r="R1024">
        <f t="shared" si="94"/>
        <v>14</v>
      </c>
      <c r="S1024">
        <f t="shared" si="95"/>
        <v>14</v>
      </c>
      <c r="T1024" s="12">
        <f>VLOOKUP(
    O1024,
    Comisiones!A:N,
    HLOOKUP(G1024,Comisiones!$1:$2,2,FALSE),
    FALSE
)</f>
        <v>0.24</v>
      </c>
    </row>
    <row r="1025" spans="1:20" x14ac:dyDescent="0.3">
      <c r="A1025" s="2">
        <v>1024</v>
      </c>
      <c r="B1025" s="3">
        <v>45269</v>
      </c>
      <c r="C1025" s="2">
        <v>6</v>
      </c>
      <c r="D1025" s="2">
        <v>35</v>
      </c>
      <c r="E1025" s="2">
        <v>11</v>
      </c>
      <c r="F1025" t="str">
        <f t="shared" si="90"/>
        <v>sábado</v>
      </c>
      <c r="G1025" t="str">
        <f t="shared" si="91"/>
        <v>diciembre</v>
      </c>
      <c r="H1025" t="str">
        <f>VLOOKUP(C1025,Productos!A:D,2,FALSE)</f>
        <v>Producto F</v>
      </c>
      <c r="I1025">
        <f>VLOOKUP(C1025,Productos!A:D,3,FALSE)</f>
        <v>16</v>
      </c>
      <c r="J1025">
        <f>VLOOKUP(C1025,Productos!A:D,4,FALSE)</f>
        <v>32</v>
      </c>
      <c r="K1025" t="str">
        <f>VLOOKUP(D1025,Vendedores!A:F,6,FALSE)</f>
        <v>Garcia, David</v>
      </c>
      <c r="L1025">
        <f>VLOOKUP(D1025,Vendedores!A:F,5,FALSE)</f>
        <v>2383</v>
      </c>
      <c r="M1025">
        <f>VLOOKUP(D1025,Vendedores!A:F,2,FALSE)</f>
        <v>7</v>
      </c>
      <c r="N1025" t="str">
        <f>VLOOKUP(D1025,Vendedores!A:H,7,FALSE)</f>
        <v>Vendedor Jr</v>
      </c>
      <c r="O1025">
        <f>VLOOKUP(D1025,Vendedores!A:H,8,FALSE)</f>
        <v>2</v>
      </c>
      <c r="P1025">
        <f t="shared" si="92"/>
        <v>32</v>
      </c>
      <c r="Q1025">
        <f t="shared" si="93"/>
        <v>16</v>
      </c>
      <c r="R1025">
        <f t="shared" si="94"/>
        <v>17.12</v>
      </c>
      <c r="S1025">
        <f t="shared" si="95"/>
        <v>17.12</v>
      </c>
      <c r="T1025" s="12">
        <f>VLOOKUP(
    O1025,
    Comisiones!A:N,
    HLOOKUP(G1025,Comisiones!$1:$2,2,FALSE),
    FALSE
)</f>
        <v>0.2</v>
      </c>
    </row>
    <row r="1026" spans="1:20" x14ac:dyDescent="0.3">
      <c r="A1026" s="2">
        <v>1025</v>
      </c>
      <c r="B1026" s="3">
        <v>45269</v>
      </c>
      <c r="C1026" s="2">
        <v>10</v>
      </c>
      <c r="D1026" s="2">
        <v>35</v>
      </c>
      <c r="E1026" s="2">
        <v>18</v>
      </c>
      <c r="F1026" t="str">
        <f t="shared" si="90"/>
        <v>sábado</v>
      </c>
      <c r="G1026" t="str">
        <f t="shared" si="91"/>
        <v>diciembre</v>
      </c>
      <c r="H1026" t="str">
        <f>VLOOKUP(C1026,Productos!A:D,2,FALSE)</f>
        <v>Producto J</v>
      </c>
      <c r="I1026">
        <f>VLOOKUP(C1026,Productos!A:D,3,FALSE)</f>
        <v>29</v>
      </c>
      <c r="J1026">
        <f>VLOOKUP(C1026,Productos!A:D,4,FALSE)</f>
        <v>58</v>
      </c>
      <c r="K1026" t="str">
        <f>VLOOKUP(D1026,Vendedores!A:F,6,FALSE)</f>
        <v>Garcia, David</v>
      </c>
      <c r="L1026">
        <f>VLOOKUP(D1026,Vendedores!A:F,5,FALSE)</f>
        <v>2383</v>
      </c>
      <c r="M1026">
        <f>VLOOKUP(D1026,Vendedores!A:F,2,FALSE)</f>
        <v>7</v>
      </c>
      <c r="N1026" t="str">
        <f>VLOOKUP(D1026,Vendedores!A:H,7,FALSE)</f>
        <v>Vendedor Jr</v>
      </c>
      <c r="O1026">
        <f>VLOOKUP(D1026,Vendedores!A:H,8,FALSE)</f>
        <v>2</v>
      </c>
      <c r="P1026">
        <f t="shared" si="92"/>
        <v>58</v>
      </c>
      <c r="Q1026">
        <f t="shared" si="93"/>
        <v>29</v>
      </c>
      <c r="R1026">
        <f t="shared" si="94"/>
        <v>31.900000000000002</v>
      </c>
      <c r="S1026">
        <f t="shared" si="95"/>
        <v>31.900000000000002</v>
      </c>
      <c r="T1026" s="12">
        <f>VLOOKUP(
    O1026,
    Comisiones!A:N,
    HLOOKUP(G1026,Comisiones!$1:$2,2,FALSE),
    FALSE
)</f>
        <v>0.2</v>
      </c>
    </row>
    <row r="1027" spans="1:20" x14ac:dyDescent="0.3">
      <c r="A1027" s="2">
        <v>1026</v>
      </c>
      <c r="B1027" s="3">
        <v>45269</v>
      </c>
      <c r="C1027" s="2">
        <v>7</v>
      </c>
      <c r="D1027" s="2">
        <v>24</v>
      </c>
      <c r="E1027" s="2">
        <v>14</v>
      </c>
      <c r="F1027" t="str">
        <f t="shared" ref="F1027:F1090" si="96">TEXT(B1027,"dddd")</f>
        <v>sábado</v>
      </c>
      <c r="G1027" t="str">
        <f t="shared" ref="G1027:G1090" si="97">TEXT(B1027,"mmmm")</f>
        <v>diciembre</v>
      </c>
      <c r="H1027" t="str">
        <f>VLOOKUP(C1027,Productos!A:D,2,FALSE)</f>
        <v>Producto G</v>
      </c>
      <c r="I1027">
        <f>VLOOKUP(C1027,Productos!A:D,3,FALSE)</f>
        <v>17</v>
      </c>
      <c r="J1027">
        <f>VLOOKUP(C1027,Productos!A:D,4,FALSE)</f>
        <v>34</v>
      </c>
      <c r="K1027" t="str">
        <f>VLOOKUP(D1027,Vendedores!A:F,6,FALSE)</f>
        <v>Sanchez, Isabel</v>
      </c>
      <c r="L1027">
        <f>VLOOKUP(D1027,Vendedores!A:F,5,FALSE)</f>
        <v>4875</v>
      </c>
      <c r="M1027">
        <f>VLOOKUP(D1027,Vendedores!A:F,2,FALSE)</f>
        <v>5</v>
      </c>
      <c r="N1027" t="str">
        <f>VLOOKUP(D1027,Vendedores!A:H,7,FALSE)</f>
        <v>Vendedor Sr</v>
      </c>
      <c r="O1027">
        <f>VLOOKUP(D1027,Vendedores!A:H,8,FALSE)</f>
        <v>2</v>
      </c>
      <c r="P1027">
        <f t="shared" ref="P1027:P1090" si="98">IF(
    OR(N1027="Director",N1027="Gerente",N1027="CEO"),
    J1027*0.9,
    IF(F1027="domingo",J1027*1.2,J1027)
)</f>
        <v>34</v>
      </c>
      <c r="Q1027">
        <f t="shared" ref="Q1027:Q1090" si="99">IF(
    AND(
        OR(C1027=1,C1027=2,C1027=3,C1027=4),
        OR(G1027="junio",G1027="julio",G1027="agosto")
    ),
    I1027*1.05,
    I1027
)</f>
        <v>17</v>
      </c>
      <c r="R1027">
        <f t="shared" ref="R1027:R1090" si="100">IF(
    OR(G1027="diciembre",G1027="enero",G1027="febrero"),
    IF(
        OR(C1027=5,C1027=6,C1027=7,C1027=8),
        I1027*1.07,
        IF(
            OR(C1027=10,C1027=9),
            I1027*1.1,
            I1027
        )
    ),
    I1027
)</f>
        <v>18.190000000000001</v>
      </c>
      <c r="S1027">
        <f t="shared" ref="S1027:S1090" si="101">IF(
    OR(G1027="enero",G1027="febrero",G1027="diciembre"),
    R1027,
    IF(OR(G1027="junio",G1027="julio",G1027="agosto"),Q1027,I1027))</f>
        <v>18.190000000000001</v>
      </c>
      <c r="T1027" s="12">
        <f>VLOOKUP(
    O1027,
    Comisiones!A:N,
    HLOOKUP(G1027,Comisiones!$1:$2,2,FALSE),
    FALSE
)</f>
        <v>0.2</v>
      </c>
    </row>
    <row r="1028" spans="1:20" x14ac:dyDescent="0.3">
      <c r="A1028" s="2">
        <v>1027</v>
      </c>
      <c r="B1028" s="3">
        <v>45270</v>
      </c>
      <c r="C1028" s="2">
        <v>5</v>
      </c>
      <c r="D1028" s="2">
        <v>23</v>
      </c>
      <c r="E1028" s="2">
        <v>21</v>
      </c>
      <c r="F1028" t="str">
        <f t="shared" si="96"/>
        <v>domingo</v>
      </c>
      <c r="G1028" t="str">
        <f t="shared" si="97"/>
        <v>diciembre</v>
      </c>
      <c r="H1028" t="str">
        <f>VLOOKUP(C1028,Productos!A:D,2,FALSE)</f>
        <v>Producto E</v>
      </c>
      <c r="I1028">
        <f>VLOOKUP(C1028,Productos!A:D,3,FALSE)</f>
        <v>24</v>
      </c>
      <c r="J1028">
        <f>VLOOKUP(C1028,Productos!A:D,4,FALSE)</f>
        <v>48</v>
      </c>
      <c r="K1028" t="str">
        <f>VLOOKUP(D1028,Vendedores!A:F,6,FALSE)</f>
        <v>Martinez, Pedro</v>
      </c>
      <c r="L1028">
        <f>VLOOKUP(D1028,Vendedores!A:F,5,FALSE)</f>
        <v>5555</v>
      </c>
      <c r="M1028">
        <f>VLOOKUP(D1028,Vendedores!A:F,2,FALSE)</f>
        <v>4</v>
      </c>
      <c r="N1028" t="str">
        <f>VLOOKUP(D1028,Vendedores!A:H,7,FALSE)</f>
        <v>Jefe</v>
      </c>
      <c r="O1028">
        <f>VLOOKUP(D1028,Vendedores!A:H,8,FALSE)</f>
        <v>3</v>
      </c>
      <c r="P1028">
        <f t="shared" si="98"/>
        <v>57.599999999999994</v>
      </c>
      <c r="Q1028">
        <f t="shared" si="99"/>
        <v>24</v>
      </c>
      <c r="R1028">
        <f t="shared" si="100"/>
        <v>25.68</v>
      </c>
      <c r="S1028">
        <f t="shared" si="101"/>
        <v>25.68</v>
      </c>
      <c r="T1028" s="12">
        <f>VLOOKUP(
    O1028,
    Comisiones!A:N,
    HLOOKUP(G1028,Comisiones!$1:$2,2,FALSE),
    FALSE
)</f>
        <v>0.22</v>
      </c>
    </row>
    <row r="1029" spans="1:20" x14ac:dyDescent="0.3">
      <c r="A1029" s="2">
        <v>1028</v>
      </c>
      <c r="B1029" s="3">
        <v>45270</v>
      </c>
      <c r="C1029" s="2">
        <v>3</v>
      </c>
      <c r="D1029" s="2">
        <v>4</v>
      </c>
      <c r="E1029" s="2">
        <v>14</v>
      </c>
      <c r="F1029" t="str">
        <f t="shared" si="96"/>
        <v>domingo</v>
      </c>
      <c r="G1029" t="str">
        <f t="shared" si="97"/>
        <v>diciembre</v>
      </c>
      <c r="H1029" t="str">
        <f>VLOOKUP(C1029,Productos!A:D,2,FALSE)</f>
        <v>Producto C</v>
      </c>
      <c r="I1029">
        <f>VLOOKUP(C1029,Productos!A:D,3,FALSE)</f>
        <v>23</v>
      </c>
      <c r="J1029">
        <f>VLOOKUP(C1029,Productos!A:D,4,FALSE)</f>
        <v>46</v>
      </c>
      <c r="K1029" t="str">
        <f>VLOOKUP(D1029,Vendedores!A:F,6,FALSE)</f>
        <v>Fernandez, Isabel</v>
      </c>
      <c r="L1029">
        <f>VLOOKUP(D1029,Vendedores!A:F,5,FALSE)</f>
        <v>4345</v>
      </c>
      <c r="M1029">
        <f>VLOOKUP(D1029,Vendedores!A:F,2,FALSE)</f>
        <v>5</v>
      </c>
      <c r="N1029" t="str">
        <f>VLOOKUP(D1029,Vendedores!A:H,7,FALSE)</f>
        <v>Vendedor Sr</v>
      </c>
      <c r="O1029">
        <f>VLOOKUP(D1029,Vendedores!A:H,8,FALSE)</f>
        <v>2</v>
      </c>
      <c r="P1029">
        <f t="shared" si="98"/>
        <v>55.199999999999996</v>
      </c>
      <c r="Q1029">
        <f t="shared" si="99"/>
        <v>23</v>
      </c>
      <c r="R1029">
        <f t="shared" si="100"/>
        <v>23</v>
      </c>
      <c r="S1029">
        <f t="shared" si="101"/>
        <v>23</v>
      </c>
      <c r="T1029" s="12">
        <f>VLOOKUP(
    O1029,
    Comisiones!A:N,
    HLOOKUP(G1029,Comisiones!$1:$2,2,FALSE),
    FALSE
)</f>
        <v>0.2</v>
      </c>
    </row>
    <row r="1030" spans="1:20" x14ac:dyDescent="0.3">
      <c r="A1030" s="2">
        <v>1029</v>
      </c>
      <c r="B1030" s="3">
        <v>45270</v>
      </c>
      <c r="C1030" s="2">
        <v>4</v>
      </c>
      <c r="D1030" s="2">
        <v>38</v>
      </c>
      <c r="E1030" s="2">
        <v>12</v>
      </c>
      <c r="F1030" t="str">
        <f t="shared" si="96"/>
        <v>domingo</v>
      </c>
      <c r="G1030" t="str">
        <f t="shared" si="97"/>
        <v>diciembre</v>
      </c>
      <c r="H1030" t="str">
        <f>VLOOKUP(C1030,Productos!A:D,2,FALSE)</f>
        <v>Producto D</v>
      </c>
      <c r="I1030">
        <f>VLOOKUP(C1030,Productos!A:D,3,FALSE)</f>
        <v>14</v>
      </c>
      <c r="J1030">
        <f>VLOOKUP(C1030,Productos!A:D,4,FALSE)</f>
        <v>28</v>
      </c>
      <c r="K1030" t="str">
        <f>VLOOKUP(D1030,Vendedores!A:F,6,FALSE)</f>
        <v>Fernandez, Jose</v>
      </c>
      <c r="L1030">
        <f>VLOOKUP(D1030,Vendedores!A:F,5,FALSE)</f>
        <v>3055</v>
      </c>
      <c r="M1030">
        <f>VLOOKUP(D1030,Vendedores!A:F,2,FALSE)</f>
        <v>6</v>
      </c>
      <c r="N1030" t="str">
        <f>VLOOKUP(D1030,Vendedores!A:H,7,FALSE)</f>
        <v>Vendedor Ssr</v>
      </c>
      <c r="O1030">
        <f>VLOOKUP(D1030,Vendedores!A:H,8,FALSE)</f>
        <v>2</v>
      </c>
      <c r="P1030">
        <f t="shared" si="98"/>
        <v>33.6</v>
      </c>
      <c r="Q1030">
        <f t="shared" si="99"/>
        <v>14</v>
      </c>
      <c r="R1030">
        <f t="shared" si="100"/>
        <v>14</v>
      </c>
      <c r="S1030">
        <f t="shared" si="101"/>
        <v>14</v>
      </c>
      <c r="T1030" s="12">
        <f>VLOOKUP(
    O1030,
    Comisiones!A:N,
    HLOOKUP(G1030,Comisiones!$1:$2,2,FALSE),
    FALSE
)</f>
        <v>0.2</v>
      </c>
    </row>
    <row r="1031" spans="1:20" x14ac:dyDescent="0.3">
      <c r="A1031" s="2">
        <v>1030</v>
      </c>
      <c r="B1031" s="3">
        <v>45271</v>
      </c>
      <c r="C1031" s="2">
        <v>7</v>
      </c>
      <c r="D1031" s="2">
        <v>18</v>
      </c>
      <c r="E1031" s="2">
        <v>15</v>
      </c>
      <c r="F1031" t="str">
        <f t="shared" si="96"/>
        <v>lunes</v>
      </c>
      <c r="G1031" t="str">
        <f t="shared" si="97"/>
        <v>diciembre</v>
      </c>
      <c r="H1031" t="str">
        <f>VLOOKUP(C1031,Productos!A:D,2,FALSE)</f>
        <v>Producto G</v>
      </c>
      <c r="I1031">
        <f>VLOOKUP(C1031,Productos!A:D,3,FALSE)</f>
        <v>17</v>
      </c>
      <c r="J1031">
        <f>VLOOKUP(C1031,Productos!A:D,4,FALSE)</f>
        <v>34</v>
      </c>
      <c r="K1031" t="str">
        <f>VLOOKUP(D1031,Vendedores!A:F,6,FALSE)</f>
        <v>Garcia, Jose</v>
      </c>
      <c r="L1031">
        <f>VLOOKUP(D1031,Vendedores!A:F,5,FALSE)</f>
        <v>5194</v>
      </c>
      <c r="M1031">
        <f>VLOOKUP(D1031,Vendedores!A:F,2,FALSE)</f>
        <v>4</v>
      </c>
      <c r="N1031" t="str">
        <f>VLOOKUP(D1031,Vendedores!A:H,7,FALSE)</f>
        <v>Jefe</v>
      </c>
      <c r="O1031">
        <f>VLOOKUP(D1031,Vendedores!A:H,8,FALSE)</f>
        <v>3</v>
      </c>
      <c r="P1031">
        <f t="shared" si="98"/>
        <v>34</v>
      </c>
      <c r="Q1031">
        <f t="shared" si="99"/>
        <v>17</v>
      </c>
      <c r="R1031">
        <f t="shared" si="100"/>
        <v>18.190000000000001</v>
      </c>
      <c r="S1031">
        <f t="shared" si="101"/>
        <v>18.190000000000001</v>
      </c>
      <c r="T1031" s="12">
        <f>VLOOKUP(
    O1031,
    Comisiones!A:N,
    HLOOKUP(G1031,Comisiones!$1:$2,2,FALSE),
    FALSE
)</f>
        <v>0.22</v>
      </c>
    </row>
    <row r="1032" spans="1:20" x14ac:dyDescent="0.3">
      <c r="A1032" s="2">
        <v>1031</v>
      </c>
      <c r="B1032" s="3">
        <v>45271</v>
      </c>
      <c r="C1032" s="2">
        <v>2</v>
      </c>
      <c r="D1032" s="2">
        <v>24</v>
      </c>
      <c r="E1032" s="2">
        <v>19</v>
      </c>
      <c r="F1032" t="str">
        <f t="shared" si="96"/>
        <v>lunes</v>
      </c>
      <c r="G1032" t="str">
        <f t="shared" si="97"/>
        <v>diciembre</v>
      </c>
      <c r="H1032" t="str">
        <f>VLOOKUP(C1032,Productos!A:D,2,FALSE)</f>
        <v>Producto B</v>
      </c>
      <c r="I1032">
        <f>VLOOKUP(C1032,Productos!A:D,3,FALSE)</f>
        <v>14</v>
      </c>
      <c r="J1032">
        <f>VLOOKUP(C1032,Productos!A:D,4,FALSE)</f>
        <v>28</v>
      </c>
      <c r="K1032" t="str">
        <f>VLOOKUP(D1032,Vendedores!A:F,6,FALSE)</f>
        <v>Sanchez, Isabel</v>
      </c>
      <c r="L1032">
        <f>VLOOKUP(D1032,Vendedores!A:F,5,FALSE)</f>
        <v>4875</v>
      </c>
      <c r="M1032">
        <f>VLOOKUP(D1032,Vendedores!A:F,2,FALSE)</f>
        <v>5</v>
      </c>
      <c r="N1032" t="str">
        <f>VLOOKUP(D1032,Vendedores!A:H,7,FALSE)</f>
        <v>Vendedor Sr</v>
      </c>
      <c r="O1032">
        <f>VLOOKUP(D1032,Vendedores!A:H,8,FALSE)</f>
        <v>2</v>
      </c>
      <c r="P1032">
        <f t="shared" si="98"/>
        <v>28</v>
      </c>
      <c r="Q1032">
        <f t="shared" si="99"/>
        <v>14</v>
      </c>
      <c r="R1032">
        <f t="shared" si="100"/>
        <v>14</v>
      </c>
      <c r="S1032">
        <f t="shared" si="101"/>
        <v>14</v>
      </c>
      <c r="T1032" s="12">
        <f>VLOOKUP(
    O1032,
    Comisiones!A:N,
    HLOOKUP(G1032,Comisiones!$1:$2,2,FALSE),
    FALSE
)</f>
        <v>0.2</v>
      </c>
    </row>
    <row r="1033" spans="1:20" x14ac:dyDescent="0.3">
      <c r="A1033" s="2">
        <v>1032</v>
      </c>
      <c r="B1033" s="3">
        <v>45271</v>
      </c>
      <c r="C1033" s="2">
        <v>2</v>
      </c>
      <c r="D1033" s="2">
        <v>37</v>
      </c>
      <c r="E1033" s="2">
        <v>21</v>
      </c>
      <c r="F1033" t="str">
        <f t="shared" si="96"/>
        <v>lunes</v>
      </c>
      <c r="G1033" t="str">
        <f t="shared" si="97"/>
        <v>diciembre</v>
      </c>
      <c r="H1033" t="str">
        <f>VLOOKUP(C1033,Productos!A:D,2,FALSE)</f>
        <v>Producto B</v>
      </c>
      <c r="I1033">
        <f>VLOOKUP(C1033,Productos!A:D,3,FALSE)</f>
        <v>14</v>
      </c>
      <c r="J1033">
        <f>VLOOKUP(C1033,Productos!A:D,4,FALSE)</f>
        <v>28</v>
      </c>
      <c r="K1033" t="str">
        <f>VLOOKUP(D1033,Vendedores!A:F,6,FALSE)</f>
        <v>Gonzalez, Lionel</v>
      </c>
      <c r="L1033">
        <f>VLOOKUP(D1033,Vendedores!A:F,5,FALSE)</f>
        <v>4073</v>
      </c>
      <c r="M1033">
        <f>VLOOKUP(D1033,Vendedores!A:F,2,FALSE)</f>
        <v>5</v>
      </c>
      <c r="N1033" t="str">
        <f>VLOOKUP(D1033,Vendedores!A:H,7,FALSE)</f>
        <v>Vendedor Sr</v>
      </c>
      <c r="O1033">
        <f>VLOOKUP(D1033,Vendedores!A:H,8,FALSE)</f>
        <v>2</v>
      </c>
      <c r="P1033">
        <f t="shared" si="98"/>
        <v>28</v>
      </c>
      <c r="Q1033">
        <f t="shared" si="99"/>
        <v>14</v>
      </c>
      <c r="R1033">
        <f t="shared" si="100"/>
        <v>14</v>
      </c>
      <c r="S1033">
        <f t="shared" si="101"/>
        <v>14</v>
      </c>
      <c r="T1033" s="12">
        <f>VLOOKUP(
    O1033,
    Comisiones!A:N,
    HLOOKUP(G1033,Comisiones!$1:$2,2,FALSE),
    FALSE
)</f>
        <v>0.2</v>
      </c>
    </row>
    <row r="1034" spans="1:20" x14ac:dyDescent="0.3">
      <c r="A1034" s="2">
        <v>1033</v>
      </c>
      <c r="B1034" s="3">
        <v>45272</v>
      </c>
      <c r="C1034" s="2">
        <v>9</v>
      </c>
      <c r="D1034" s="2">
        <v>31</v>
      </c>
      <c r="E1034" s="2">
        <v>13</v>
      </c>
      <c r="F1034" t="str">
        <f t="shared" si="96"/>
        <v>martes</v>
      </c>
      <c r="G1034" t="str">
        <f t="shared" si="97"/>
        <v>diciembre</v>
      </c>
      <c r="H1034" t="str">
        <f>VLOOKUP(C1034,Productos!A:D,2,FALSE)</f>
        <v>Producto I</v>
      </c>
      <c r="I1034">
        <f>VLOOKUP(C1034,Productos!A:D,3,FALSE)</f>
        <v>26</v>
      </c>
      <c r="J1034">
        <f>VLOOKUP(C1034,Productos!A:D,4,FALSE)</f>
        <v>52</v>
      </c>
      <c r="K1034" t="str">
        <f>VLOOKUP(D1034,Vendedores!A:F,6,FALSE)</f>
        <v>Fernandez, Isabel</v>
      </c>
      <c r="L1034">
        <f>VLOOKUP(D1034,Vendedores!A:F,5,FALSE)</f>
        <v>2227</v>
      </c>
      <c r="M1034">
        <f>VLOOKUP(D1034,Vendedores!A:F,2,FALSE)</f>
        <v>7</v>
      </c>
      <c r="N1034" t="str">
        <f>VLOOKUP(D1034,Vendedores!A:H,7,FALSE)</f>
        <v>Vendedor Jr</v>
      </c>
      <c r="O1034">
        <f>VLOOKUP(D1034,Vendedores!A:H,8,FALSE)</f>
        <v>2</v>
      </c>
      <c r="P1034">
        <f t="shared" si="98"/>
        <v>52</v>
      </c>
      <c r="Q1034">
        <f t="shared" si="99"/>
        <v>26</v>
      </c>
      <c r="R1034">
        <f t="shared" si="100"/>
        <v>28.6</v>
      </c>
      <c r="S1034">
        <f t="shared" si="101"/>
        <v>28.6</v>
      </c>
      <c r="T1034" s="12">
        <f>VLOOKUP(
    O1034,
    Comisiones!A:N,
    HLOOKUP(G1034,Comisiones!$1:$2,2,FALSE),
    FALSE
)</f>
        <v>0.2</v>
      </c>
    </row>
    <row r="1035" spans="1:20" x14ac:dyDescent="0.3">
      <c r="A1035" s="2">
        <v>1034</v>
      </c>
      <c r="B1035" s="3">
        <v>45272</v>
      </c>
      <c r="C1035" s="2">
        <v>10</v>
      </c>
      <c r="D1035" s="2">
        <v>37</v>
      </c>
      <c r="E1035" s="2">
        <v>12</v>
      </c>
      <c r="F1035" t="str">
        <f t="shared" si="96"/>
        <v>martes</v>
      </c>
      <c r="G1035" t="str">
        <f t="shared" si="97"/>
        <v>diciembre</v>
      </c>
      <c r="H1035" t="str">
        <f>VLOOKUP(C1035,Productos!A:D,2,FALSE)</f>
        <v>Producto J</v>
      </c>
      <c r="I1035">
        <f>VLOOKUP(C1035,Productos!A:D,3,FALSE)</f>
        <v>29</v>
      </c>
      <c r="J1035">
        <f>VLOOKUP(C1035,Productos!A:D,4,FALSE)</f>
        <v>58</v>
      </c>
      <c r="K1035" t="str">
        <f>VLOOKUP(D1035,Vendedores!A:F,6,FALSE)</f>
        <v>Gonzalez, Lionel</v>
      </c>
      <c r="L1035">
        <f>VLOOKUP(D1035,Vendedores!A:F,5,FALSE)</f>
        <v>4073</v>
      </c>
      <c r="M1035">
        <f>VLOOKUP(D1035,Vendedores!A:F,2,FALSE)</f>
        <v>5</v>
      </c>
      <c r="N1035" t="str">
        <f>VLOOKUP(D1035,Vendedores!A:H,7,FALSE)</f>
        <v>Vendedor Sr</v>
      </c>
      <c r="O1035">
        <f>VLOOKUP(D1035,Vendedores!A:H,8,FALSE)</f>
        <v>2</v>
      </c>
      <c r="P1035">
        <f t="shared" si="98"/>
        <v>58</v>
      </c>
      <c r="Q1035">
        <f t="shared" si="99"/>
        <v>29</v>
      </c>
      <c r="R1035">
        <f t="shared" si="100"/>
        <v>31.900000000000002</v>
      </c>
      <c r="S1035">
        <f t="shared" si="101"/>
        <v>31.900000000000002</v>
      </c>
      <c r="T1035" s="12">
        <f>VLOOKUP(
    O1035,
    Comisiones!A:N,
    HLOOKUP(G1035,Comisiones!$1:$2,2,FALSE),
    FALSE
)</f>
        <v>0.2</v>
      </c>
    </row>
    <row r="1036" spans="1:20" x14ac:dyDescent="0.3">
      <c r="A1036" s="2">
        <v>1035</v>
      </c>
      <c r="B1036" s="3">
        <v>45272</v>
      </c>
      <c r="C1036" s="2">
        <v>9</v>
      </c>
      <c r="D1036" s="2">
        <v>29</v>
      </c>
      <c r="E1036" s="2">
        <v>15</v>
      </c>
      <c r="F1036" t="str">
        <f t="shared" si="96"/>
        <v>martes</v>
      </c>
      <c r="G1036" t="str">
        <f t="shared" si="97"/>
        <v>diciembre</v>
      </c>
      <c r="H1036" t="str">
        <f>VLOOKUP(C1036,Productos!A:D,2,FALSE)</f>
        <v>Producto I</v>
      </c>
      <c r="I1036">
        <f>VLOOKUP(C1036,Productos!A:D,3,FALSE)</f>
        <v>26</v>
      </c>
      <c r="J1036">
        <f>VLOOKUP(C1036,Productos!A:D,4,FALSE)</f>
        <v>52</v>
      </c>
      <c r="K1036" t="str">
        <f>VLOOKUP(D1036,Vendedores!A:F,6,FALSE)</f>
        <v>Rodriguez, Jose</v>
      </c>
      <c r="L1036">
        <f>VLOOKUP(D1036,Vendedores!A:F,5,FALSE)</f>
        <v>4645</v>
      </c>
      <c r="M1036">
        <f>VLOOKUP(D1036,Vendedores!A:F,2,FALSE)</f>
        <v>5</v>
      </c>
      <c r="N1036" t="str">
        <f>VLOOKUP(D1036,Vendedores!A:H,7,FALSE)</f>
        <v>Vendedor Sr</v>
      </c>
      <c r="O1036">
        <f>VLOOKUP(D1036,Vendedores!A:H,8,FALSE)</f>
        <v>2</v>
      </c>
      <c r="P1036">
        <f t="shared" si="98"/>
        <v>52</v>
      </c>
      <c r="Q1036">
        <f t="shared" si="99"/>
        <v>26</v>
      </c>
      <c r="R1036">
        <f t="shared" si="100"/>
        <v>28.6</v>
      </c>
      <c r="S1036">
        <f t="shared" si="101"/>
        <v>28.6</v>
      </c>
      <c r="T1036" s="12">
        <f>VLOOKUP(
    O1036,
    Comisiones!A:N,
    HLOOKUP(G1036,Comisiones!$1:$2,2,FALSE),
    FALSE
)</f>
        <v>0.2</v>
      </c>
    </row>
    <row r="1037" spans="1:20" x14ac:dyDescent="0.3">
      <c r="A1037" s="2">
        <v>1036</v>
      </c>
      <c r="B1037" s="3">
        <v>45273</v>
      </c>
      <c r="C1037" s="2">
        <v>3</v>
      </c>
      <c r="D1037" s="2">
        <v>17</v>
      </c>
      <c r="E1037" s="2">
        <v>9</v>
      </c>
      <c r="F1037" t="str">
        <f t="shared" si="96"/>
        <v>miércoles</v>
      </c>
      <c r="G1037" t="str">
        <f t="shared" si="97"/>
        <v>diciembre</v>
      </c>
      <c r="H1037" t="str">
        <f>VLOOKUP(C1037,Productos!A:D,2,FALSE)</f>
        <v>Producto C</v>
      </c>
      <c r="I1037">
        <f>VLOOKUP(C1037,Productos!A:D,3,FALSE)</f>
        <v>23</v>
      </c>
      <c r="J1037">
        <f>VLOOKUP(C1037,Productos!A:D,4,FALSE)</f>
        <v>46</v>
      </c>
      <c r="K1037" t="str">
        <f>VLOOKUP(D1037,Vendedores!A:F,6,FALSE)</f>
        <v>Messi, Lionel</v>
      </c>
      <c r="L1037">
        <f>VLOOKUP(D1037,Vendedores!A:F,5,FALSE)</f>
        <v>8512</v>
      </c>
      <c r="M1037">
        <f>VLOOKUP(D1037,Vendedores!A:F,2,FALSE)</f>
        <v>1</v>
      </c>
      <c r="N1037" t="str">
        <f>VLOOKUP(D1037,Vendedores!A:H,7,FALSE)</f>
        <v>CEO</v>
      </c>
      <c r="O1037">
        <f>VLOOKUP(D1037,Vendedores!A:H,8,FALSE)</f>
        <v>5</v>
      </c>
      <c r="P1037">
        <f t="shared" si="98"/>
        <v>41.4</v>
      </c>
      <c r="Q1037">
        <f t="shared" si="99"/>
        <v>23</v>
      </c>
      <c r="R1037">
        <f t="shared" si="100"/>
        <v>23</v>
      </c>
      <c r="S1037">
        <f t="shared" si="101"/>
        <v>23</v>
      </c>
      <c r="T1037" s="12">
        <f>VLOOKUP(
    O1037,
    Comisiones!A:N,
    HLOOKUP(G1037,Comisiones!$1:$2,2,FALSE),
    FALSE
)</f>
        <v>0.26</v>
      </c>
    </row>
    <row r="1038" spans="1:20" x14ac:dyDescent="0.3">
      <c r="A1038" s="2">
        <v>1037</v>
      </c>
      <c r="B1038" s="3">
        <v>45273</v>
      </c>
      <c r="C1038" s="2">
        <v>4</v>
      </c>
      <c r="D1038" s="2">
        <v>38</v>
      </c>
      <c r="E1038" s="2">
        <v>14</v>
      </c>
      <c r="F1038" t="str">
        <f t="shared" si="96"/>
        <v>miércoles</v>
      </c>
      <c r="G1038" t="str">
        <f t="shared" si="97"/>
        <v>diciembre</v>
      </c>
      <c r="H1038" t="str">
        <f>VLOOKUP(C1038,Productos!A:D,2,FALSE)</f>
        <v>Producto D</v>
      </c>
      <c r="I1038">
        <f>VLOOKUP(C1038,Productos!A:D,3,FALSE)</f>
        <v>14</v>
      </c>
      <c r="J1038">
        <f>VLOOKUP(C1038,Productos!A:D,4,FALSE)</f>
        <v>28</v>
      </c>
      <c r="K1038" t="str">
        <f>VLOOKUP(D1038,Vendedores!A:F,6,FALSE)</f>
        <v>Fernandez, Jose</v>
      </c>
      <c r="L1038">
        <f>VLOOKUP(D1038,Vendedores!A:F,5,FALSE)</f>
        <v>3055</v>
      </c>
      <c r="M1038">
        <f>VLOOKUP(D1038,Vendedores!A:F,2,FALSE)</f>
        <v>6</v>
      </c>
      <c r="N1038" t="str">
        <f>VLOOKUP(D1038,Vendedores!A:H,7,FALSE)</f>
        <v>Vendedor Ssr</v>
      </c>
      <c r="O1038">
        <f>VLOOKUP(D1038,Vendedores!A:H,8,FALSE)</f>
        <v>2</v>
      </c>
      <c r="P1038">
        <f t="shared" si="98"/>
        <v>28</v>
      </c>
      <c r="Q1038">
        <f t="shared" si="99"/>
        <v>14</v>
      </c>
      <c r="R1038">
        <f t="shared" si="100"/>
        <v>14</v>
      </c>
      <c r="S1038">
        <f t="shared" si="101"/>
        <v>14</v>
      </c>
      <c r="T1038" s="12">
        <f>VLOOKUP(
    O1038,
    Comisiones!A:N,
    HLOOKUP(G1038,Comisiones!$1:$2,2,FALSE),
    FALSE
)</f>
        <v>0.2</v>
      </c>
    </row>
    <row r="1039" spans="1:20" x14ac:dyDescent="0.3">
      <c r="A1039" s="2">
        <v>1038</v>
      </c>
      <c r="B1039" s="3">
        <v>45273</v>
      </c>
      <c r="C1039" s="2">
        <v>5</v>
      </c>
      <c r="D1039" s="2">
        <v>17</v>
      </c>
      <c r="E1039" s="2">
        <v>21</v>
      </c>
      <c r="F1039" t="str">
        <f t="shared" si="96"/>
        <v>miércoles</v>
      </c>
      <c r="G1039" t="str">
        <f t="shared" si="97"/>
        <v>diciembre</v>
      </c>
      <c r="H1039" t="str">
        <f>VLOOKUP(C1039,Productos!A:D,2,FALSE)</f>
        <v>Producto E</v>
      </c>
      <c r="I1039">
        <f>VLOOKUP(C1039,Productos!A:D,3,FALSE)</f>
        <v>24</v>
      </c>
      <c r="J1039">
        <f>VLOOKUP(C1039,Productos!A:D,4,FALSE)</f>
        <v>48</v>
      </c>
      <c r="K1039" t="str">
        <f>VLOOKUP(D1039,Vendedores!A:F,6,FALSE)</f>
        <v>Messi, Lionel</v>
      </c>
      <c r="L1039">
        <f>VLOOKUP(D1039,Vendedores!A:F,5,FALSE)</f>
        <v>8512</v>
      </c>
      <c r="M1039">
        <f>VLOOKUP(D1039,Vendedores!A:F,2,FALSE)</f>
        <v>1</v>
      </c>
      <c r="N1039" t="str">
        <f>VLOOKUP(D1039,Vendedores!A:H,7,FALSE)</f>
        <v>CEO</v>
      </c>
      <c r="O1039">
        <f>VLOOKUP(D1039,Vendedores!A:H,8,FALSE)</f>
        <v>5</v>
      </c>
      <c r="P1039">
        <f t="shared" si="98"/>
        <v>43.2</v>
      </c>
      <c r="Q1039">
        <f t="shared" si="99"/>
        <v>24</v>
      </c>
      <c r="R1039">
        <f t="shared" si="100"/>
        <v>25.68</v>
      </c>
      <c r="S1039">
        <f t="shared" si="101"/>
        <v>25.68</v>
      </c>
      <c r="T1039" s="12">
        <f>VLOOKUP(
    O1039,
    Comisiones!A:N,
    HLOOKUP(G1039,Comisiones!$1:$2,2,FALSE),
    FALSE
)</f>
        <v>0.26</v>
      </c>
    </row>
    <row r="1040" spans="1:20" x14ac:dyDescent="0.3">
      <c r="A1040" s="2">
        <v>1039</v>
      </c>
      <c r="B1040" s="3">
        <v>45274</v>
      </c>
      <c r="C1040" s="2">
        <v>2</v>
      </c>
      <c r="D1040" s="2">
        <v>8</v>
      </c>
      <c r="E1040" s="2">
        <v>17</v>
      </c>
      <c r="F1040" t="str">
        <f t="shared" si="96"/>
        <v>jueves</v>
      </c>
      <c r="G1040" t="str">
        <f t="shared" si="97"/>
        <v>diciembre</v>
      </c>
      <c r="H1040" t="str">
        <f>VLOOKUP(C1040,Productos!A:D,2,FALSE)</f>
        <v>Producto B</v>
      </c>
      <c r="I1040">
        <f>VLOOKUP(C1040,Productos!A:D,3,FALSE)</f>
        <v>14</v>
      </c>
      <c r="J1040">
        <f>VLOOKUP(C1040,Productos!A:D,4,FALSE)</f>
        <v>28</v>
      </c>
      <c r="K1040" t="str">
        <f>VLOOKUP(D1040,Vendedores!A:F,6,FALSE)</f>
        <v>Perez, Manuel</v>
      </c>
      <c r="L1040">
        <f>VLOOKUP(D1040,Vendedores!A:F,5,FALSE)</f>
        <v>6768</v>
      </c>
      <c r="M1040">
        <f>VLOOKUP(D1040,Vendedores!A:F,2,FALSE)</f>
        <v>3</v>
      </c>
      <c r="N1040" t="str">
        <f>VLOOKUP(D1040,Vendedores!A:H,7,FALSE)</f>
        <v>Gerente</v>
      </c>
      <c r="O1040">
        <f>VLOOKUP(D1040,Vendedores!A:H,8,FALSE)</f>
        <v>3</v>
      </c>
      <c r="P1040">
        <f t="shared" si="98"/>
        <v>25.2</v>
      </c>
      <c r="Q1040">
        <f t="shared" si="99"/>
        <v>14</v>
      </c>
      <c r="R1040">
        <f t="shared" si="100"/>
        <v>14</v>
      </c>
      <c r="S1040">
        <f t="shared" si="101"/>
        <v>14</v>
      </c>
      <c r="T1040" s="12">
        <f>VLOOKUP(
    O1040,
    Comisiones!A:N,
    HLOOKUP(G1040,Comisiones!$1:$2,2,FALSE),
    FALSE
)</f>
        <v>0.22</v>
      </c>
    </row>
    <row r="1041" spans="1:20" x14ac:dyDescent="0.3">
      <c r="A1041" s="2">
        <v>1040</v>
      </c>
      <c r="B1041" s="3">
        <v>45274</v>
      </c>
      <c r="C1041" s="2">
        <v>8</v>
      </c>
      <c r="D1041" s="2">
        <v>19</v>
      </c>
      <c r="E1041" s="2">
        <v>13</v>
      </c>
      <c r="F1041" t="str">
        <f t="shared" si="96"/>
        <v>jueves</v>
      </c>
      <c r="G1041" t="str">
        <f t="shared" si="97"/>
        <v>diciembre</v>
      </c>
      <c r="H1041" t="str">
        <f>VLOOKUP(C1041,Productos!A:D,2,FALSE)</f>
        <v>Producto H</v>
      </c>
      <c r="I1041">
        <f>VLOOKUP(C1041,Productos!A:D,3,FALSE)</f>
        <v>14</v>
      </c>
      <c r="J1041">
        <f>VLOOKUP(C1041,Productos!A:D,4,FALSE)</f>
        <v>28</v>
      </c>
      <c r="K1041" t="str">
        <f>VLOOKUP(D1041,Vendedores!A:F,6,FALSE)</f>
        <v>Rodriguez, Maria</v>
      </c>
      <c r="L1041">
        <f>VLOOKUP(D1041,Vendedores!A:F,5,FALSE)</f>
        <v>4862</v>
      </c>
      <c r="M1041">
        <f>VLOOKUP(D1041,Vendedores!A:F,2,FALSE)</f>
        <v>5</v>
      </c>
      <c r="N1041" t="str">
        <f>VLOOKUP(D1041,Vendedores!A:H,7,FALSE)</f>
        <v>Vendedor Sr</v>
      </c>
      <c r="O1041">
        <f>VLOOKUP(D1041,Vendedores!A:H,8,FALSE)</f>
        <v>2</v>
      </c>
      <c r="P1041">
        <f t="shared" si="98"/>
        <v>28</v>
      </c>
      <c r="Q1041">
        <f t="shared" si="99"/>
        <v>14</v>
      </c>
      <c r="R1041">
        <f t="shared" si="100"/>
        <v>14.98</v>
      </c>
      <c r="S1041">
        <f t="shared" si="101"/>
        <v>14.98</v>
      </c>
      <c r="T1041" s="12">
        <f>VLOOKUP(
    O1041,
    Comisiones!A:N,
    HLOOKUP(G1041,Comisiones!$1:$2,2,FALSE),
    FALSE
)</f>
        <v>0.2</v>
      </c>
    </row>
    <row r="1042" spans="1:20" x14ac:dyDescent="0.3">
      <c r="A1042" s="2">
        <v>1041</v>
      </c>
      <c r="B1042" s="3">
        <v>45274</v>
      </c>
      <c r="C1042" s="2">
        <v>6</v>
      </c>
      <c r="D1042" s="2">
        <v>8</v>
      </c>
      <c r="E1042" s="2">
        <v>13</v>
      </c>
      <c r="F1042" t="str">
        <f t="shared" si="96"/>
        <v>jueves</v>
      </c>
      <c r="G1042" t="str">
        <f t="shared" si="97"/>
        <v>diciembre</v>
      </c>
      <c r="H1042" t="str">
        <f>VLOOKUP(C1042,Productos!A:D,2,FALSE)</f>
        <v>Producto F</v>
      </c>
      <c r="I1042">
        <f>VLOOKUP(C1042,Productos!A:D,3,FALSE)</f>
        <v>16</v>
      </c>
      <c r="J1042">
        <f>VLOOKUP(C1042,Productos!A:D,4,FALSE)</f>
        <v>32</v>
      </c>
      <c r="K1042" t="str">
        <f>VLOOKUP(D1042,Vendedores!A:F,6,FALSE)</f>
        <v>Perez, Manuel</v>
      </c>
      <c r="L1042">
        <f>VLOOKUP(D1042,Vendedores!A:F,5,FALSE)</f>
        <v>6768</v>
      </c>
      <c r="M1042">
        <f>VLOOKUP(D1042,Vendedores!A:F,2,FALSE)</f>
        <v>3</v>
      </c>
      <c r="N1042" t="str">
        <f>VLOOKUP(D1042,Vendedores!A:H,7,FALSE)</f>
        <v>Gerente</v>
      </c>
      <c r="O1042">
        <f>VLOOKUP(D1042,Vendedores!A:H,8,FALSE)</f>
        <v>3</v>
      </c>
      <c r="P1042">
        <f t="shared" si="98"/>
        <v>28.8</v>
      </c>
      <c r="Q1042">
        <f t="shared" si="99"/>
        <v>16</v>
      </c>
      <c r="R1042">
        <f t="shared" si="100"/>
        <v>17.12</v>
      </c>
      <c r="S1042">
        <f t="shared" si="101"/>
        <v>17.12</v>
      </c>
      <c r="T1042" s="12">
        <f>VLOOKUP(
    O1042,
    Comisiones!A:N,
    HLOOKUP(G1042,Comisiones!$1:$2,2,FALSE),
    FALSE
)</f>
        <v>0.22</v>
      </c>
    </row>
    <row r="1043" spans="1:20" x14ac:dyDescent="0.3">
      <c r="A1043" s="2">
        <v>1042</v>
      </c>
      <c r="B1043" s="3">
        <v>45275</v>
      </c>
      <c r="C1043" s="2">
        <v>1</v>
      </c>
      <c r="D1043" s="2">
        <v>1</v>
      </c>
      <c r="E1043" s="2">
        <v>14</v>
      </c>
      <c r="F1043" t="str">
        <f t="shared" si="96"/>
        <v>viernes</v>
      </c>
      <c r="G1043" t="str">
        <f t="shared" si="97"/>
        <v>diciembre</v>
      </c>
      <c r="H1043" t="str">
        <f>VLOOKUP(C1043,Productos!A:D,2,FALSE)</f>
        <v>Producto A</v>
      </c>
      <c r="I1043">
        <f>VLOOKUP(C1043,Productos!A:D,3,FALSE)</f>
        <v>10</v>
      </c>
      <c r="J1043">
        <f>VLOOKUP(C1043,Productos!A:D,4,FALSE)</f>
        <v>20</v>
      </c>
      <c r="K1043" t="str">
        <f>VLOOKUP(D1043,Vendedores!A:F,6,FALSE)</f>
        <v>Garcia, Juan</v>
      </c>
      <c r="L1043">
        <f>VLOOKUP(D1043,Vendedores!A:F,5,FALSE)</f>
        <v>7402</v>
      </c>
      <c r="M1043">
        <f>VLOOKUP(D1043,Vendedores!A:F,2,FALSE)</f>
        <v>7</v>
      </c>
      <c r="N1043" t="str">
        <f>VLOOKUP(D1043,Vendedores!A:H,7,FALSE)</f>
        <v>Vendedor Jr</v>
      </c>
      <c r="O1043">
        <f>VLOOKUP(D1043,Vendedores!A:H,8,FALSE)</f>
        <v>2</v>
      </c>
      <c r="P1043">
        <f t="shared" si="98"/>
        <v>20</v>
      </c>
      <c r="Q1043">
        <f t="shared" si="99"/>
        <v>10</v>
      </c>
      <c r="R1043">
        <f t="shared" si="100"/>
        <v>10</v>
      </c>
      <c r="S1043">
        <f t="shared" si="101"/>
        <v>10</v>
      </c>
      <c r="T1043" s="12">
        <f>VLOOKUP(
    O1043,
    Comisiones!A:N,
    HLOOKUP(G1043,Comisiones!$1:$2,2,FALSE),
    FALSE
)</f>
        <v>0.2</v>
      </c>
    </row>
    <row r="1044" spans="1:20" x14ac:dyDescent="0.3">
      <c r="A1044" s="2">
        <v>1043</v>
      </c>
      <c r="B1044" s="3">
        <v>45275</v>
      </c>
      <c r="C1044" s="2">
        <v>1</v>
      </c>
      <c r="D1044" s="2">
        <v>15</v>
      </c>
      <c r="E1044" s="2">
        <v>15</v>
      </c>
      <c r="F1044" t="str">
        <f t="shared" si="96"/>
        <v>viernes</v>
      </c>
      <c r="G1044" t="str">
        <f t="shared" si="97"/>
        <v>diciembre</v>
      </c>
      <c r="H1044" t="str">
        <f>VLOOKUP(C1044,Productos!A:D,2,FALSE)</f>
        <v>Producto A</v>
      </c>
      <c r="I1044">
        <f>VLOOKUP(C1044,Productos!A:D,3,FALSE)</f>
        <v>10</v>
      </c>
      <c r="J1044">
        <f>VLOOKUP(C1044,Productos!A:D,4,FALSE)</f>
        <v>20</v>
      </c>
      <c r="K1044" t="str">
        <f>VLOOKUP(D1044,Vendedores!A:F,6,FALSE)</f>
        <v>Gomez, David</v>
      </c>
      <c r="L1044">
        <f>VLOOKUP(D1044,Vendedores!A:F,5,FALSE)</f>
        <v>1821</v>
      </c>
      <c r="M1044">
        <f>VLOOKUP(D1044,Vendedores!A:F,2,FALSE)</f>
        <v>8</v>
      </c>
      <c r="N1044" t="str">
        <f>VLOOKUP(D1044,Vendedores!A:H,7,FALSE)</f>
        <v>Pasante</v>
      </c>
      <c r="O1044">
        <f>VLOOKUP(D1044,Vendedores!A:H,8,FALSE)</f>
        <v>1</v>
      </c>
      <c r="P1044">
        <f t="shared" si="98"/>
        <v>20</v>
      </c>
      <c r="Q1044">
        <f t="shared" si="99"/>
        <v>10</v>
      </c>
      <c r="R1044">
        <f t="shared" si="100"/>
        <v>10</v>
      </c>
      <c r="S1044">
        <f t="shared" si="101"/>
        <v>10</v>
      </c>
      <c r="T1044" s="12">
        <f>VLOOKUP(
    O1044,
    Comisiones!A:N,
    HLOOKUP(G1044,Comisiones!$1:$2,2,FALSE),
    FALSE
)</f>
        <v>0.18</v>
      </c>
    </row>
    <row r="1045" spans="1:20" x14ac:dyDescent="0.3">
      <c r="A1045" s="2">
        <v>1044</v>
      </c>
      <c r="B1045" s="3">
        <v>45275</v>
      </c>
      <c r="C1045" s="2">
        <v>10</v>
      </c>
      <c r="D1045" s="2">
        <v>20</v>
      </c>
      <c r="E1045" s="2">
        <v>12</v>
      </c>
      <c r="F1045" t="str">
        <f t="shared" si="96"/>
        <v>viernes</v>
      </c>
      <c r="G1045" t="str">
        <f t="shared" si="97"/>
        <v>diciembre</v>
      </c>
      <c r="H1045" t="str">
        <f>VLOOKUP(C1045,Productos!A:D,2,FALSE)</f>
        <v>Producto J</v>
      </c>
      <c r="I1045">
        <f>VLOOKUP(C1045,Productos!A:D,3,FALSE)</f>
        <v>29</v>
      </c>
      <c r="J1045">
        <f>VLOOKUP(C1045,Productos!A:D,4,FALSE)</f>
        <v>58</v>
      </c>
      <c r="K1045" t="str">
        <f>VLOOKUP(D1045,Vendedores!A:F,6,FALSE)</f>
        <v>Gonzalez, Carmen</v>
      </c>
      <c r="L1045">
        <f>VLOOKUP(D1045,Vendedores!A:F,5,FALSE)</f>
        <v>3522</v>
      </c>
      <c r="M1045">
        <f>VLOOKUP(D1045,Vendedores!A:F,2,FALSE)</f>
        <v>6</v>
      </c>
      <c r="N1045" t="str">
        <f>VLOOKUP(D1045,Vendedores!A:H,7,FALSE)</f>
        <v>Vendedor Ssr</v>
      </c>
      <c r="O1045">
        <f>VLOOKUP(D1045,Vendedores!A:H,8,FALSE)</f>
        <v>2</v>
      </c>
      <c r="P1045">
        <f t="shared" si="98"/>
        <v>58</v>
      </c>
      <c r="Q1045">
        <f t="shared" si="99"/>
        <v>29</v>
      </c>
      <c r="R1045">
        <f t="shared" si="100"/>
        <v>31.900000000000002</v>
      </c>
      <c r="S1045">
        <f t="shared" si="101"/>
        <v>31.900000000000002</v>
      </c>
      <c r="T1045" s="12">
        <f>VLOOKUP(
    O1045,
    Comisiones!A:N,
    HLOOKUP(G1045,Comisiones!$1:$2,2,FALSE),
    FALSE
)</f>
        <v>0.2</v>
      </c>
    </row>
    <row r="1046" spans="1:20" x14ac:dyDescent="0.3">
      <c r="A1046" s="2">
        <v>1045</v>
      </c>
      <c r="B1046" s="3">
        <v>45276</v>
      </c>
      <c r="C1046" s="2">
        <v>2</v>
      </c>
      <c r="D1046" s="2">
        <v>27</v>
      </c>
      <c r="E1046" s="2">
        <v>12</v>
      </c>
      <c r="F1046" t="str">
        <f t="shared" si="96"/>
        <v>sábado</v>
      </c>
      <c r="G1046" t="str">
        <f t="shared" si="97"/>
        <v>diciembre</v>
      </c>
      <c r="H1046" t="str">
        <f>VLOOKUP(C1046,Productos!A:D,2,FALSE)</f>
        <v>Producto B</v>
      </c>
      <c r="I1046">
        <f>VLOOKUP(C1046,Productos!A:D,3,FALSE)</f>
        <v>14</v>
      </c>
      <c r="J1046">
        <f>VLOOKUP(C1046,Productos!A:D,4,FALSE)</f>
        <v>28</v>
      </c>
      <c r="K1046" t="str">
        <f>VLOOKUP(D1046,Vendedores!A:F,6,FALSE)</f>
        <v>Martin, Antonio</v>
      </c>
      <c r="L1046">
        <f>VLOOKUP(D1046,Vendedores!A:F,5,FALSE)</f>
        <v>1057</v>
      </c>
      <c r="M1046">
        <f>VLOOKUP(D1046,Vendedores!A:F,2,FALSE)</f>
        <v>8</v>
      </c>
      <c r="N1046" t="str">
        <f>VLOOKUP(D1046,Vendedores!A:H,7,FALSE)</f>
        <v>Pasante</v>
      </c>
      <c r="O1046">
        <f>VLOOKUP(D1046,Vendedores!A:H,8,FALSE)</f>
        <v>1</v>
      </c>
      <c r="P1046">
        <f t="shared" si="98"/>
        <v>28</v>
      </c>
      <c r="Q1046">
        <f t="shared" si="99"/>
        <v>14</v>
      </c>
      <c r="R1046">
        <f t="shared" si="100"/>
        <v>14</v>
      </c>
      <c r="S1046">
        <f t="shared" si="101"/>
        <v>14</v>
      </c>
      <c r="T1046" s="12">
        <f>VLOOKUP(
    O1046,
    Comisiones!A:N,
    HLOOKUP(G1046,Comisiones!$1:$2,2,FALSE),
    FALSE
)</f>
        <v>0.18</v>
      </c>
    </row>
    <row r="1047" spans="1:20" x14ac:dyDescent="0.3">
      <c r="A1047" s="2">
        <v>1046</v>
      </c>
      <c r="B1047" s="3">
        <v>45276</v>
      </c>
      <c r="C1047" s="2">
        <v>1</v>
      </c>
      <c r="D1047" s="2">
        <v>35</v>
      </c>
      <c r="E1047" s="2">
        <v>18</v>
      </c>
      <c r="F1047" t="str">
        <f t="shared" si="96"/>
        <v>sábado</v>
      </c>
      <c r="G1047" t="str">
        <f t="shared" si="97"/>
        <v>diciembre</v>
      </c>
      <c r="H1047" t="str">
        <f>VLOOKUP(C1047,Productos!A:D,2,FALSE)</f>
        <v>Producto A</v>
      </c>
      <c r="I1047">
        <f>VLOOKUP(C1047,Productos!A:D,3,FALSE)</f>
        <v>10</v>
      </c>
      <c r="J1047">
        <f>VLOOKUP(C1047,Productos!A:D,4,FALSE)</f>
        <v>20</v>
      </c>
      <c r="K1047" t="str">
        <f>VLOOKUP(D1047,Vendedores!A:F,6,FALSE)</f>
        <v>Garcia, David</v>
      </c>
      <c r="L1047">
        <f>VLOOKUP(D1047,Vendedores!A:F,5,FALSE)</f>
        <v>2383</v>
      </c>
      <c r="M1047">
        <f>VLOOKUP(D1047,Vendedores!A:F,2,FALSE)</f>
        <v>7</v>
      </c>
      <c r="N1047" t="str">
        <f>VLOOKUP(D1047,Vendedores!A:H,7,FALSE)</f>
        <v>Vendedor Jr</v>
      </c>
      <c r="O1047">
        <f>VLOOKUP(D1047,Vendedores!A:H,8,FALSE)</f>
        <v>2</v>
      </c>
      <c r="P1047">
        <f t="shared" si="98"/>
        <v>20</v>
      </c>
      <c r="Q1047">
        <f t="shared" si="99"/>
        <v>10</v>
      </c>
      <c r="R1047">
        <f t="shared" si="100"/>
        <v>10</v>
      </c>
      <c r="S1047">
        <f t="shared" si="101"/>
        <v>10</v>
      </c>
      <c r="T1047" s="12">
        <f>VLOOKUP(
    O1047,
    Comisiones!A:N,
    HLOOKUP(G1047,Comisiones!$1:$2,2,FALSE),
    FALSE
)</f>
        <v>0.2</v>
      </c>
    </row>
    <row r="1048" spans="1:20" x14ac:dyDescent="0.3">
      <c r="A1048" s="2">
        <v>1047</v>
      </c>
      <c r="B1048" s="3">
        <v>45276</v>
      </c>
      <c r="C1048" s="2">
        <v>1</v>
      </c>
      <c r="D1048" s="2">
        <v>31</v>
      </c>
      <c r="E1048" s="2">
        <v>13</v>
      </c>
      <c r="F1048" t="str">
        <f t="shared" si="96"/>
        <v>sábado</v>
      </c>
      <c r="G1048" t="str">
        <f t="shared" si="97"/>
        <v>diciembre</v>
      </c>
      <c r="H1048" t="str">
        <f>VLOOKUP(C1048,Productos!A:D,2,FALSE)</f>
        <v>Producto A</v>
      </c>
      <c r="I1048">
        <f>VLOOKUP(C1048,Productos!A:D,3,FALSE)</f>
        <v>10</v>
      </c>
      <c r="J1048">
        <f>VLOOKUP(C1048,Productos!A:D,4,FALSE)</f>
        <v>20</v>
      </c>
      <c r="K1048" t="str">
        <f>VLOOKUP(D1048,Vendedores!A:F,6,FALSE)</f>
        <v>Fernandez, Isabel</v>
      </c>
      <c r="L1048">
        <f>VLOOKUP(D1048,Vendedores!A:F,5,FALSE)</f>
        <v>2227</v>
      </c>
      <c r="M1048">
        <f>VLOOKUP(D1048,Vendedores!A:F,2,FALSE)</f>
        <v>7</v>
      </c>
      <c r="N1048" t="str">
        <f>VLOOKUP(D1048,Vendedores!A:H,7,FALSE)</f>
        <v>Vendedor Jr</v>
      </c>
      <c r="O1048">
        <f>VLOOKUP(D1048,Vendedores!A:H,8,FALSE)</f>
        <v>2</v>
      </c>
      <c r="P1048">
        <f t="shared" si="98"/>
        <v>20</v>
      </c>
      <c r="Q1048">
        <f t="shared" si="99"/>
        <v>10</v>
      </c>
      <c r="R1048">
        <f t="shared" si="100"/>
        <v>10</v>
      </c>
      <c r="S1048">
        <f t="shared" si="101"/>
        <v>10</v>
      </c>
      <c r="T1048" s="12">
        <f>VLOOKUP(
    O1048,
    Comisiones!A:N,
    HLOOKUP(G1048,Comisiones!$1:$2,2,FALSE),
    FALSE
)</f>
        <v>0.2</v>
      </c>
    </row>
    <row r="1049" spans="1:20" x14ac:dyDescent="0.3">
      <c r="A1049" s="2">
        <v>1048</v>
      </c>
      <c r="B1049" s="3">
        <v>45277</v>
      </c>
      <c r="C1049" s="2">
        <v>4</v>
      </c>
      <c r="D1049" s="2">
        <v>1</v>
      </c>
      <c r="E1049" s="2">
        <v>11</v>
      </c>
      <c r="F1049" t="str">
        <f t="shared" si="96"/>
        <v>domingo</v>
      </c>
      <c r="G1049" t="str">
        <f t="shared" si="97"/>
        <v>diciembre</v>
      </c>
      <c r="H1049" t="str">
        <f>VLOOKUP(C1049,Productos!A:D,2,FALSE)</f>
        <v>Producto D</v>
      </c>
      <c r="I1049">
        <f>VLOOKUP(C1049,Productos!A:D,3,FALSE)</f>
        <v>14</v>
      </c>
      <c r="J1049">
        <f>VLOOKUP(C1049,Productos!A:D,4,FALSE)</f>
        <v>28</v>
      </c>
      <c r="K1049" t="str">
        <f>VLOOKUP(D1049,Vendedores!A:F,6,FALSE)</f>
        <v>Garcia, Juan</v>
      </c>
      <c r="L1049">
        <f>VLOOKUP(D1049,Vendedores!A:F,5,FALSE)</f>
        <v>7402</v>
      </c>
      <c r="M1049">
        <f>VLOOKUP(D1049,Vendedores!A:F,2,FALSE)</f>
        <v>7</v>
      </c>
      <c r="N1049" t="str">
        <f>VLOOKUP(D1049,Vendedores!A:H,7,FALSE)</f>
        <v>Vendedor Jr</v>
      </c>
      <c r="O1049">
        <f>VLOOKUP(D1049,Vendedores!A:H,8,FALSE)</f>
        <v>2</v>
      </c>
      <c r="P1049">
        <f t="shared" si="98"/>
        <v>33.6</v>
      </c>
      <c r="Q1049">
        <f t="shared" si="99"/>
        <v>14</v>
      </c>
      <c r="R1049">
        <f t="shared" si="100"/>
        <v>14</v>
      </c>
      <c r="S1049">
        <f t="shared" si="101"/>
        <v>14</v>
      </c>
      <c r="T1049" s="12">
        <f>VLOOKUP(
    O1049,
    Comisiones!A:N,
    HLOOKUP(G1049,Comisiones!$1:$2,2,FALSE),
    FALSE
)</f>
        <v>0.2</v>
      </c>
    </row>
    <row r="1050" spans="1:20" x14ac:dyDescent="0.3">
      <c r="A1050" s="2">
        <v>1049</v>
      </c>
      <c r="B1050" s="3">
        <v>45277</v>
      </c>
      <c r="C1050" s="2">
        <v>1</v>
      </c>
      <c r="D1050" s="2">
        <v>1</v>
      </c>
      <c r="E1050" s="2">
        <v>10</v>
      </c>
      <c r="F1050" t="str">
        <f t="shared" si="96"/>
        <v>domingo</v>
      </c>
      <c r="G1050" t="str">
        <f t="shared" si="97"/>
        <v>diciembre</v>
      </c>
      <c r="H1050" t="str">
        <f>VLOOKUP(C1050,Productos!A:D,2,FALSE)</f>
        <v>Producto A</v>
      </c>
      <c r="I1050">
        <f>VLOOKUP(C1050,Productos!A:D,3,FALSE)</f>
        <v>10</v>
      </c>
      <c r="J1050">
        <f>VLOOKUP(C1050,Productos!A:D,4,FALSE)</f>
        <v>20</v>
      </c>
      <c r="K1050" t="str">
        <f>VLOOKUP(D1050,Vendedores!A:F,6,FALSE)</f>
        <v>Garcia, Juan</v>
      </c>
      <c r="L1050">
        <f>VLOOKUP(D1050,Vendedores!A:F,5,FALSE)</f>
        <v>7402</v>
      </c>
      <c r="M1050">
        <f>VLOOKUP(D1050,Vendedores!A:F,2,FALSE)</f>
        <v>7</v>
      </c>
      <c r="N1050" t="str">
        <f>VLOOKUP(D1050,Vendedores!A:H,7,FALSE)</f>
        <v>Vendedor Jr</v>
      </c>
      <c r="O1050">
        <f>VLOOKUP(D1050,Vendedores!A:H,8,FALSE)</f>
        <v>2</v>
      </c>
      <c r="P1050">
        <f t="shared" si="98"/>
        <v>24</v>
      </c>
      <c r="Q1050">
        <f t="shared" si="99"/>
        <v>10</v>
      </c>
      <c r="R1050">
        <f t="shared" si="100"/>
        <v>10</v>
      </c>
      <c r="S1050">
        <f t="shared" si="101"/>
        <v>10</v>
      </c>
      <c r="T1050" s="12">
        <f>VLOOKUP(
    O1050,
    Comisiones!A:N,
    HLOOKUP(G1050,Comisiones!$1:$2,2,FALSE),
    FALSE
)</f>
        <v>0.2</v>
      </c>
    </row>
    <row r="1051" spans="1:20" x14ac:dyDescent="0.3">
      <c r="A1051" s="2">
        <v>1050</v>
      </c>
      <c r="B1051" s="3">
        <v>45277</v>
      </c>
      <c r="C1051" s="2">
        <v>6</v>
      </c>
      <c r="D1051" s="2">
        <v>36</v>
      </c>
      <c r="E1051" s="2">
        <v>13</v>
      </c>
      <c r="F1051" t="str">
        <f t="shared" si="96"/>
        <v>domingo</v>
      </c>
      <c r="G1051" t="str">
        <f t="shared" si="97"/>
        <v>diciembre</v>
      </c>
      <c r="H1051" t="str">
        <f>VLOOKUP(C1051,Productos!A:D,2,FALSE)</f>
        <v>Producto F</v>
      </c>
      <c r="I1051">
        <f>VLOOKUP(C1051,Productos!A:D,3,FALSE)</f>
        <v>16</v>
      </c>
      <c r="J1051">
        <f>VLOOKUP(C1051,Productos!A:D,4,FALSE)</f>
        <v>32</v>
      </c>
      <c r="K1051" t="str">
        <f>VLOOKUP(D1051,Vendedores!A:F,6,FALSE)</f>
        <v>Rodriguez, Francisco</v>
      </c>
      <c r="L1051">
        <f>VLOOKUP(D1051,Vendedores!A:F,5,FALSE)</f>
        <v>1898</v>
      </c>
      <c r="M1051">
        <f>VLOOKUP(D1051,Vendedores!A:F,2,FALSE)</f>
        <v>8</v>
      </c>
      <c r="N1051" t="str">
        <f>VLOOKUP(D1051,Vendedores!A:H,7,FALSE)</f>
        <v>Pasante</v>
      </c>
      <c r="O1051">
        <f>VLOOKUP(D1051,Vendedores!A:H,8,FALSE)</f>
        <v>1</v>
      </c>
      <c r="P1051">
        <f t="shared" si="98"/>
        <v>38.4</v>
      </c>
      <c r="Q1051">
        <f t="shared" si="99"/>
        <v>16</v>
      </c>
      <c r="R1051">
        <f t="shared" si="100"/>
        <v>17.12</v>
      </c>
      <c r="S1051">
        <f t="shared" si="101"/>
        <v>17.12</v>
      </c>
      <c r="T1051" s="12">
        <f>VLOOKUP(
    O1051,
    Comisiones!A:N,
    HLOOKUP(G1051,Comisiones!$1:$2,2,FALSE),
    FALSE
)</f>
        <v>0.18</v>
      </c>
    </row>
    <row r="1052" spans="1:20" x14ac:dyDescent="0.3">
      <c r="A1052" s="2">
        <v>1051</v>
      </c>
      <c r="B1052" s="3">
        <v>45278</v>
      </c>
      <c r="C1052" s="2">
        <v>4</v>
      </c>
      <c r="D1052" s="2">
        <v>10</v>
      </c>
      <c r="E1052" s="2">
        <v>18</v>
      </c>
      <c r="F1052" t="str">
        <f t="shared" si="96"/>
        <v>lunes</v>
      </c>
      <c r="G1052" t="str">
        <f t="shared" si="97"/>
        <v>diciembre</v>
      </c>
      <c r="H1052" t="str">
        <f>VLOOKUP(C1052,Productos!A:D,2,FALSE)</f>
        <v>Producto D</v>
      </c>
      <c r="I1052">
        <f>VLOOKUP(C1052,Productos!A:D,3,FALSE)</f>
        <v>14</v>
      </c>
      <c r="J1052">
        <f>VLOOKUP(C1052,Productos!A:D,4,FALSE)</f>
        <v>28</v>
      </c>
      <c r="K1052" t="str">
        <f>VLOOKUP(D1052,Vendedores!A:F,6,FALSE)</f>
        <v>Martin, Francisco</v>
      </c>
      <c r="L1052">
        <f>VLOOKUP(D1052,Vendedores!A:F,5,FALSE)</f>
        <v>4384</v>
      </c>
      <c r="M1052">
        <f>VLOOKUP(D1052,Vendedores!A:F,2,FALSE)</f>
        <v>5</v>
      </c>
      <c r="N1052" t="str">
        <f>VLOOKUP(D1052,Vendedores!A:H,7,FALSE)</f>
        <v>Vendedor Sr</v>
      </c>
      <c r="O1052">
        <f>VLOOKUP(D1052,Vendedores!A:H,8,FALSE)</f>
        <v>2</v>
      </c>
      <c r="P1052">
        <f t="shared" si="98"/>
        <v>28</v>
      </c>
      <c r="Q1052">
        <f t="shared" si="99"/>
        <v>14</v>
      </c>
      <c r="R1052">
        <f t="shared" si="100"/>
        <v>14</v>
      </c>
      <c r="S1052">
        <f t="shared" si="101"/>
        <v>14</v>
      </c>
      <c r="T1052" s="12">
        <f>VLOOKUP(
    O1052,
    Comisiones!A:N,
    HLOOKUP(G1052,Comisiones!$1:$2,2,FALSE),
    FALSE
)</f>
        <v>0.2</v>
      </c>
    </row>
    <row r="1053" spans="1:20" x14ac:dyDescent="0.3">
      <c r="A1053" s="2">
        <v>1052</v>
      </c>
      <c r="B1053" s="3">
        <v>45278</v>
      </c>
      <c r="C1053" s="2">
        <v>9</v>
      </c>
      <c r="D1053" s="2">
        <v>34</v>
      </c>
      <c r="E1053" s="2">
        <v>14</v>
      </c>
      <c r="F1053" t="str">
        <f t="shared" si="96"/>
        <v>lunes</v>
      </c>
      <c r="G1053" t="str">
        <f t="shared" si="97"/>
        <v>diciembre</v>
      </c>
      <c r="H1053" t="str">
        <f>VLOOKUP(C1053,Productos!A:D,2,FALSE)</f>
        <v>Producto I</v>
      </c>
      <c r="I1053">
        <f>VLOOKUP(C1053,Productos!A:D,3,FALSE)</f>
        <v>26</v>
      </c>
      <c r="J1053">
        <f>VLOOKUP(C1053,Productos!A:D,4,FALSE)</f>
        <v>52</v>
      </c>
      <c r="K1053" t="str">
        <f>VLOOKUP(D1053,Vendedores!A:F,6,FALSE)</f>
        <v>Lopez, Teresa</v>
      </c>
      <c r="L1053">
        <f>VLOOKUP(D1053,Vendedores!A:F,5,FALSE)</f>
        <v>3680</v>
      </c>
      <c r="M1053">
        <f>VLOOKUP(D1053,Vendedores!A:F,2,FALSE)</f>
        <v>6</v>
      </c>
      <c r="N1053" t="str">
        <f>VLOOKUP(D1053,Vendedores!A:H,7,FALSE)</f>
        <v>Vendedor Ssr</v>
      </c>
      <c r="O1053">
        <f>VLOOKUP(D1053,Vendedores!A:H,8,FALSE)</f>
        <v>2</v>
      </c>
      <c r="P1053">
        <f t="shared" si="98"/>
        <v>52</v>
      </c>
      <c r="Q1053">
        <f t="shared" si="99"/>
        <v>26</v>
      </c>
      <c r="R1053">
        <f t="shared" si="100"/>
        <v>28.6</v>
      </c>
      <c r="S1053">
        <f t="shared" si="101"/>
        <v>28.6</v>
      </c>
      <c r="T1053" s="12">
        <f>VLOOKUP(
    O1053,
    Comisiones!A:N,
    HLOOKUP(G1053,Comisiones!$1:$2,2,FALSE),
    FALSE
)</f>
        <v>0.2</v>
      </c>
    </row>
    <row r="1054" spans="1:20" x14ac:dyDescent="0.3">
      <c r="A1054" s="2">
        <v>1053</v>
      </c>
      <c r="B1054" s="3">
        <v>45278</v>
      </c>
      <c r="C1054" s="2">
        <v>8</v>
      </c>
      <c r="D1054" s="2">
        <v>22</v>
      </c>
      <c r="E1054" s="2">
        <v>16</v>
      </c>
      <c r="F1054" t="str">
        <f t="shared" si="96"/>
        <v>lunes</v>
      </c>
      <c r="G1054" t="str">
        <f t="shared" si="97"/>
        <v>diciembre</v>
      </c>
      <c r="H1054" t="str">
        <f>VLOOKUP(C1054,Productos!A:D,2,FALSE)</f>
        <v>Producto H</v>
      </c>
      <c r="I1054">
        <f>VLOOKUP(C1054,Productos!A:D,3,FALSE)</f>
        <v>14</v>
      </c>
      <c r="J1054">
        <f>VLOOKUP(C1054,Productos!A:D,4,FALSE)</f>
        <v>28</v>
      </c>
      <c r="K1054" t="str">
        <f>VLOOKUP(D1054,Vendedores!A:F,6,FALSE)</f>
        <v>Lopez, Ana</v>
      </c>
      <c r="L1054">
        <f>VLOOKUP(D1054,Vendedores!A:F,5,FALSE)</f>
        <v>1601</v>
      </c>
      <c r="M1054">
        <f>VLOOKUP(D1054,Vendedores!A:F,2,FALSE)</f>
        <v>8</v>
      </c>
      <c r="N1054" t="str">
        <f>VLOOKUP(D1054,Vendedores!A:H,7,FALSE)</f>
        <v>Pasante</v>
      </c>
      <c r="O1054">
        <f>VLOOKUP(D1054,Vendedores!A:H,8,FALSE)</f>
        <v>1</v>
      </c>
      <c r="P1054">
        <f t="shared" si="98"/>
        <v>28</v>
      </c>
      <c r="Q1054">
        <f t="shared" si="99"/>
        <v>14</v>
      </c>
      <c r="R1054">
        <f t="shared" si="100"/>
        <v>14.98</v>
      </c>
      <c r="S1054">
        <f t="shared" si="101"/>
        <v>14.98</v>
      </c>
      <c r="T1054" s="12">
        <f>VLOOKUP(
    O1054,
    Comisiones!A:N,
    HLOOKUP(G1054,Comisiones!$1:$2,2,FALSE),
    FALSE
)</f>
        <v>0.18</v>
      </c>
    </row>
    <row r="1055" spans="1:20" x14ac:dyDescent="0.3">
      <c r="A1055" s="2">
        <v>1054</v>
      </c>
      <c r="B1055" s="3">
        <v>45279</v>
      </c>
      <c r="C1055" s="2">
        <v>3</v>
      </c>
      <c r="D1055" s="2">
        <v>4</v>
      </c>
      <c r="E1055" s="2">
        <v>9</v>
      </c>
      <c r="F1055" t="str">
        <f t="shared" si="96"/>
        <v>martes</v>
      </c>
      <c r="G1055" t="str">
        <f t="shared" si="97"/>
        <v>diciembre</v>
      </c>
      <c r="H1055" t="str">
        <f>VLOOKUP(C1055,Productos!A:D,2,FALSE)</f>
        <v>Producto C</v>
      </c>
      <c r="I1055">
        <f>VLOOKUP(C1055,Productos!A:D,3,FALSE)</f>
        <v>23</v>
      </c>
      <c r="J1055">
        <f>VLOOKUP(C1055,Productos!A:D,4,FALSE)</f>
        <v>46</v>
      </c>
      <c r="K1055" t="str">
        <f>VLOOKUP(D1055,Vendedores!A:F,6,FALSE)</f>
        <v>Fernandez, Isabel</v>
      </c>
      <c r="L1055">
        <f>VLOOKUP(D1055,Vendedores!A:F,5,FALSE)</f>
        <v>4345</v>
      </c>
      <c r="M1055">
        <f>VLOOKUP(D1055,Vendedores!A:F,2,FALSE)</f>
        <v>5</v>
      </c>
      <c r="N1055" t="str">
        <f>VLOOKUP(D1055,Vendedores!A:H,7,FALSE)</f>
        <v>Vendedor Sr</v>
      </c>
      <c r="O1055">
        <f>VLOOKUP(D1055,Vendedores!A:H,8,FALSE)</f>
        <v>2</v>
      </c>
      <c r="P1055">
        <f t="shared" si="98"/>
        <v>46</v>
      </c>
      <c r="Q1055">
        <f t="shared" si="99"/>
        <v>23</v>
      </c>
      <c r="R1055">
        <f t="shared" si="100"/>
        <v>23</v>
      </c>
      <c r="S1055">
        <f t="shared" si="101"/>
        <v>23</v>
      </c>
      <c r="T1055" s="12">
        <f>VLOOKUP(
    O1055,
    Comisiones!A:N,
    HLOOKUP(G1055,Comisiones!$1:$2,2,FALSE),
    FALSE
)</f>
        <v>0.2</v>
      </c>
    </row>
    <row r="1056" spans="1:20" x14ac:dyDescent="0.3">
      <c r="A1056" s="2">
        <v>1055</v>
      </c>
      <c r="B1056" s="3">
        <v>45279</v>
      </c>
      <c r="C1056" s="2">
        <v>5</v>
      </c>
      <c r="D1056" s="2">
        <v>18</v>
      </c>
      <c r="E1056" s="2">
        <v>20</v>
      </c>
      <c r="F1056" t="str">
        <f t="shared" si="96"/>
        <v>martes</v>
      </c>
      <c r="G1056" t="str">
        <f t="shared" si="97"/>
        <v>diciembre</v>
      </c>
      <c r="H1056" t="str">
        <f>VLOOKUP(C1056,Productos!A:D,2,FALSE)</f>
        <v>Producto E</v>
      </c>
      <c r="I1056">
        <f>VLOOKUP(C1056,Productos!A:D,3,FALSE)</f>
        <v>24</v>
      </c>
      <c r="J1056">
        <f>VLOOKUP(C1056,Productos!A:D,4,FALSE)</f>
        <v>48</v>
      </c>
      <c r="K1056" t="str">
        <f>VLOOKUP(D1056,Vendedores!A:F,6,FALSE)</f>
        <v>Garcia, Jose</v>
      </c>
      <c r="L1056">
        <f>VLOOKUP(D1056,Vendedores!A:F,5,FALSE)</f>
        <v>5194</v>
      </c>
      <c r="M1056">
        <f>VLOOKUP(D1056,Vendedores!A:F,2,FALSE)</f>
        <v>4</v>
      </c>
      <c r="N1056" t="str">
        <f>VLOOKUP(D1056,Vendedores!A:H,7,FALSE)</f>
        <v>Jefe</v>
      </c>
      <c r="O1056">
        <f>VLOOKUP(D1056,Vendedores!A:H,8,FALSE)</f>
        <v>3</v>
      </c>
      <c r="P1056">
        <f t="shared" si="98"/>
        <v>48</v>
      </c>
      <c r="Q1056">
        <f t="shared" si="99"/>
        <v>24</v>
      </c>
      <c r="R1056">
        <f t="shared" si="100"/>
        <v>25.68</v>
      </c>
      <c r="S1056">
        <f t="shared" si="101"/>
        <v>25.68</v>
      </c>
      <c r="T1056" s="12">
        <f>VLOOKUP(
    O1056,
    Comisiones!A:N,
    HLOOKUP(G1056,Comisiones!$1:$2,2,FALSE),
    FALSE
)</f>
        <v>0.22</v>
      </c>
    </row>
    <row r="1057" spans="1:20" x14ac:dyDescent="0.3">
      <c r="A1057" s="2">
        <v>1056</v>
      </c>
      <c r="B1057" s="3">
        <v>45279</v>
      </c>
      <c r="C1057" s="2">
        <v>8</v>
      </c>
      <c r="D1057" s="2">
        <v>39</v>
      </c>
      <c r="E1057" s="2">
        <v>18</v>
      </c>
      <c r="F1057" t="str">
        <f t="shared" si="96"/>
        <v>martes</v>
      </c>
      <c r="G1057" t="str">
        <f t="shared" si="97"/>
        <v>diciembre</v>
      </c>
      <c r="H1057" t="str">
        <f>VLOOKUP(C1057,Productos!A:D,2,FALSE)</f>
        <v>Producto H</v>
      </c>
      <c r="I1057">
        <f>VLOOKUP(C1057,Productos!A:D,3,FALSE)</f>
        <v>14</v>
      </c>
      <c r="J1057">
        <f>VLOOKUP(C1057,Productos!A:D,4,FALSE)</f>
        <v>28</v>
      </c>
      <c r="K1057" t="str">
        <f>VLOOKUP(D1057,Vendedores!A:F,6,FALSE)</f>
        <v>Gomez, Maria</v>
      </c>
      <c r="L1057">
        <f>VLOOKUP(D1057,Vendedores!A:F,5,FALSE)</f>
        <v>2483</v>
      </c>
      <c r="M1057">
        <f>VLOOKUP(D1057,Vendedores!A:F,2,FALSE)</f>
        <v>7</v>
      </c>
      <c r="N1057" t="str">
        <f>VLOOKUP(D1057,Vendedores!A:H,7,FALSE)</f>
        <v>Vendedor Jr</v>
      </c>
      <c r="O1057">
        <f>VLOOKUP(D1057,Vendedores!A:H,8,FALSE)</f>
        <v>2</v>
      </c>
      <c r="P1057">
        <f t="shared" si="98"/>
        <v>28</v>
      </c>
      <c r="Q1057">
        <f t="shared" si="99"/>
        <v>14</v>
      </c>
      <c r="R1057">
        <f t="shared" si="100"/>
        <v>14.98</v>
      </c>
      <c r="S1057">
        <f t="shared" si="101"/>
        <v>14.98</v>
      </c>
      <c r="T1057" s="12">
        <f>VLOOKUP(
    O1057,
    Comisiones!A:N,
    HLOOKUP(G1057,Comisiones!$1:$2,2,FALSE),
    FALSE
)</f>
        <v>0.2</v>
      </c>
    </row>
    <row r="1058" spans="1:20" x14ac:dyDescent="0.3">
      <c r="A1058" s="2">
        <v>1057</v>
      </c>
      <c r="B1058" s="3">
        <v>45280</v>
      </c>
      <c r="C1058" s="2">
        <v>3</v>
      </c>
      <c r="D1058" s="2">
        <v>36</v>
      </c>
      <c r="E1058" s="2">
        <v>17</v>
      </c>
      <c r="F1058" t="str">
        <f t="shared" si="96"/>
        <v>miércoles</v>
      </c>
      <c r="G1058" t="str">
        <f t="shared" si="97"/>
        <v>diciembre</v>
      </c>
      <c r="H1058" t="str">
        <f>VLOOKUP(C1058,Productos!A:D,2,FALSE)</f>
        <v>Producto C</v>
      </c>
      <c r="I1058">
        <f>VLOOKUP(C1058,Productos!A:D,3,FALSE)</f>
        <v>23</v>
      </c>
      <c r="J1058">
        <f>VLOOKUP(C1058,Productos!A:D,4,FALSE)</f>
        <v>46</v>
      </c>
      <c r="K1058" t="str">
        <f>VLOOKUP(D1058,Vendedores!A:F,6,FALSE)</f>
        <v>Rodriguez, Francisco</v>
      </c>
      <c r="L1058">
        <f>VLOOKUP(D1058,Vendedores!A:F,5,FALSE)</f>
        <v>1898</v>
      </c>
      <c r="M1058">
        <f>VLOOKUP(D1058,Vendedores!A:F,2,FALSE)</f>
        <v>8</v>
      </c>
      <c r="N1058" t="str">
        <f>VLOOKUP(D1058,Vendedores!A:H,7,FALSE)</f>
        <v>Pasante</v>
      </c>
      <c r="O1058">
        <f>VLOOKUP(D1058,Vendedores!A:H,8,FALSE)</f>
        <v>1</v>
      </c>
      <c r="P1058">
        <f t="shared" si="98"/>
        <v>46</v>
      </c>
      <c r="Q1058">
        <f t="shared" si="99"/>
        <v>23</v>
      </c>
      <c r="R1058">
        <f t="shared" si="100"/>
        <v>23</v>
      </c>
      <c r="S1058">
        <f t="shared" si="101"/>
        <v>23</v>
      </c>
      <c r="T1058" s="12">
        <f>VLOOKUP(
    O1058,
    Comisiones!A:N,
    HLOOKUP(G1058,Comisiones!$1:$2,2,FALSE),
    FALSE
)</f>
        <v>0.18</v>
      </c>
    </row>
    <row r="1059" spans="1:20" x14ac:dyDescent="0.3">
      <c r="A1059" s="2">
        <v>1058</v>
      </c>
      <c r="B1059" s="3">
        <v>45280</v>
      </c>
      <c r="C1059" s="2">
        <v>4</v>
      </c>
      <c r="D1059" s="2">
        <v>29</v>
      </c>
      <c r="E1059" s="2">
        <v>16</v>
      </c>
      <c r="F1059" t="str">
        <f t="shared" si="96"/>
        <v>miércoles</v>
      </c>
      <c r="G1059" t="str">
        <f t="shared" si="97"/>
        <v>diciembre</v>
      </c>
      <c r="H1059" t="str">
        <f>VLOOKUP(C1059,Productos!A:D,2,FALSE)</f>
        <v>Producto D</v>
      </c>
      <c r="I1059">
        <f>VLOOKUP(C1059,Productos!A:D,3,FALSE)</f>
        <v>14</v>
      </c>
      <c r="J1059">
        <f>VLOOKUP(C1059,Productos!A:D,4,FALSE)</f>
        <v>28</v>
      </c>
      <c r="K1059" t="str">
        <f>VLOOKUP(D1059,Vendedores!A:F,6,FALSE)</f>
        <v>Rodriguez, Jose</v>
      </c>
      <c r="L1059">
        <f>VLOOKUP(D1059,Vendedores!A:F,5,FALSE)</f>
        <v>4645</v>
      </c>
      <c r="M1059">
        <f>VLOOKUP(D1059,Vendedores!A:F,2,FALSE)</f>
        <v>5</v>
      </c>
      <c r="N1059" t="str">
        <f>VLOOKUP(D1059,Vendedores!A:H,7,FALSE)</f>
        <v>Vendedor Sr</v>
      </c>
      <c r="O1059">
        <f>VLOOKUP(D1059,Vendedores!A:H,8,FALSE)</f>
        <v>2</v>
      </c>
      <c r="P1059">
        <f t="shared" si="98"/>
        <v>28</v>
      </c>
      <c r="Q1059">
        <f t="shared" si="99"/>
        <v>14</v>
      </c>
      <c r="R1059">
        <f t="shared" si="100"/>
        <v>14</v>
      </c>
      <c r="S1059">
        <f t="shared" si="101"/>
        <v>14</v>
      </c>
      <c r="T1059" s="12">
        <f>VLOOKUP(
    O1059,
    Comisiones!A:N,
    HLOOKUP(G1059,Comisiones!$1:$2,2,FALSE),
    FALSE
)</f>
        <v>0.2</v>
      </c>
    </row>
    <row r="1060" spans="1:20" x14ac:dyDescent="0.3">
      <c r="A1060" s="2">
        <v>1059</v>
      </c>
      <c r="B1060" s="3">
        <v>45280</v>
      </c>
      <c r="C1060" s="2">
        <v>7</v>
      </c>
      <c r="D1060" s="2">
        <v>6</v>
      </c>
      <c r="E1060" s="2">
        <v>20</v>
      </c>
      <c r="F1060" t="str">
        <f t="shared" si="96"/>
        <v>miércoles</v>
      </c>
      <c r="G1060" t="str">
        <f t="shared" si="97"/>
        <v>diciembre</v>
      </c>
      <c r="H1060" t="str">
        <f>VLOOKUP(C1060,Productos!A:D,2,FALSE)</f>
        <v>Producto G</v>
      </c>
      <c r="I1060">
        <f>VLOOKUP(C1060,Productos!A:D,3,FALSE)</f>
        <v>17</v>
      </c>
      <c r="J1060">
        <f>VLOOKUP(C1060,Productos!A:D,4,FALSE)</f>
        <v>34</v>
      </c>
      <c r="K1060" t="str">
        <f>VLOOKUP(D1060,Vendedores!A:F,6,FALSE)</f>
        <v>Martinez, Pilar</v>
      </c>
      <c r="L1060">
        <f>VLOOKUP(D1060,Vendedores!A:F,5,FALSE)</f>
        <v>2700</v>
      </c>
      <c r="M1060">
        <f>VLOOKUP(D1060,Vendedores!A:F,2,FALSE)</f>
        <v>2</v>
      </c>
      <c r="N1060" t="str">
        <f>VLOOKUP(D1060,Vendedores!A:H,7,FALSE)</f>
        <v>Director</v>
      </c>
      <c r="O1060">
        <f>VLOOKUP(D1060,Vendedores!A:H,8,FALSE)</f>
        <v>4</v>
      </c>
      <c r="P1060">
        <f t="shared" si="98"/>
        <v>30.6</v>
      </c>
      <c r="Q1060">
        <f t="shared" si="99"/>
        <v>17</v>
      </c>
      <c r="R1060">
        <f t="shared" si="100"/>
        <v>18.190000000000001</v>
      </c>
      <c r="S1060">
        <f t="shared" si="101"/>
        <v>18.190000000000001</v>
      </c>
      <c r="T1060" s="12">
        <f>VLOOKUP(
    O1060,
    Comisiones!A:N,
    HLOOKUP(G1060,Comisiones!$1:$2,2,FALSE),
    FALSE
)</f>
        <v>0.24</v>
      </c>
    </row>
    <row r="1061" spans="1:20" x14ac:dyDescent="0.3">
      <c r="A1061" s="2">
        <v>1060</v>
      </c>
      <c r="B1061" s="3">
        <v>45281</v>
      </c>
      <c r="C1061" s="2">
        <v>7</v>
      </c>
      <c r="D1061" s="2">
        <v>39</v>
      </c>
      <c r="E1061" s="2">
        <v>12</v>
      </c>
      <c r="F1061" t="str">
        <f t="shared" si="96"/>
        <v>jueves</v>
      </c>
      <c r="G1061" t="str">
        <f t="shared" si="97"/>
        <v>diciembre</v>
      </c>
      <c r="H1061" t="str">
        <f>VLOOKUP(C1061,Productos!A:D,2,FALSE)</f>
        <v>Producto G</v>
      </c>
      <c r="I1061">
        <f>VLOOKUP(C1061,Productos!A:D,3,FALSE)</f>
        <v>17</v>
      </c>
      <c r="J1061">
        <f>VLOOKUP(C1061,Productos!A:D,4,FALSE)</f>
        <v>34</v>
      </c>
      <c r="K1061" t="str">
        <f>VLOOKUP(D1061,Vendedores!A:F,6,FALSE)</f>
        <v>Gomez, Maria</v>
      </c>
      <c r="L1061">
        <f>VLOOKUP(D1061,Vendedores!A:F,5,FALSE)</f>
        <v>2483</v>
      </c>
      <c r="M1061">
        <f>VLOOKUP(D1061,Vendedores!A:F,2,FALSE)</f>
        <v>7</v>
      </c>
      <c r="N1061" t="str">
        <f>VLOOKUP(D1061,Vendedores!A:H,7,FALSE)</f>
        <v>Vendedor Jr</v>
      </c>
      <c r="O1061">
        <f>VLOOKUP(D1061,Vendedores!A:H,8,FALSE)</f>
        <v>2</v>
      </c>
      <c r="P1061">
        <f t="shared" si="98"/>
        <v>34</v>
      </c>
      <c r="Q1061">
        <f t="shared" si="99"/>
        <v>17</v>
      </c>
      <c r="R1061">
        <f t="shared" si="100"/>
        <v>18.190000000000001</v>
      </c>
      <c r="S1061">
        <f t="shared" si="101"/>
        <v>18.190000000000001</v>
      </c>
      <c r="T1061" s="12">
        <f>VLOOKUP(
    O1061,
    Comisiones!A:N,
    HLOOKUP(G1061,Comisiones!$1:$2,2,FALSE),
    FALSE
)</f>
        <v>0.2</v>
      </c>
    </row>
    <row r="1062" spans="1:20" x14ac:dyDescent="0.3">
      <c r="A1062" s="2">
        <v>1061</v>
      </c>
      <c r="B1062" s="3">
        <v>45281</v>
      </c>
      <c r="C1062" s="2">
        <v>1</v>
      </c>
      <c r="D1062" s="2">
        <v>28</v>
      </c>
      <c r="E1062" s="2">
        <v>17</v>
      </c>
      <c r="F1062" t="str">
        <f t="shared" si="96"/>
        <v>jueves</v>
      </c>
      <c r="G1062" t="str">
        <f t="shared" si="97"/>
        <v>diciembre</v>
      </c>
      <c r="H1062" t="str">
        <f>VLOOKUP(C1062,Productos!A:D,2,FALSE)</f>
        <v>Producto A</v>
      </c>
      <c r="I1062">
        <f>VLOOKUP(C1062,Productos!A:D,3,FALSE)</f>
        <v>10</v>
      </c>
      <c r="J1062">
        <f>VLOOKUP(C1062,Productos!A:D,4,FALSE)</f>
        <v>20</v>
      </c>
      <c r="K1062" t="str">
        <f>VLOOKUP(D1062,Vendedores!A:F,6,FALSE)</f>
        <v>Garcia, Manuel</v>
      </c>
      <c r="L1062">
        <f>VLOOKUP(D1062,Vendedores!A:F,5,FALSE)</f>
        <v>5249</v>
      </c>
      <c r="M1062">
        <f>VLOOKUP(D1062,Vendedores!A:F,2,FALSE)</f>
        <v>4</v>
      </c>
      <c r="N1062" t="str">
        <f>VLOOKUP(D1062,Vendedores!A:H,7,FALSE)</f>
        <v>Jefe</v>
      </c>
      <c r="O1062">
        <f>VLOOKUP(D1062,Vendedores!A:H,8,FALSE)</f>
        <v>3</v>
      </c>
      <c r="P1062">
        <f t="shared" si="98"/>
        <v>20</v>
      </c>
      <c r="Q1062">
        <f t="shared" si="99"/>
        <v>10</v>
      </c>
      <c r="R1062">
        <f t="shared" si="100"/>
        <v>10</v>
      </c>
      <c r="S1062">
        <f t="shared" si="101"/>
        <v>10</v>
      </c>
      <c r="T1062" s="12">
        <f>VLOOKUP(
    O1062,
    Comisiones!A:N,
    HLOOKUP(G1062,Comisiones!$1:$2,2,FALSE),
    FALSE
)</f>
        <v>0.22</v>
      </c>
    </row>
    <row r="1063" spans="1:20" x14ac:dyDescent="0.3">
      <c r="A1063" s="2">
        <v>1062</v>
      </c>
      <c r="B1063" s="3">
        <v>45281</v>
      </c>
      <c r="C1063" s="2">
        <v>9</v>
      </c>
      <c r="D1063" s="2">
        <v>21</v>
      </c>
      <c r="E1063" s="2">
        <v>16</v>
      </c>
      <c r="F1063" t="str">
        <f t="shared" si="96"/>
        <v>jueves</v>
      </c>
      <c r="G1063" t="str">
        <f t="shared" si="97"/>
        <v>diciembre</v>
      </c>
      <c r="H1063" t="str">
        <f>VLOOKUP(C1063,Productos!A:D,2,FALSE)</f>
        <v>Producto I</v>
      </c>
      <c r="I1063">
        <f>VLOOKUP(C1063,Productos!A:D,3,FALSE)</f>
        <v>26</v>
      </c>
      <c r="J1063">
        <f>VLOOKUP(C1063,Productos!A:D,4,FALSE)</f>
        <v>52</v>
      </c>
      <c r="K1063" t="str">
        <f>VLOOKUP(D1063,Vendedores!A:F,6,FALSE)</f>
        <v>Fernandez, Juan</v>
      </c>
      <c r="L1063">
        <f>VLOOKUP(D1063,Vendedores!A:F,5,FALSE)</f>
        <v>2616</v>
      </c>
      <c r="M1063">
        <f>VLOOKUP(D1063,Vendedores!A:F,2,FALSE)</f>
        <v>7</v>
      </c>
      <c r="N1063" t="str">
        <f>VLOOKUP(D1063,Vendedores!A:H,7,FALSE)</f>
        <v>Vendedor Jr</v>
      </c>
      <c r="O1063">
        <f>VLOOKUP(D1063,Vendedores!A:H,8,FALSE)</f>
        <v>2</v>
      </c>
      <c r="P1063">
        <f t="shared" si="98"/>
        <v>52</v>
      </c>
      <c r="Q1063">
        <f t="shared" si="99"/>
        <v>26</v>
      </c>
      <c r="R1063">
        <f t="shared" si="100"/>
        <v>28.6</v>
      </c>
      <c r="S1063">
        <f t="shared" si="101"/>
        <v>28.6</v>
      </c>
      <c r="T1063" s="12">
        <f>VLOOKUP(
    O1063,
    Comisiones!A:N,
    HLOOKUP(G1063,Comisiones!$1:$2,2,FALSE),
    FALSE
)</f>
        <v>0.2</v>
      </c>
    </row>
    <row r="1064" spans="1:20" x14ac:dyDescent="0.3">
      <c r="A1064" s="2">
        <v>1063</v>
      </c>
      <c r="B1064" s="3">
        <v>45282</v>
      </c>
      <c r="C1064" s="2">
        <v>2</v>
      </c>
      <c r="D1064" s="2">
        <v>13</v>
      </c>
      <c r="E1064" s="2">
        <v>16</v>
      </c>
      <c r="F1064" t="str">
        <f t="shared" si="96"/>
        <v>viernes</v>
      </c>
      <c r="G1064" t="str">
        <f t="shared" si="97"/>
        <v>diciembre</v>
      </c>
      <c r="H1064" t="str">
        <f>VLOOKUP(C1064,Productos!A:D,2,FALSE)</f>
        <v>Producto B</v>
      </c>
      <c r="I1064">
        <f>VLOOKUP(C1064,Productos!A:D,3,FALSE)</f>
        <v>14</v>
      </c>
      <c r="J1064">
        <f>VLOOKUP(C1064,Productos!A:D,4,FALSE)</f>
        <v>28</v>
      </c>
      <c r="K1064" t="str">
        <f>VLOOKUP(D1064,Vendedores!A:F,6,FALSE)</f>
        <v>Gonzalez, Josefa</v>
      </c>
      <c r="L1064">
        <f>VLOOKUP(D1064,Vendedores!A:F,5,FALSE)</f>
        <v>1830</v>
      </c>
      <c r="M1064">
        <f>VLOOKUP(D1064,Vendedores!A:F,2,FALSE)</f>
        <v>8</v>
      </c>
      <c r="N1064" t="str">
        <f>VLOOKUP(D1064,Vendedores!A:H,7,FALSE)</f>
        <v>Pasante</v>
      </c>
      <c r="O1064">
        <f>VLOOKUP(D1064,Vendedores!A:H,8,FALSE)</f>
        <v>1</v>
      </c>
      <c r="P1064">
        <f t="shared" si="98"/>
        <v>28</v>
      </c>
      <c r="Q1064">
        <f t="shared" si="99"/>
        <v>14</v>
      </c>
      <c r="R1064">
        <f t="shared" si="100"/>
        <v>14</v>
      </c>
      <c r="S1064">
        <f t="shared" si="101"/>
        <v>14</v>
      </c>
      <c r="T1064" s="12">
        <f>VLOOKUP(
    O1064,
    Comisiones!A:N,
    HLOOKUP(G1064,Comisiones!$1:$2,2,FALSE),
    FALSE
)</f>
        <v>0.18</v>
      </c>
    </row>
    <row r="1065" spans="1:20" x14ac:dyDescent="0.3">
      <c r="A1065" s="2">
        <v>1064</v>
      </c>
      <c r="B1065" s="3">
        <v>45282</v>
      </c>
      <c r="C1065" s="2">
        <v>5</v>
      </c>
      <c r="D1065" s="2">
        <v>36</v>
      </c>
      <c r="E1065" s="2">
        <v>15</v>
      </c>
      <c r="F1065" t="str">
        <f t="shared" si="96"/>
        <v>viernes</v>
      </c>
      <c r="G1065" t="str">
        <f t="shared" si="97"/>
        <v>diciembre</v>
      </c>
      <c r="H1065" t="str">
        <f>VLOOKUP(C1065,Productos!A:D,2,FALSE)</f>
        <v>Producto E</v>
      </c>
      <c r="I1065">
        <f>VLOOKUP(C1065,Productos!A:D,3,FALSE)</f>
        <v>24</v>
      </c>
      <c r="J1065">
        <f>VLOOKUP(C1065,Productos!A:D,4,FALSE)</f>
        <v>48</v>
      </c>
      <c r="K1065" t="str">
        <f>VLOOKUP(D1065,Vendedores!A:F,6,FALSE)</f>
        <v>Rodriguez, Francisco</v>
      </c>
      <c r="L1065">
        <f>VLOOKUP(D1065,Vendedores!A:F,5,FALSE)</f>
        <v>1898</v>
      </c>
      <c r="M1065">
        <f>VLOOKUP(D1065,Vendedores!A:F,2,FALSE)</f>
        <v>8</v>
      </c>
      <c r="N1065" t="str">
        <f>VLOOKUP(D1065,Vendedores!A:H,7,FALSE)</f>
        <v>Pasante</v>
      </c>
      <c r="O1065">
        <f>VLOOKUP(D1065,Vendedores!A:H,8,FALSE)</f>
        <v>1</v>
      </c>
      <c r="P1065">
        <f t="shared" si="98"/>
        <v>48</v>
      </c>
      <c r="Q1065">
        <f t="shared" si="99"/>
        <v>24</v>
      </c>
      <c r="R1065">
        <f t="shared" si="100"/>
        <v>25.68</v>
      </c>
      <c r="S1065">
        <f t="shared" si="101"/>
        <v>25.68</v>
      </c>
      <c r="T1065" s="12">
        <f>VLOOKUP(
    O1065,
    Comisiones!A:N,
    HLOOKUP(G1065,Comisiones!$1:$2,2,FALSE),
    FALSE
)</f>
        <v>0.18</v>
      </c>
    </row>
    <row r="1066" spans="1:20" x14ac:dyDescent="0.3">
      <c r="A1066" s="2">
        <v>1065</v>
      </c>
      <c r="B1066" s="3">
        <v>45282</v>
      </c>
      <c r="C1066" s="2">
        <v>10</v>
      </c>
      <c r="D1066" s="2">
        <v>9</v>
      </c>
      <c r="E1066" s="2">
        <v>14</v>
      </c>
      <c r="F1066" t="str">
        <f t="shared" si="96"/>
        <v>viernes</v>
      </c>
      <c r="G1066" t="str">
        <f t="shared" si="97"/>
        <v>diciembre</v>
      </c>
      <c r="H1066" t="str">
        <f>VLOOKUP(C1066,Productos!A:D,2,FALSE)</f>
        <v>Producto J</v>
      </c>
      <c r="I1066">
        <f>VLOOKUP(C1066,Productos!A:D,3,FALSE)</f>
        <v>29</v>
      </c>
      <c r="J1066">
        <f>VLOOKUP(C1066,Productos!A:D,4,FALSE)</f>
        <v>58</v>
      </c>
      <c r="K1066" t="str">
        <f>VLOOKUP(D1066,Vendedores!A:F,6,FALSE)</f>
        <v>Gomez, Jose</v>
      </c>
      <c r="L1066">
        <f>VLOOKUP(D1066,Vendedores!A:F,5,FALSE)</f>
        <v>5400</v>
      </c>
      <c r="M1066">
        <f>VLOOKUP(D1066,Vendedores!A:F,2,FALSE)</f>
        <v>4</v>
      </c>
      <c r="N1066" t="str">
        <f>VLOOKUP(D1066,Vendedores!A:H,7,FALSE)</f>
        <v>Jefe</v>
      </c>
      <c r="O1066">
        <f>VLOOKUP(D1066,Vendedores!A:H,8,FALSE)</f>
        <v>3</v>
      </c>
      <c r="P1066">
        <f t="shared" si="98"/>
        <v>58</v>
      </c>
      <c r="Q1066">
        <f t="shared" si="99"/>
        <v>29</v>
      </c>
      <c r="R1066">
        <f t="shared" si="100"/>
        <v>31.900000000000002</v>
      </c>
      <c r="S1066">
        <f t="shared" si="101"/>
        <v>31.900000000000002</v>
      </c>
      <c r="T1066" s="12">
        <f>VLOOKUP(
    O1066,
    Comisiones!A:N,
    HLOOKUP(G1066,Comisiones!$1:$2,2,FALSE),
    FALSE
)</f>
        <v>0.22</v>
      </c>
    </row>
    <row r="1067" spans="1:20" x14ac:dyDescent="0.3">
      <c r="A1067" s="2">
        <v>1066</v>
      </c>
      <c r="B1067" s="3">
        <v>45283</v>
      </c>
      <c r="C1067" s="2">
        <v>9</v>
      </c>
      <c r="D1067" s="2">
        <v>2</v>
      </c>
      <c r="E1067" s="2">
        <v>17</v>
      </c>
      <c r="F1067" t="str">
        <f t="shared" si="96"/>
        <v>sábado</v>
      </c>
      <c r="G1067" t="str">
        <f t="shared" si="97"/>
        <v>diciembre</v>
      </c>
      <c r="H1067" t="str">
        <f>VLOOKUP(C1067,Productos!A:D,2,FALSE)</f>
        <v>Producto I</v>
      </c>
      <c r="I1067">
        <f>VLOOKUP(C1067,Productos!A:D,3,FALSE)</f>
        <v>26</v>
      </c>
      <c r="J1067">
        <f>VLOOKUP(C1067,Productos!A:D,4,FALSE)</f>
        <v>52</v>
      </c>
      <c r="K1067" t="str">
        <f>VLOOKUP(D1067,Vendedores!A:F,6,FALSE)</f>
        <v>Rodriguez, Ana</v>
      </c>
      <c r="L1067">
        <f>VLOOKUP(D1067,Vendedores!A:F,5,FALSE)</f>
        <v>6979</v>
      </c>
      <c r="M1067">
        <f>VLOOKUP(D1067,Vendedores!A:F,2,FALSE)</f>
        <v>3</v>
      </c>
      <c r="N1067" t="str">
        <f>VLOOKUP(D1067,Vendedores!A:H,7,FALSE)</f>
        <v>Gerente</v>
      </c>
      <c r="O1067">
        <f>VLOOKUP(D1067,Vendedores!A:H,8,FALSE)</f>
        <v>3</v>
      </c>
      <c r="P1067">
        <f t="shared" si="98"/>
        <v>46.800000000000004</v>
      </c>
      <c r="Q1067">
        <f t="shared" si="99"/>
        <v>26</v>
      </c>
      <c r="R1067">
        <f t="shared" si="100"/>
        <v>28.6</v>
      </c>
      <c r="S1067">
        <f t="shared" si="101"/>
        <v>28.6</v>
      </c>
      <c r="T1067" s="12">
        <f>VLOOKUP(
    O1067,
    Comisiones!A:N,
    HLOOKUP(G1067,Comisiones!$1:$2,2,FALSE),
    FALSE
)</f>
        <v>0.22</v>
      </c>
    </row>
    <row r="1068" spans="1:20" x14ac:dyDescent="0.3">
      <c r="A1068" s="2">
        <v>1067</v>
      </c>
      <c r="B1068" s="3">
        <v>45283</v>
      </c>
      <c r="C1068" s="2">
        <v>9</v>
      </c>
      <c r="D1068" s="2">
        <v>20</v>
      </c>
      <c r="E1068" s="2">
        <v>15</v>
      </c>
      <c r="F1068" t="str">
        <f t="shared" si="96"/>
        <v>sábado</v>
      </c>
      <c r="G1068" t="str">
        <f t="shared" si="97"/>
        <v>diciembre</v>
      </c>
      <c r="H1068" t="str">
        <f>VLOOKUP(C1068,Productos!A:D,2,FALSE)</f>
        <v>Producto I</v>
      </c>
      <c r="I1068">
        <f>VLOOKUP(C1068,Productos!A:D,3,FALSE)</f>
        <v>26</v>
      </c>
      <c r="J1068">
        <f>VLOOKUP(C1068,Productos!A:D,4,FALSE)</f>
        <v>52</v>
      </c>
      <c r="K1068" t="str">
        <f>VLOOKUP(D1068,Vendedores!A:F,6,FALSE)</f>
        <v>Gonzalez, Carmen</v>
      </c>
      <c r="L1068">
        <f>VLOOKUP(D1068,Vendedores!A:F,5,FALSE)</f>
        <v>3522</v>
      </c>
      <c r="M1068">
        <f>VLOOKUP(D1068,Vendedores!A:F,2,FALSE)</f>
        <v>6</v>
      </c>
      <c r="N1068" t="str">
        <f>VLOOKUP(D1068,Vendedores!A:H,7,FALSE)</f>
        <v>Vendedor Ssr</v>
      </c>
      <c r="O1068">
        <f>VLOOKUP(D1068,Vendedores!A:H,8,FALSE)</f>
        <v>2</v>
      </c>
      <c r="P1068">
        <f t="shared" si="98"/>
        <v>52</v>
      </c>
      <c r="Q1068">
        <f t="shared" si="99"/>
        <v>26</v>
      </c>
      <c r="R1068">
        <f t="shared" si="100"/>
        <v>28.6</v>
      </c>
      <c r="S1068">
        <f t="shared" si="101"/>
        <v>28.6</v>
      </c>
      <c r="T1068" s="12">
        <f>VLOOKUP(
    O1068,
    Comisiones!A:N,
    HLOOKUP(G1068,Comisiones!$1:$2,2,FALSE),
    FALSE
)</f>
        <v>0.2</v>
      </c>
    </row>
    <row r="1069" spans="1:20" x14ac:dyDescent="0.3">
      <c r="A1069" s="2">
        <v>1068</v>
      </c>
      <c r="B1069" s="3">
        <v>45283</v>
      </c>
      <c r="C1069" s="2">
        <v>6</v>
      </c>
      <c r="D1069" s="2">
        <v>1</v>
      </c>
      <c r="E1069" s="2">
        <v>21</v>
      </c>
      <c r="F1069" t="str">
        <f t="shared" si="96"/>
        <v>sábado</v>
      </c>
      <c r="G1069" t="str">
        <f t="shared" si="97"/>
        <v>diciembre</v>
      </c>
      <c r="H1069" t="str">
        <f>VLOOKUP(C1069,Productos!A:D,2,FALSE)</f>
        <v>Producto F</v>
      </c>
      <c r="I1069">
        <f>VLOOKUP(C1069,Productos!A:D,3,FALSE)</f>
        <v>16</v>
      </c>
      <c r="J1069">
        <f>VLOOKUP(C1069,Productos!A:D,4,FALSE)</f>
        <v>32</v>
      </c>
      <c r="K1069" t="str">
        <f>VLOOKUP(D1069,Vendedores!A:F,6,FALSE)</f>
        <v>Garcia, Juan</v>
      </c>
      <c r="L1069">
        <f>VLOOKUP(D1069,Vendedores!A:F,5,FALSE)</f>
        <v>7402</v>
      </c>
      <c r="M1069">
        <f>VLOOKUP(D1069,Vendedores!A:F,2,FALSE)</f>
        <v>7</v>
      </c>
      <c r="N1069" t="str">
        <f>VLOOKUP(D1069,Vendedores!A:H,7,FALSE)</f>
        <v>Vendedor Jr</v>
      </c>
      <c r="O1069">
        <f>VLOOKUP(D1069,Vendedores!A:H,8,FALSE)</f>
        <v>2</v>
      </c>
      <c r="P1069">
        <f t="shared" si="98"/>
        <v>32</v>
      </c>
      <c r="Q1069">
        <f t="shared" si="99"/>
        <v>16</v>
      </c>
      <c r="R1069">
        <f t="shared" si="100"/>
        <v>17.12</v>
      </c>
      <c r="S1069">
        <f t="shared" si="101"/>
        <v>17.12</v>
      </c>
      <c r="T1069" s="12">
        <f>VLOOKUP(
    O1069,
    Comisiones!A:N,
    HLOOKUP(G1069,Comisiones!$1:$2,2,FALSE),
    FALSE
)</f>
        <v>0.2</v>
      </c>
    </row>
    <row r="1070" spans="1:20" x14ac:dyDescent="0.3">
      <c r="A1070" s="2">
        <v>1069</v>
      </c>
      <c r="B1070" s="3">
        <v>45284</v>
      </c>
      <c r="C1070" s="2">
        <v>8</v>
      </c>
      <c r="D1070" s="2">
        <v>12</v>
      </c>
      <c r="E1070" s="2">
        <v>17</v>
      </c>
      <c r="F1070" t="str">
        <f t="shared" si="96"/>
        <v>domingo</v>
      </c>
      <c r="G1070" t="str">
        <f t="shared" si="97"/>
        <v>diciembre</v>
      </c>
      <c r="H1070" t="str">
        <f>VLOOKUP(C1070,Productos!A:D,2,FALSE)</f>
        <v>Producto H</v>
      </c>
      <c r="I1070">
        <f>VLOOKUP(C1070,Productos!A:D,3,FALSE)</f>
        <v>14</v>
      </c>
      <c r="J1070">
        <f>VLOOKUP(C1070,Productos!A:D,4,FALSE)</f>
        <v>28</v>
      </c>
      <c r="K1070" t="str">
        <f>VLOOKUP(D1070,Vendedores!A:F,6,FALSE)</f>
        <v>Rodriguez, Javier</v>
      </c>
      <c r="L1070">
        <f>VLOOKUP(D1070,Vendedores!A:F,5,FALSE)</f>
        <v>2027</v>
      </c>
      <c r="M1070">
        <f>VLOOKUP(D1070,Vendedores!A:F,2,FALSE)</f>
        <v>7</v>
      </c>
      <c r="N1070" t="str">
        <f>VLOOKUP(D1070,Vendedores!A:H,7,FALSE)</f>
        <v>Vendedor Jr</v>
      </c>
      <c r="O1070">
        <f>VLOOKUP(D1070,Vendedores!A:H,8,FALSE)</f>
        <v>2</v>
      </c>
      <c r="P1070">
        <f t="shared" si="98"/>
        <v>33.6</v>
      </c>
      <c r="Q1070">
        <f t="shared" si="99"/>
        <v>14</v>
      </c>
      <c r="R1070">
        <f t="shared" si="100"/>
        <v>14.98</v>
      </c>
      <c r="S1070">
        <f t="shared" si="101"/>
        <v>14.98</v>
      </c>
      <c r="T1070" s="12">
        <f>VLOOKUP(
    O1070,
    Comisiones!A:N,
    HLOOKUP(G1070,Comisiones!$1:$2,2,FALSE),
    FALSE
)</f>
        <v>0.2</v>
      </c>
    </row>
    <row r="1071" spans="1:20" x14ac:dyDescent="0.3">
      <c r="A1071" s="2">
        <v>1070</v>
      </c>
      <c r="B1071" s="3">
        <v>45284</v>
      </c>
      <c r="C1071" s="2">
        <v>7</v>
      </c>
      <c r="D1071" s="2">
        <v>28</v>
      </c>
      <c r="E1071" s="2">
        <v>18</v>
      </c>
      <c r="F1071" t="str">
        <f t="shared" si="96"/>
        <v>domingo</v>
      </c>
      <c r="G1071" t="str">
        <f t="shared" si="97"/>
        <v>diciembre</v>
      </c>
      <c r="H1071" t="str">
        <f>VLOOKUP(C1071,Productos!A:D,2,FALSE)</f>
        <v>Producto G</v>
      </c>
      <c r="I1071">
        <f>VLOOKUP(C1071,Productos!A:D,3,FALSE)</f>
        <v>17</v>
      </c>
      <c r="J1071">
        <f>VLOOKUP(C1071,Productos!A:D,4,FALSE)</f>
        <v>34</v>
      </c>
      <c r="K1071" t="str">
        <f>VLOOKUP(D1071,Vendedores!A:F,6,FALSE)</f>
        <v>Garcia, Manuel</v>
      </c>
      <c r="L1071">
        <f>VLOOKUP(D1071,Vendedores!A:F,5,FALSE)</f>
        <v>5249</v>
      </c>
      <c r="M1071">
        <f>VLOOKUP(D1071,Vendedores!A:F,2,FALSE)</f>
        <v>4</v>
      </c>
      <c r="N1071" t="str">
        <f>VLOOKUP(D1071,Vendedores!A:H,7,FALSE)</f>
        <v>Jefe</v>
      </c>
      <c r="O1071">
        <f>VLOOKUP(D1071,Vendedores!A:H,8,FALSE)</f>
        <v>3</v>
      </c>
      <c r="P1071">
        <f t="shared" si="98"/>
        <v>40.799999999999997</v>
      </c>
      <c r="Q1071">
        <f t="shared" si="99"/>
        <v>17</v>
      </c>
      <c r="R1071">
        <f t="shared" si="100"/>
        <v>18.190000000000001</v>
      </c>
      <c r="S1071">
        <f t="shared" si="101"/>
        <v>18.190000000000001</v>
      </c>
      <c r="T1071" s="12">
        <f>VLOOKUP(
    O1071,
    Comisiones!A:N,
    HLOOKUP(G1071,Comisiones!$1:$2,2,FALSE),
    FALSE
)</f>
        <v>0.22</v>
      </c>
    </row>
    <row r="1072" spans="1:20" x14ac:dyDescent="0.3">
      <c r="A1072" s="2">
        <v>1071</v>
      </c>
      <c r="B1072" s="3">
        <v>45284</v>
      </c>
      <c r="C1072" s="2">
        <v>9</v>
      </c>
      <c r="D1072" s="2">
        <v>39</v>
      </c>
      <c r="E1072" s="2">
        <v>16</v>
      </c>
      <c r="F1072" t="str">
        <f t="shared" si="96"/>
        <v>domingo</v>
      </c>
      <c r="G1072" t="str">
        <f t="shared" si="97"/>
        <v>diciembre</v>
      </c>
      <c r="H1072" t="str">
        <f>VLOOKUP(C1072,Productos!A:D,2,FALSE)</f>
        <v>Producto I</v>
      </c>
      <c r="I1072">
        <f>VLOOKUP(C1072,Productos!A:D,3,FALSE)</f>
        <v>26</v>
      </c>
      <c r="J1072">
        <f>VLOOKUP(C1072,Productos!A:D,4,FALSE)</f>
        <v>52</v>
      </c>
      <c r="K1072" t="str">
        <f>VLOOKUP(D1072,Vendedores!A:F,6,FALSE)</f>
        <v>Gomez, Maria</v>
      </c>
      <c r="L1072">
        <f>VLOOKUP(D1072,Vendedores!A:F,5,FALSE)</f>
        <v>2483</v>
      </c>
      <c r="M1072">
        <f>VLOOKUP(D1072,Vendedores!A:F,2,FALSE)</f>
        <v>7</v>
      </c>
      <c r="N1072" t="str">
        <f>VLOOKUP(D1072,Vendedores!A:H,7,FALSE)</f>
        <v>Vendedor Jr</v>
      </c>
      <c r="O1072">
        <f>VLOOKUP(D1072,Vendedores!A:H,8,FALSE)</f>
        <v>2</v>
      </c>
      <c r="P1072">
        <f t="shared" si="98"/>
        <v>62.4</v>
      </c>
      <c r="Q1072">
        <f t="shared" si="99"/>
        <v>26</v>
      </c>
      <c r="R1072">
        <f t="shared" si="100"/>
        <v>28.6</v>
      </c>
      <c r="S1072">
        <f t="shared" si="101"/>
        <v>28.6</v>
      </c>
      <c r="T1072" s="12">
        <f>VLOOKUP(
    O1072,
    Comisiones!A:N,
    HLOOKUP(G1072,Comisiones!$1:$2,2,FALSE),
    FALSE
)</f>
        <v>0.2</v>
      </c>
    </row>
    <row r="1073" spans="1:20" x14ac:dyDescent="0.3">
      <c r="A1073" s="2">
        <v>1072</v>
      </c>
      <c r="B1073" s="3">
        <v>45285</v>
      </c>
      <c r="C1073" s="2">
        <v>8</v>
      </c>
      <c r="D1073" s="2">
        <v>25</v>
      </c>
      <c r="E1073" s="2">
        <v>14</v>
      </c>
      <c r="F1073" t="str">
        <f t="shared" si="96"/>
        <v>lunes</v>
      </c>
      <c r="G1073" t="str">
        <f t="shared" si="97"/>
        <v>diciembre</v>
      </c>
      <c r="H1073" t="str">
        <f>VLOOKUP(C1073,Productos!A:D,2,FALSE)</f>
        <v>Producto H</v>
      </c>
      <c r="I1073">
        <f>VLOOKUP(C1073,Productos!A:D,3,FALSE)</f>
        <v>14</v>
      </c>
      <c r="J1073">
        <f>VLOOKUP(C1073,Productos!A:D,4,FALSE)</f>
        <v>28</v>
      </c>
      <c r="K1073" t="str">
        <f>VLOOKUP(D1073,Vendedores!A:F,6,FALSE)</f>
        <v>Perez, Laura</v>
      </c>
      <c r="L1073">
        <f>VLOOKUP(D1073,Vendedores!A:F,5,FALSE)</f>
        <v>3586</v>
      </c>
      <c r="M1073">
        <f>VLOOKUP(D1073,Vendedores!A:F,2,FALSE)</f>
        <v>6</v>
      </c>
      <c r="N1073" t="str">
        <f>VLOOKUP(D1073,Vendedores!A:H,7,FALSE)</f>
        <v>Vendedor Ssr</v>
      </c>
      <c r="O1073">
        <f>VLOOKUP(D1073,Vendedores!A:H,8,FALSE)</f>
        <v>2</v>
      </c>
      <c r="P1073">
        <f t="shared" si="98"/>
        <v>28</v>
      </c>
      <c r="Q1073">
        <f t="shared" si="99"/>
        <v>14</v>
      </c>
      <c r="R1073">
        <f t="shared" si="100"/>
        <v>14.98</v>
      </c>
      <c r="S1073">
        <f t="shared" si="101"/>
        <v>14.98</v>
      </c>
      <c r="T1073" s="12">
        <f>VLOOKUP(
    O1073,
    Comisiones!A:N,
    HLOOKUP(G1073,Comisiones!$1:$2,2,FALSE),
    FALSE
)</f>
        <v>0.2</v>
      </c>
    </row>
    <row r="1074" spans="1:20" x14ac:dyDescent="0.3">
      <c r="A1074" s="2">
        <v>1073</v>
      </c>
      <c r="B1074" s="3">
        <v>45285</v>
      </c>
      <c r="C1074" s="2">
        <v>10</v>
      </c>
      <c r="D1074" s="2">
        <v>33</v>
      </c>
      <c r="E1074" s="2">
        <v>21</v>
      </c>
      <c r="F1074" t="str">
        <f t="shared" si="96"/>
        <v>lunes</v>
      </c>
      <c r="G1074" t="str">
        <f t="shared" si="97"/>
        <v>diciembre</v>
      </c>
      <c r="H1074" t="str">
        <f>VLOOKUP(C1074,Productos!A:D,2,FALSE)</f>
        <v>Producto J</v>
      </c>
      <c r="I1074">
        <f>VLOOKUP(C1074,Productos!A:D,3,FALSE)</f>
        <v>29</v>
      </c>
      <c r="J1074">
        <f>VLOOKUP(C1074,Productos!A:D,4,FALSE)</f>
        <v>58</v>
      </c>
      <c r="K1074" t="str">
        <f>VLOOKUP(D1074,Vendedores!A:F,6,FALSE)</f>
        <v>Martin, Josefa</v>
      </c>
      <c r="L1074">
        <f>VLOOKUP(D1074,Vendedores!A:F,5,FALSE)</f>
        <v>4217</v>
      </c>
      <c r="M1074">
        <f>VLOOKUP(D1074,Vendedores!A:F,2,FALSE)</f>
        <v>5</v>
      </c>
      <c r="N1074" t="str">
        <f>VLOOKUP(D1074,Vendedores!A:H,7,FALSE)</f>
        <v>Vendedor Sr</v>
      </c>
      <c r="O1074">
        <f>VLOOKUP(D1074,Vendedores!A:H,8,FALSE)</f>
        <v>2</v>
      </c>
      <c r="P1074">
        <f t="shared" si="98"/>
        <v>58</v>
      </c>
      <c r="Q1074">
        <f t="shared" si="99"/>
        <v>29</v>
      </c>
      <c r="R1074">
        <f t="shared" si="100"/>
        <v>31.900000000000002</v>
      </c>
      <c r="S1074">
        <f t="shared" si="101"/>
        <v>31.900000000000002</v>
      </c>
      <c r="T1074" s="12">
        <f>VLOOKUP(
    O1074,
    Comisiones!A:N,
    HLOOKUP(G1074,Comisiones!$1:$2,2,FALSE),
    FALSE
)</f>
        <v>0.2</v>
      </c>
    </row>
    <row r="1075" spans="1:20" x14ac:dyDescent="0.3">
      <c r="A1075" s="2">
        <v>1074</v>
      </c>
      <c r="B1075" s="3">
        <v>45285</v>
      </c>
      <c r="C1075" s="2">
        <v>8</v>
      </c>
      <c r="D1075" s="2">
        <v>19</v>
      </c>
      <c r="E1075" s="2">
        <v>9</v>
      </c>
      <c r="F1075" t="str">
        <f t="shared" si="96"/>
        <v>lunes</v>
      </c>
      <c r="G1075" t="str">
        <f t="shared" si="97"/>
        <v>diciembre</v>
      </c>
      <c r="H1075" t="str">
        <f>VLOOKUP(C1075,Productos!A:D,2,FALSE)</f>
        <v>Producto H</v>
      </c>
      <c r="I1075">
        <f>VLOOKUP(C1075,Productos!A:D,3,FALSE)</f>
        <v>14</v>
      </c>
      <c r="J1075">
        <f>VLOOKUP(C1075,Productos!A:D,4,FALSE)</f>
        <v>28</v>
      </c>
      <c r="K1075" t="str">
        <f>VLOOKUP(D1075,Vendedores!A:F,6,FALSE)</f>
        <v>Rodriguez, Maria</v>
      </c>
      <c r="L1075">
        <f>VLOOKUP(D1075,Vendedores!A:F,5,FALSE)</f>
        <v>4862</v>
      </c>
      <c r="M1075">
        <f>VLOOKUP(D1075,Vendedores!A:F,2,FALSE)</f>
        <v>5</v>
      </c>
      <c r="N1075" t="str">
        <f>VLOOKUP(D1075,Vendedores!A:H,7,FALSE)</f>
        <v>Vendedor Sr</v>
      </c>
      <c r="O1075">
        <f>VLOOKUP(D1075,Vendedores!A:H,8,FALSE)</f>
        <v>2</v>
      </c>
      <c r="P1075">
        <f t="shared" si="98"/>
        <v>28</v>
      </c>
      <c r="Q1075">
        <f t="shared" si="99"/>
        <v>14</v>
      </c>
      <c r="R1075">
        <f t="shared" si="100"/>
        <v>14.98</v>
      </c>
      <c r="S1075">
        <f t="shared" si="101"/>
        <v>14.98</v>
      </c>
      <c r="T1075" s="12">
        <f>VLOOKUP(
    O1075,
    Comisiones!A:N,
    HLOOKUP(G1075,Comisiones!$1:$2,2,FALSE),
    FALSE
)</f>
        <v>0.2</v>
      </c>
    </row>
    <row r="1076" spans="1:20" x14ac:dyDescent="0.3">
      <c r="A1076" s="2">
        <v>1075</v>
      </c>
      <c r="B1076" s="3">
        <v>45286</v>
      </c>
      <c r="C1076" s="2">
        <v>7</v>
      </c>
      <c r="D1076" s="2">
        <v>35</v>
      </c>
      <c r="E1076" s="2">
        <v>17</v>
      </c>
      <c r="F1076" t="str">
        <f t="shared" si="96"/>
        <v>martes</v>
      </c>
      <c r="G1076" t="str">
        <f t="shared" si="97"/>
        <v>diciembre</v>
      </c>
      <c r="H1076" t="str">
        <f>VLOOKUP(C1076,Productos!A:D,2,FALSE)</f>
        <v>Producto G</v>
      </c>
      <c r="I1076">
        <f>VLOOKUP(C1076,Productos!A:D,3,FALSE)</f>
        <v>17</v>
      </c>
      <c r="J1076">
        <f>VLOOKUP(C1076,Productos!A:D,4,FALSE)</f>
        <v>34</v>
      </c>
      <c r="K1076" t="str">
        <f>VLOOKUP(D1076,Vendedores!A:F,6,FALSE)</f>
        <v>Garcia, David</v>
      </c>
      <c r="L1076">
        <f>VLOOKUP(D1076,Vendedores!A:F,5,FALSE)</f>
        <v>2383</v>
      </c>
      <c r="M1076">
        <f>VLOOKUP(D1076,Vendedores!A:F,2,FALSE)</f>
        <v>7</v>
      </c>
      <c r="N1076" t="str">
        <f>VLOOKUP(D1076,Vendedores!A:H,7,FALSE)</f>
        <v>Vendedor Jr</v>
      </c>
      <c r="O1076">
        <f>VLOOKUP(D1076,Vendedores!A:H,8,FALSE)</f>
        <v>2</v>
      </c>
      <c r="P1076">
        <f t="shared" si="98"/>
        <v>34</v>
      </c>
      <c r="Q1076">
        <f t="shared" si="99"/>
        <v>17</v>
      </c>
      <c r="R1076">
        <f t="shared" si="100"/>
        <v>18.190000000000001</v>
      </c>
      <c r="S1076">
        <f t="shared" si="101"/>
        <v>18.190000000000001</v>
      </c>
      <c r="T1076" s="12">
        <f>VLOOKUP(
    O1076,
    Comisiones!A:N,
    HLOOKUP(G1076,Comisiones!$1:$2,2,FALSE),
    FALSE
)</f>
        <v>0.2</v>
      </c>
    </row>
    <row r="1077" spans="1:20" x14ac:dyDescent="0.3">
      <c r="A1077" s="2">
        <v>1076</v>
      </c>
      <c r="B1077" s="3">
        <v>45286</v>
      </c>
      <c r="C1077" s="2">
        <v>8</v>
      </c>
      <c r="D1077" s="2">
        <v>38</v>
      </c>
      <c r="E1077" s="2">
        <v>9</v>
      </c>
      <c r="F1077" t="str">
        <f t="shared" si="96"/>
        <v>martes</v>
      </c>
      <c r="G1077" t="str">
        <f t="shared" si="97"/>
        <v>diciembre</v>
      </c>
      <c r="H1077" t="str">
        <f>VLOOKUP(C1077,Productos!A:D,2,FALSE)</f>
        <v>Producto H</v>
      </c>
      <c r="I1077">
        <f>VLOOKUP(C1077,Productos!A:D,3,FALSE)</f>
        <v>14</v>
      </c>
      <c r="J1077">
        <f>VLOOKUP(C1077,Productos!A:D,4,FALSE)</f>
        <v>28</v>
      </c>
      <c r="K1077" t="str">
        <f>VLOOKUP(D1077,Vendedores!A:F,6,FALSE)</f>
        <v>Fernandez, Jose</v>
      </c>
      <c r="L1077">
        <f>VLOOKUP(D1077,Vendedores!A:F,5,FALSE)</f>
        <v>3055</v>
      </c>
      <c r="M1077">
        <f>VLOOKUP(D1077,Vendedores!A:F,2,FALSE)</f>
        <v>6</v>
      </c>
      <c r="N1077" t="str">
        <f>VLOOKUP(D1077,Vendedores!A:H,7,FALSE)</f>
        <v>Vendedor Ssr</v>
      </c>
      <c r="O1077">
        <f>VLOOKUP(D1077,Vendedores!A:H,8,FALSE)</f>
        <v>2</v>
      </c>
      <c r="P1077">
        <f t="shared" si="98"/>
        <v>28</v>
      </c>
      <c r="Q1077">
        <f t="shared" si="99"/>
        <v>14</v>
      </c>
      <c r="R1077">
        <f t="shared" si="100"/>
        <v>14.98</v>
      </c>
      <c r="S1077">
        <f t="shared" si="101"/>
        <v>14.98</v>
      </c>
      <c r="T1077" s="12">
        <f>VLOOKUP(
    O1077,
    Comisiones!A:N,
    HLOOKUP(G1077,Comisiones!$1:$2,2,FALSE),
    FALSE
)</f>
        <v>0.2</v>
      </c>
    </row>
    <row r="1078" spans="1:20" x14ac:dyDescent="0.3">
      <c r="A1078" s="2">
        <v>1077</v>
      </c>
      <c r="B1078" s="3">
        <v>45286</v>
      </c>
      <c r="C1078" s="2">
        <v>2</v>
      </c>
      <c r="D1078" s="2">
        <v>16</v>
      </c>
      <c r="E1078" s="2">
        <v>14</v>
      </c>
      <c r="F1078" t="str">
        <f t="shared" si="96"/>
        <v>martes</v>
      </c>
      <c r="G1078" t="str">
        <f t="shared" si="97"/>
        <v>diciembre</v>
      </c>
      <c r="H1078" t="str">
        <f>VLOOKUP(C1078,Productos!A:D,2,FALSE)</f>
        <v>Producto B</v>
      </c>
      <c r="I1078">
        <f>VLOOKUP(C1078,Productos!A:D,3,FALSE)</f>
        <v>14</v>
      </c>
      <c r="J1078">
        <f>VLOOKUP(C1078,Productos!A:D,4,FALSE)</f>
        <v>28</v>
      </c>
      <c r="K1078" t="str">
        <f>VLOOKUP(D1078,Vendedores!A:F,6,FALSE)</f>
        <v>Martin, Francisco</v>
      </c>
      <c r="L1078">
        <f>VLOOKUP(D1078,Vendedores!A:F,5,FALSE)</f>
        <v>2456</v>
      </c>
      <c r="M1078">
        <f>VLOOKUP(D1078,Vendedores!A:F,2,FALSE)</f>
        <v>7</v>
      </c>
      <c r="N1078" t="str">
        <f>VLOOKUP(D1078,Vendedores!A:H,7,FALSE)</f>
        <v>Vendedor Jr</v>
      </c>
      <c r="O1078">
        <f>VLOOKUP(D1078,Vendedores!A:H,8,FALSE)</f>
        <v>2</v>
      </c>
      <c r="P1078">
        <f t="shared" si="98"/>
        <v>28</v>
      </c>
      <c r="Q1078">
        <f t="shared" si="99"/>
        <v>14</v>
      </c>
      <c r="R1078">
        <f t="shared" si="100"/>
        <v>14</v>
      </c>
      <c r="S1078">
        <f t="shared" si="101"/>
        <v>14</v>
      </c>
      <c r="T1078" s="12">
        <f>VLOOKUP(
    O1078,
    Comisiones!A:N,
    HLOOKUP(G1078,Comisiones!$1:$2,2,FALSE),
    FALSE
)</f>
        <v>0.2</v>
      </c>
    </row>
    <row r="1079" spans="1:20" x14ac:dyDescent="0.3">
      <c r="A1079" s="2">
        <v>1078</v>
      </c>
      <c r="B1079" s="3">
        <v>45287</v>
      </c>
      <c r="C1079" s="2">
        <v>8</v>
      </c>
      <c r="D1079" s="2">
        <v>2</v>
      </c>
      <c r="E1079" s="2">
        <v>15</v>
      </c>
      <c r="F1079" t="str">
        <f t="shared" si="96"/>
        <v>miércoles</v>
      </c>
      <c r="G1079" t="str">
        <f t="shared" si="97"/>
        <v>diciembre</v>
      </c>
      <c r="H1079" t="str">
        <f>VLOOKUP(C1079,Productos!A:D,2,FALSE)</f>
        <v>Producto H</v>
      </c>
      <c r="I1079">
        <f>VLOOKUP(C1079,Productos!A:D,3,FALSE)</f>
        <v>14</v>
      </c>
      <c r="J1079">
        <f>VLOOKUP(C1079,Productos!A:D,4,FALSE)</f>
        <v>28</v>
      </c>
      <c r="K1079" t="str">
        <f>VLOOKUP(D1079,Vendedores!A:F,6,FALSE)</f>
        <v>Rodriguez, Ana</v>
      </c>
      <c r="L1079">
        <f>VLOOKUP(D1079,Vendedores!A:F,5,FALSE)</f>
        <v>6979</v>
      </c>
      <c r="M1079">
        <f>VLOOKUP(D1079,Vendedores!A:F,2,FALSE)</f>
        <v>3</v>
      </c>
      <c r="N1079" t="str">
        <f>VLOOKUP(D1079,Vendedores!A:H,7,FALSE)</f>
        <v>Gerente</v>
      </c>
      <c r="O1079">
        <f>VLOOKUP(D1079,Vendedores!A:H,8,FALSE)</f>
        <v>3</v>
      </c>
      <c r="P1079">
        <f t="shared" si="98"/>
        <v>25.2</v>
      </c>
      <c r="Q1079">
        <f t="shared" si="99"/>
        <v>14</v>
      </c>
      <c r="R1079">
        <f t="shared" si="100"/>
        <v>14.98</v>
      </c>
      <c r="S1079">
        <f t="shared" si="101"/>
        <v>14.98</v>
      </c>
      <c r="T1079" s="12">
        <f>VLOOKUP(
    O1079,
    Comisiones!A:N,
    HLOOKUP(G1079,Comisiones!$1:$2,2,FALSE),
    FALSE
)</f>
        <v>0.22</v>
      </c>
    </row>
    <row r="1080" spans="1:20" x14ac:dyDescent="0.3">
      <c r="A1080" s="2">
        <v>1079</v>
      </c>
      <c r="B1080" s="3">
        <v>45287</v>
      </c>
      <c r="C1080" s="2">
        <v>4</v>
      </c>
      <c r="D1080" s="2">
        <v>36</v>
      </c>
      <c r="E1080" s="2">
        <v>14</v>
      </c>
      <c r="F1080" t="str">
        <f t="shared" si="96"/>
        <v>miércoles</v>
      </c>
      <c r="G1080" t="str">
        <f t="shared" si="97"/>
        <v>diciembre</v>
      </c>
      <c r="H1080" t="str">
        <f>VLOOKUP(C1080,Productos!A:D,2,FALSE)</f>
        <v>Producto D</v>
      </c>
      <c r="I1080">
        <f>VLOOKUP(C1080,Productos!A:D,3,FALSE)</f>
        <v>14</v>
      </c>
      <c r="J1080">
        <f>VLOOKUP(C1080,Productos!A:D,4,FALSE)</f>
        <v>28</v>
      </c>
      <c r="K1080" t="str">
        <f>VLOOKUP(D1080,Vendedores!A:F,6,FALSE)</f>
        <v>Rodriguez, Francisco</v>
      </c>
      <c r="L1080">
        <f>VLOOKUP(D1080,Vendedores!A:F,5,FALSE)</f>
        <v>1898</v>
      </c>
      <c r="M1080">
        <f>VLOOKUP(D1080,Vendedores!A:F,2,FALSE)</f>
        <v>8</v>
      </c>
      <c r="N1080" t="str">
        <f>VLOOKUP(D1080,Vendedores!A:H,7,FALSE)</f>
        <v>Pasante</v>
      </c>
      <c r="O1080">
        <f>VLOOKUP(D1080,Vendedores!A:H,8,FALSE)</f>
        <v>1</v>
      </c>
      <c r="P1080">
        <f t="shared" si="98"/>
        <v>28</v>
      </c>
      <c r="Q1080">
        <f t="shared" si="99"/>
        <v>14</v>
      </c>
      <c r="R1080">
        <f t="shared" si="100"/>
        <v>14</v>
      </c>
      <c r="S1080">
        <f t="shared" si="101"/>
        <v>14</v>
      </c>
      <c r="T1080" s="12">
        <f>VLOOKUP(
    O1080,
    Comisiones!A:N,
    HLOOKUP(G1080,Comisiones!$1:$2,2,FALSE),
    FALSE
)</f>
        <v>0.18</v>
      </c>
    </row>
    <row r="1081" spans="1:20" x14ac:dyDescent="0.3">
      <c r="A1081" s="2">
        <v>1080</v>
      </c>
      <c r="B1081" s="3">
        <v>45287</v>
      </c>
      <c r="C1081" s="2">
        <v>8</v>
      </c>
      <c r="D1081" s="2">
        <v>1</v>
      </c>
      <c r="E1081" s="2">
        <v>14</v>
      </c>
      <c r="F1081" t="str">
        <f t="shared" si="96"/>
        <v>miércoles</v>
      </c>
      <c r="G1081" t="str">
        <f t="shared" si="97"/>
        <v>diciembre</v>
      </c>
      <c r="H1081" t="str">
        <f>VLOOKUP(C1081,Productos!A:D,2,FALSE)</f>
        <v>Producto H</v>
      </c>
      <c r="I1081">
        <f>VLOOKUP(C1081,Productos!A:D,3,FALSE)</f>
        <v>14</v>
      </c>
      <c r="J1081">
        <f>VLOOKUP(C1081,Productos!A:D,4,FALSE)</f>
        <v>28</v>
      </c>
      <c r="K1081" t="str">
        <f>VLOOKUP(D1081,Vendedores!A:F,6,FALSE)</f>
        <v>Garcia, Juan</v>
      </c>
      <c r="L1081">
        <f>VLOOKUP(D1081,Vendedores!A:F,5,FALSE)</f>
        <v>7402</v>
      </c>
      <c r="M1081">
        <f>VLOOKUP(D1081,Vendedores!A:F,2,FALSE)</f>
        <v>7</v>
      </c>
      <c r="N1081" t="str">
        <f>VLOOKUP(D1081,Vendedores!A:H,7,FALSE)</f>
        <v>Vendedor Jr</v>
      </c>
      <c r="O1081">
        <f>VLOOKUP(D1081,Vendedores!A:H,8,FALSE)</f>
        <v>2</v>
      </c>
      <c r="P1081">
        <f t="shared" si="98"/>
        <v>28</v>
      </c>
      <c r="Q1081">
        <f t="shared" si="99"/>
        <v>14</v>
      </c>
      <c r="R1081">
        <f t="shared" si="100"/>
        <v>14.98</v>
      </c>
      <c r="S1081">
        <f t="shared" si="101"/>
        <v>14.98</v>
      </c>
      <c r="T1081" s="12">
        <f>VLOOKUP(
    O1081,
    Comisiones!A:N,
    HLOOKUP(G1081,Comisiones!$1:$2,2,FALSE),
    FALSE
)</f>
        <v>0.2</v>
      </c>
    </row>
    <row r="1082" spans="1:20" x14ac:dyDescent="0.3">
      <c r="A1082" s="2">
        <v>1081</v>
      </c>
      <c r="B1082" s="3">
        <v>45288</v>
      </c>
      <c r="C1082" s="2">
        <v>8</v>
      </c>
      <c r="D1082" s="2">
        <v>9</v>
      </c>
      <c r="E1082" s="2">
        <v>17</v>
      </c>
      <c r="F1082" t="str">
        <f t="shared" si="96"/>
        <v>jueves</v>
      </c>
      <c r="G1082" t="str">
        <f t="shared" si="97"/>
        <v>diciembre</v>
      </c>
      <c r="H1082" t="str">
        <f>VLOOKUP(C1082,Productos!A:D,2,FALSE)</f>
        <v>Producto H</v>
      </c>
      <c r="I1082">
        <f>VLOOKUP(C1082,Productos!A:D,3,FALSE)</f>
        <v>14</v>
      </c>
      <c r="J1082">
        <f>VLOOKUP(C1082,Productos!A:D,4,FALSE)</f>
        <v>28</v>
      </c>
      <c r="K1082" t="str">
        <f>VLOOKUP(D1082,Vendedores!A:F,6,FALSE)</f>
        <v>Gomez, Jose</v>
      </c>
      <c r="L1082">
        <f>VLOOKUP(D1082,Vendedores!A:F,5,FALSE)</f>
        <v>5400</v>
      </c>
      <c r="M1082">
        <f>VLOOKUP(D1082,Vendedores!A:F,2,FALSE)</f>
        <v>4</v>
      </c>
      <c r="N1082" t="str">
        <f>VLOOKUP(D1082,Vendedores!A:H,7,FALSE)</f>
        <v>Jefe</v>
      </c>
      <c r="O1082">
        <f>VLOOKUP(D1082,Vendedores!A:H,8,FALSE)</f>
        <v>3</v>
      </c>
      <c r="P1082">
        <f t="shared" si="98"/>
        <v>28</v>
      </c>
      <c r="Q1082">
        <f t="shared" si="99"/>
        <v>14</v>
      </c>
      <c r="R1082">
        <f t="shared" si="100"/>
        <v>14.98</v>
      </c>
      <c r="S1082">
        <f t="shared" si="101"/>
        <v>14.98</v>
      </c>
      <c r="T1082" s="12">
        <f>VLOOKUP(
    O1082,
    Comisiones!A:N,
    HLOOKUP(G1082,Comisiones!$1:$2,2,FALSE),
    FALSE
)</f>
        <v>0.22</v>
      </c>
    </row>
    <row r="1083" spans="1:20" x14ac:dyDescent="0.3">
      <c r="A1083" s="2">
        <v>1082</v>
      </c>
      <c r="B1083" s="3">
        <v>45288</v>
      </c>
      <c r="C1083" s="2">
        <v>3</v>
      </c>
      <c r="D1083" s="2">
        <v>7</v>
      </c>
      <c r="E1083" s="2">
        <v>17</v>
      </c>
      <c r="F1083" t="str">
        <f t="shared" si="96"/>
        <v>jueves</v>
      </c>
      <c r="G1083" t="str">
        <f t="shared" si="97"/>
        <v>diciembre</v>
      </c>
      <c r="H1083" t="str">
        <f>VLOOKUP(C1083,Productos!A:D,2,FALSE)</f>
        <v>Producto C</v>
      </c>
      <c r="I1083">
        <f>VLOOKUP(C1083,Productos!A:D,3,FALSE)</f>
        <v>23</v>
      </c>
      <c r="J1083">
        <f>VLOOKUP(C1083,Productos!A:D,4,FALSE)</f>
        <v>46</v>
      </c>
      <c r="K1083" t="str">
        <f>VLOOKUP(D1083,Vendedores!A:F,6,FALSE)</f>
        <v>Sanchez, Antonio</v>
      </c>
      <c r="L1083">
        <f>VLOOKUP(D1083,Vendedores!A:F,5,FALSE)</f>
        <v>1810</v>
      </c>
      <c r="M1083">
        <f>VLOOKUP(D1083,Vendedores!A:F,2,FALSE)</f>
        <v>8</v>
      </c>
      <c r="N1083" t="str">
        <f>VLOOKUP(D1083,Vendedores!A:H,7,FALSE)</f>
        <v>Pasante</v>
      </c>
      <c r="O1083">
        <f>VLOOKUP(D1083,Vendedores!A:H,8,FALSE)</f>
        <v>1</v>
      </c>
      <c r="P1083">
        <f t="shared" si="98"/>
        <v>46</v>
      </c>
      <c r="Q1083">
        <f t="shared" si="99"/>
        <v>23</v>
      </c>
      <c r="R1083">
        <f t="shared" si="100"/>
        <v>23</v>
      </c>
      <c r="S1083">
        <f t="shared" si="101"/>
        <v>23</v>
      </c>
      <c r="T1083" s="12">
        <f>VLOOKUP(
    O1083,
    Comisiones!A:N,
    HLOOKUP(G1083,Comisiones!$1:$2,2,FALSE),
    FALSE
)</f>
        <v>0.18</v>
      </c>
    </row>
    <row r="1084" spans="1:20" x14ac:dyDescent="0.3">
      <c r="A1084" s="2">
        <v>1083</v>
      </c>
      <c r="B1084" s="3">
        <v>45288</v>
      </c>
      <c r="C1084" s="2">
        <v>4</v>
      </c>
      <c r="D1084" s="2">
        <v>20</v>
      </c>
      <c r="E1084" s="2">
        <v>17</v>
      </c>
      <c r="F1084" t="str">
        <f t="shared" si="96"/>
        <v>jueves</v>
      </c>
      <c r="G1084" t="str">
        <f t="shared" si="97"/>
        <v>diciembre</v>
      </c>
      <c r="H1084" t="str">
        <f>VLOOKUP(C1084,Productos!A:D,2,FALSE)</f>
        <v>Producto D</v>
      </c>
      <c r="I1084">
        <f>VLOOKUP(C1084,Productos!A:D,3,FALSE)</f>
        <v>14</v>
      </c>
      <c r="J1084">
        <f>VLOOKUP(C1084,Productos!A:D,4,FALSE)</f>
        <v>28</v>
      </c>
      <c r="K1084" t="str">
        <f>VLOOKUP(D1084,Vendedores!A:F,6,FALSE)</f>
        <v>Gonzalez, Carmen</v>
      </c>
      <c r="L1084">
        <f>VLOOKUP(D1084,Vendedores!A:F,5,FALSE)</f>
        <v>3522</v>
      </c>
      <c r="M1084">
        <f>VLOOKUP(D1084,Vendedores!A:F,2,FALSE)</f>
        <v>6</v>
      </c>
      <c r="N1084" t="str">
        <f>VLOOKUP(D1084,Vendedores!A:H,7,FALSE)</f>
        <v>Vendedor Ssr</v>
      </c>
      <c r="O1084">
        <f>VLOOKUP(D1084,Vendedores!A:H,8,FALSE)</f>
        <v>2</v>
      </c>
      <c r="P1084">
        <f t="shared" si="98"/>
        <v>28</v>
      </c>
      <c r="Q1084">
        <f t="shared" si="99"/>
        <v>14</v>
      </c>
      <c r="R1084">
        <f t="shared" si="100"/>
        <v>14</v>
      </c>
      <c r="S1084">
        <f t="shared" si="101"/>
        <v>14</v>
      </c>
      <c r="T1084" s="12">
        <f>VLOOKUP(
    O1084,
    Comisiones!A:N,
    HLOOKUP(G1084,Comisiones!$1:$2,2,FALSE),
    FALSE
)</f>
        <v>0.2</v>
      </c>
    </row>
    <row r="1085" spans="1:20" x14ac:dyDescent="0.3">
      <c r="A1085" s="2">
        <v>1084</v>
      </c>
      <c r="B1085" s="3">
        <v>45289</v>
      </c>
      <c r="C1085" s="2">
        <v>5</v>
      </c>
      <c r="D1085" s="2">
        <v>33</v>
      </c>
      <c r="E1085" s="2">
        <v>18</v>
      </c>
      <c r="F1085" t="str">
        <f t="shared" si="96"/>
        <v>viernes</v>
      </c>
      <c r="G1085" t="str">
        <f t="shared" si="97"/>
        <v>diciembre</v>
      </c>
      <c r="H1085" t="str">
        <f>VLOOKUP(C1085,Productos!A:D,2,FALSE)</f>
        <v>Producto E</v>
      </c>
      <c r="I1085">
        <f>VLOOKUP(C1085,Productos!A:D,3,FALSE)</f>
        <v>24</v>
      </c>
      <c r="J1085">
        <f>VLOOKUP(C1085,Productos!A:D,4,FALSE)</f>
        <v>48</v>
      </c>
      <c r="K1085" t="str">
        <f>VLOOKUP(D1085,Vendedores!A:F,6,FALSE)</f>
        <v>Martin, Josefa</v>
      </c>
      <c r="L1085">
        <f>VLOOKUP(D1085,Vendedores!A:F,5,FALSE)</f>
        <v>4217</v>
      </c>
      <c r="M1085">
        <f>VLOOKUP(D1085,Vendedores!A:F,2,FALSE)</f>
        <v>5</v>
      </c>
      <c r="N1085" t="str">
        <f>VLOOKUP(D1085,Vendedores!A:H,7,FALSE)</f>
        <v>Vendedor Sr</v>
      </c>
      <c r="O1085">
        <f>VLOOKUP(D1085,Vendedores!A:H,8,FALSE)</f>
        <v>2</v>
      </c>
      <c r="P1085">
        <f t="shared" si="98"/>
        <v>48</v>
      </c>
      <c r="Q1085">
        <f t="shared" si="99"/>
        <v>24</v>
      </c>
      <c r="R1085">
        <f t="shared" si="100"/>
        <v>25.68</v>
      </c>
      <c r="S1085">
        <f t="shared" si="101"/>
        <v>25.68</v>
      </c>
      <c r="T1085" s="12">
        <f>VLOOKUP(
    O1085,
    Comisiones!A:N,
    HLOOKUP(G1085,Comisiones!$1:$2,2,FALSE),
    FALSE
)</f>
        <v>0.2</v>
      </c>
    </row>
    <row r="1086" spans="1:20" x14ac:dyDescent="0.3">
      <c r="A1086" s="2">
        <v>1085</v>
      </c>
      <c r="B1086" s="3">
        <v>45289</v>
      </c>
      <c r="C1086" s="2">
        <v>5</v>
      </c>
      <c r="D1086" s="2">
        <v>34</v>
      </c>
      <c r="E1086" s="2">
        <v>8</v>
      </c>
      <c r="F1086" t="str">
        <f t="shared" si="96"/>
        <v>viernes</v>
      </c>
      <c r="G1086" t="str">
        <f t="shared" si="97"/>
        <v>diciembre</v>
      </c>
      <c r="H1086" t="str">
        <f>VLOOKUP(C1086,Productos!A:D,2,FALSE)</f>
        <v>Producto E</v>
      </c>
      <c r="I1086">
        <f>VLOOKUP(C1086,Productos!A:D,3,FALSE)</f>
        <v>24</v>
      </c>
      <c r="J1086">
        <f>VLOOKUP(C1086,Productos!A:D,4,FALSE)</f>
        <v>48</v>
      </c>
      <c r="K1086" t="str">
        <f>VLOOKUP(D1086,Vendedores!A:F,6,FALSE)</f>
        <v>Lopez, Teresa</v>
      </c>
      <c r="L1086">
        <f>VLOOKUP(D1086,Vendedores!A:F,5,FALSE)</f>
        <v>3680</v>
      </c>
      <c r="M1086">
        <f>VLOOKUP(D1086,Vendedores!A:F,2,FALSE)</f>
        <v>6</v>
      </c>
      <c r="N1086" t="str">
        <f>VLOOKUP(D1086,Vendedores!A:H,7,FALSE)</f>
        <v>Vendedor Ssr</v>
      </c>
      <c r="O1086">
        <f>VLOOKUP(D1086,Vendedores!A:H,8,FALSE)</f>
        <v>2</v>
      </c>
      <c r="P1086">
        <f t="shared" si="98"/>
        <v>48</v>
      </c>
      <c r="Q1086">
        <f t="shared" si="99"/>
        <v>24</v>
      </c>
      <c r="R1086">
        <f t="shared" si="100"/>
        <v>25.68</v>
      </c>
      <c r="S1086">
        <f t="shared" si="101"/>
        <v>25.68</v>
      </c>
      <c r="T1086" s="12">
        <f>VLOOKUP(
    O1086,
    Comisiones!A:N,
    HLOOKUP(G1086,Comisiones!$1:$2,2,FALSE),
    FALSE
)</f>
        <v>0.2</v>
      </c>
    </row>
    <row r="1087" spans="1:20" x14ac:dyDescent="0.3">
      <c r="A1087" s="2">
        <v>1086</v>
      </c>
      <c r="B1087" s="3">
        <v>45289</v>
      </c>
      <c r="C1087" s="2">
        <v>6</v>
      </c>
      <c r="D1087" s="2">
        <v>6</v>
      </c>
      <c r="E1087" s="2">
        <v>17</v>
      </c>
      <c r="F1087" t="str">
        <f t="shared" si="96"/>
        <v>viernes</v>
      </c>
      <c r="G1087" t="str">
        <f t="shared" si="97"/>
        <v>diciembre</v>
      </c>
      <c r="H1087" t="str">
        <f>VLOOKUP(C1087,Productos!A:D,2,FALSE)</f>
        <v>Producto F</v>
      </c>
      <c r="I1087">
        <f>VLOOKUP(C1087,Productos!A:D,3,FALSE)</f>
        <v>16</v>
      </c>
      <c r="J1087">
        <f>VLOOKUP(C1087,Productos!A:D,4,FALSE)</f>
        <v>32</v>
      </c>
      <c r="K1087" t="str">
        <f>VLOOKUP(D1087,Vendedores!A:F,6,FALSE)</f>
        <v>Martinez, Pilar</v>
      </c>
      <c r="L1087">
        <f>VLOOKUP(D1087,Vendedores!A:F,5,FALSE)</f>
        <v>2700</v>
      </c>
      <c r="M1087">
        <f>VLOOKUP(D1087,Vendedores!A:F,2,FALSE)</f>
        <v>2</v>
      </c>
      <c r="N1087" t="str">
        <f>VLOOKUP(D1087,Vendedores!A:H,7,FALSE)</f>
        <v>Director</v>
      </c>
      <c r="O1087">
        <f>VLOOKUP(D1087,Vendedores!A:H,8,FALSE)</f>
        <v>4</v>
      </c>
      <c r="P1087">
        <f t="shared" si="98"/>
        <v>28.8</v>
      </c>
      <c r="Q1087">
        <f t="shared" si="99"/>
        <v>16</v>
      </c>
      <c r="R1087">
        <f t="shared" si="100"/>
        <v>17.12</v>
      </c>
      <c r="S1087">
        <f t="shared" si="101"/>
        <v>17.12</v>
      </c>
      <c r="T1087" s="12">
        <f>VLOOKUP(
    O1087,
    Comisiones!A:N,
    HLOOKUP(G1087,Comisiones!$1:$2,2,FALSE),
    FALSE
)</f>
        <v>0.24</v>
      </c>
    </row>
    <row r="1088" spans="1:20" x14ac:dyDescent="0.3">
      <c r="A1088" s="2">
        <v>1087</v>
      </c>
      <c r="B1088" s="3">
        <v>45290</v>
      </c>
      <c r="C1088" s="2">
        <v>6</v>
      </c>
      <c r="D1088" s="2">
        <v>10</v>
      </c>
      <c r="E1088" s="2">
        <v>15</v>
      </c>
      <c r="F1088" t="str">
        <f t="shared" si="96"/>
        <v>sábado</v>
      </c>
      <c r="G1088" t="str">
        <f t="shared" si="97"/>
        <v>diciembre</v>
      </c>
      <c r="H1088" t="str">
        <f>VLOOKUP(C1088,Productos!A:D,2,FALSE)</f>
        <v>Producto F</v>
      </c>
      <c r="I1088">
        <f>VLOOKUP(C1088,Productos!A:D,3,FALSE)</f>
        <v>16</v>
      </c>
      <c r="J1088">
        <f>VLOOKUP(C1088,Productos!A:D,4,FALSE)</f>
        <v>32</v>
      </c>
      <c r="K1088" t="str">
        <f>VLOOKUP(D1088,Vendedores!A:F,6,FALSE)</f>
        <v>Martin, Francisco</v>
      </c>
      <c r="L1088">
        <f>VLOOKUP(D1088,Vendedores!A:F,5,FALSE)</f>
        <v>4384</v>
      </c>
      <c r="M1088">
        <f>VLOOKUP(D1088,Vendedores!A:F,2,FALSE)</f>
        <v>5</v>
      </c>
      <c r="N1088" t="str">
        <f>VLOOKUP(D1088,Vendedores!A:H,7,FALSE)</f>
        <v>Vendedor Sr</v>
      </c>
      <c r="O1088">
        <f>VLOOKUP(D1088,Vendedores!A:H,8,FALSE)</f>
        <v>2</v>
      </c>
      <c r="P1088">
        <f t="shared" si="98"/>
        <v>32</v>
      </c>
      <c r="Q1088">
        <f t="shared" si="99"/>
        <v>16</v>
      </c>
      <c r="R1088">
        <f t="shared" si="100"/>
        <v>17.12</v>
      </c>
      <c r="S1088">
        <f t="shared" si="101"/>
        <v>17.12</v>
      </c>
      <c r="T1088" s="12">
        <f>VLOOKUP(
    O1088,
    Comisiones!A:N,
    HLOOKUP(G1088,Comisiones!$1:$2,2,FALSE),
    FALSE
)</f>
        <v>0.2</v>
      </c>
    </row>
    <row r="1089" spans="1:20" x14ac:dyDescent="0.3">
      <c r="A1089" s="2">
        <v>1088</v>
      </c>
      <c r="B1089" s="3">
        <v>45290</v>
      </c>
      <c r="C1089" s="2">
        <v>4</v>
      </c>
      <c r="D1089" s="2">
        <v>4</v>
      </c>
      <c r="E1089" s="2">
        <v>10</v>
      </c>
      <c r="F1089" t="str">
        <f t="shared" si="96"/>
        <v>sábado</v>
      </c>
      <c r="G1089" t="str">
        <f t="shared" si="97"/>
        <v>diciembre</v>
      </c>
      <c r="H1089" t="str">
        <f>VLOOKUP(C1089,Productos!A:D,2,FALSE)</f>
        <v>Producto D</v>
      </c>
      <c r="I1089">
        <f>VLOOKUP(C1089,Productos!A:D,3,FALSE)</f>
        <v>14</v>
      </c>
      <c r="J1089">
        <f>VLOOKUP(C1089,Productos!A:D,4,FALSE)</f>
        <v>28</v>
      </c>
      <c r="K1089" t="str">
        <f>VLOOKUP(D1089,Vendedores!A:F,6,FALSE)</f>
        <v>Fernandez, Isabel</v>
      </c>
      <c r="L1089">
        <f>VLOOKUP(D1089,Vendedores!A:F,5,FALSE)</f>
        <v>4345</v>
      </c>
      <c r="M1089">
        <f>VLOOKUP(D1089,Vendedores!A:F,2,FALSE)</f>
        <v>5</v>
      </c>
      <c r="N1089" t="str">
        <f>VLOOKUP(D1089,Vendedores!A:H,7,FALSE)</f>
        <v>Vendedor Sr</v>
      </c>
      <c r="O1089">
        <f>VLOOKUP(D1089,Vendedores!A:H,8,FALSE)</f>
        <v>2</v>
      </c>
      <c r="P1089">
        <f t="shared" si="98"/>
        <v>28</v>
      </c>
      <c r="Q1089">
        <f t="shared" si="99"/>
        <v>14</v>
      </c>
      <c r="R1089">
        <f t="shared" si="100"/>
        <v>14</v>
      </c>
      <c r="S1089">
        <f t="shared" si="101"/>
        <v>14</v>
      </c>
      <c r="T1089" s="12">
        <f>VLOOKUP(
    O1089,
    Comisiones!A:N,
    HLOOKUP(G1089,Comisiones!$1:$2,2,FALSE),
    FALSE
)</f>
        <v>0.2</v>
      </c>
    </row>
    <row r="1090" spans="1:20" x14ac:dyDescent="0.3">
      <c r="A1090" s="2">
        <v>1089</v>
      </c>
      <c r="B1090" s="3">
        <v>45290</v>
      </c>
      <c r="C1090" s="2">
        <v>1</v>
      </c>
      <c r="D1090" s="2">
        <v>18</v>
      </c>
      <c r="E1090" s="2">
        <v>17</v>
      </c>
      <c r="F1090" t="str">
        <f t="shared" si="96"/>
        <v>sábado</v>
      </c>
      <c r="G1090" t="str">
        <f t="shared" si="97"/>
        <v>diciembre</v>
      </c>
      <c r="H1090" t="str">
        <f>VLOOKUP(C1090,Productos!A:D,2,FALSE)</f>
        <v>Producto A</v>
      </c>
      <c r="I1090">
        <f>VLOOKUP(C1090,Productos!A:D,3,FALSE)</f>
        <v>10</v>
      </c>
      <c r="J1090">
        <f>VLOOKUP(C1090,Productos!A:D,4,FALSE)</f>
        <v>20</v>
      </c>
      <c r="K1090" t="str">
        <f>VLOOKUP(D1090,Vendedores!A:F,6,FALSE)</f>
        <v>Garcia, Jose</v>
      </c>
      <c r="L1090">
        <f>VLOOKUP(D1090,Vendedores!A:F,5,FALSE)</f>
        <v>5194</v>
      </c>
      <c r="M1090">
        <f>VLOOKUP(D1090,Vendedores!A:F,2,FALSE)</f>
        <v>4</v>
      </c>
      <c r="N1090" t="str">
        <f>VLOOKUP(D1090,Vendedores!A:H,7,FALSE)</f>
        <v>Jefe</v>
      </c>
      <c r="O1090">
        <f>VLOOKUP(D1090,Vendedores!A:H,8,FALSE)</f>
        <v>3</v>
      </c>
      <c r="P1090">
        <f t="shared" si="98"/>
        <v>20</v>
      </c>
      <c r="Q1090">
        <f t="shared" si="99"/>
        <v>10</v>
      </c>
      <c r="R1090">
        <f t="shared" si="100"/>
        <v>10</v>
      </c>
      <c r="S1090">
        <f t="shared" si="101"/>
        <v>10</v>
      </c>
      <c r="T1090" s="12">
        <f>VLOOKUP(
    O1090,
    Comisiones!A:N,
    HLOOKUP(G1090,Comisiones!$1:$2,2,FALSE),
    FALSE
)</f>
        <v>0.22</v>
      </c>
    </row>
    <row r="1091" spans="1:20" x14ac:dyDescent="0.3">
      <c r="A1091" s="2">
        <v>1090</v>
      </c>
      <c r="B1091" s="3">
        <v>45291</v>
      </c>
      <c r="C1091" s="2">
        <v>7</v>
      </c>
      <c r="D1091" s="2">
        <v>10</v>
      </c>
      <c r="E1091" s="2">
        <v>13</v>
      </c>
      <c r="F1091" t="str">
        <f t="shared" ref="F1091:F1093" si="102">TEXT(B1091,"dddd")</f>
        <v>domingo</v>
      </c>
      <c r="G1091" t="str">
        <f t="shared" ref="G1091:G1093" si="103">TEXT(B1091,"mmmm")</f>
        <v>diciembre</v>
      </c>
      <c r="H1091" t="str">
        <f>VLOOKUP(C1091,Productos!A:D,2,FALSE)</f>
        <v>Producto G</v>
      </c>
      <c r="I1091">
        <f>VLOOKUP(C1091,Productos!A:D,3,FALSE)</f>
        <v>17</v>
      </c>
      <c r="J1091">
        <f>VLOOKUP(C1091,Productos!A:D,4,FALSE)</f>
        <v>34</v>
      </c>
      <c r="K1091" t="str">
        <f>VLOOKUP(D1091,Vendedores!A:F,6,FALSE)</f>
        <v>Martin, Francisco</v>
      </c>
      <c r="L1091">
        <f>VLOOKUP(D1091,Vendedores!A:F,5,FALSE)</f>
        <v>4384</v>
      </c>
      <c r="M1091">
        <f>VLOOKUP(D1091,Vendedores!A:F,2,FALSE)</f>
        <v>5</v>
      </c>
      <c r="N1091" t="str">
        <f>VLOOKUP(D1091,Vendedores!A:H,7,FALSE)</f>
        <v>Vendedor Sr</v>
      </c>
      <c r="O1091">
        <f>VLOOKUP(D1091,Vendedores!A:H,8,FALSE)</f>
        <v>2</v>
      </c>
      <c r="P1091">
        <f t="shared" ref="P1091:P1093" si="104">IF(
    OR(N1091="Director",N1091="Gerente",N1091="CEO"),
    J1091*0.9,
    IF(F1091="domingo",J1091*1.2,J1091)
)</f>
        <v>40.799999999999997</v>
      </c>
      <c r="Q1091">
        <f t="shared" ref="Q1091:Q1093" si="105">IF(
    AND(
        OR(C1091=1,C1091=2,C1091=3,C1091=4),
        OR(G1091="junio",G1091="julio",G1091="agosto")
    ),
    I1091*1.05,
    I1091
)</f>
        <v>17</v>
      </c>
      <c r="R1091">
        <f t="shared" ref="R1091:R1093" si="106">IF(
    OR(G1091="diciembre",G1091="enero",G1091="febrero"),
    IF(
        OR(C1091=5,C1091=6,C1091=7,C1091=8),
        I1091*1.07,
        IF(
            OR(C1091=10,C1091=9),
            I1091*1.1,
            I1091
        )
    ),
    I1091
)</f>
        <v>18.190000000000001</v>
      </c>
      <c r="S1091">
        <f t="shared" ref="S1091:S1093" si="107">IF(
    OR(G1091="enero",G1091="febrero",G1091="diciembre"),
    R1091,
    IF(OR(G1091="junio",G1091="julio",G1091="agosto"),Q1091,I1091))</f>
        <v>18.190000000000001</v>
      </c>
      <c r="T1091" s="12">
        <f>VLOOKUP(
    O1091,
    Comisiones!A:N,
    HLOOKUP(G1091,Comisiones!$1:$2,2,FALSE),
    FALSE
)</f>
        <v>0.2</v>
      </c>
    </row>
    <row r="1092" spans="1:20" x14ac:dyDescent="0.3">
      <c r="A1092" s="2">
        <v>1091</v>
      </c>
      <c r="B1092" s="3">
        <v>45291</v>
      </c>
      <c r="C1092" s="2">
        <v>10</v>
      </c>
      <c r="D1092" s="2">
        <v>18</v>
      </c>
      <c r="E1092" s="2">
        <v>17</v>
      </c>
      <c r="F1092" t="str">
        <f t="shared" si="102"/>
        <v>domingo</v>
      </c>
      <c r="G1092" t="str">
        <f t="shared" si="103"/>
        <v>diciembre</v>
      </c>
      <c r="H1092" t="str">
        <f>VLOOKUP(C1092,Productos!A:D,2,FALSE)</f>
        <v>Producto J</v>
      </c>
      <c r="I1092">
        <f>VLOOKUP(C1092,Productos!A:D,3,FALSE)</f>
        <v>29</v>
      </c>
      <c r="J1092">
        <f>VLOOKUP(C1092,Productos!A:D,4,FALSE)</f>
        <v>58</v>
      </c>
      <c r="K1092" t="str">
        <f>VLOOKUP(D1092,Vendedores!A:F,6,FALSE)</f>
        <v>Garcia, Jose</v>
      </c>
      <c r="L1092">
        <f>VLOOKUP(D1092,Vendedores!A:F,5,FALSE)</f>
        <v>5194</v>
      </c>
      <c r="M1092">
        <f>VLOOKUP(D1092,Vendedores!A:F,2,FALSE)</f>
        <v>4</v>
      </c>
      <c r="N1092" t="str">
        <f>VLOOKUP(D1092,Vendedores!A:H,7,FALSE)</f>
        <v>Jefe</v>
      </c>
      <c r="O1092">
        <f>VLOOKUP(D1092,Vendedores!A:H,8,FALSE)</f>
        <v>3</v>
      </c>
      <c r="P1092">
        <f t="shared" si="104"/>
        <v>69.599999999999994</v>
      </c>
      <c r="Q1092">
        <f t="shared" si="105"/>
        <v>29</v>
      </c>
      <c r="R1092">
        <f t="shared" si="106"/>
        <v>31.900000000000002</v>
      </c>
      <c r="S1092">
        <f t="shared" si="107"/>
        <v>31.900000000000002</v>
      </c>
      <c r="T1092" s="12">
        <f>VLOOKUP(
    O1092,
    Comisiones!A:N,
    HLOOKUP(G1092,Comisiones!$1:$2,2,FALSE),
    FALSE
)</f>
        <v>0.22</v>
      </c>
    </row>
    <row r="1093" spans="1:20" x14ac:dyDescent="0.3">
      <c r="A1093" s="2">
        <v>1092</v>
      </c>
      <c r="B1093" s="3">
        <v>45291</v>
      </c>
      <c r="C1093" s="2">
        <v>2</v>
      </c>
      <c r="D1093" s="2">
        <v>15</v>
      </c>
      <c r="E1093" s="2">
        <v>16</v>
      </c>
      <c r="F1093" t="str">
        <f t="shared" si="102"/>
        <v>domingo</v>
      </c>
      <c r="G1093" t="str">
        <f t="shared" si="103"/>
        <v>diciembre</v>
      </c>
      <c r="H1093" t="str">
        <f>VLOOKUP(C1093,Productos!A:D,2,FALSE)</f>
        <v>Producto B</v>
      </c>
      <c r="I1093">
        <f>VLOOKUP(C1093,Productos!A:D,3,FALSE)</f>
        <v>14</v>
      </c>
      <c r="J1093">
        <f>VLOOKUP(C1093,Productos!A:D,4,FALSE)</f>
        <v>28</v>
      </c>
      <c r="K1093" t="str">
        <f>VLOOKUP(D1093,Vendedores!A:F,6,FALSE)</f>
        <v>Gomez, David</v>
      </c>
      <c r="L1093">
        <f>VLOOKUP(D1093,Vendedores!A:F,5,FALSE)</f>
        <v>1821</v>
      </c>
      <c r="M1093">
        <f>VLOOKUP(D1093,Vendedores!A:F,2,FALSE)</f>
        <v>8</v>
      </c>
      <c r="N1093" t="str">
        <f>VLOOKUP(D1093,Vendedores!A:H,7,FALSE)</f>
        <v>Pasante</v>
      </c>
      <c r="O1093">
        <f>VLOOKUP(D1093,Vendedores!A:H,8,FALSE)</f>
        <v>1</v>
      </c>
      <c r="P1093">
        <f t="shared" si="104"/>
        <v>33.6</v>
      </c>
      <c r="Q1093">
        <f t="shared" si="105"/>
        <v>14</v>
      </c>
      <c r="R1093">
        <f t="shared" si="106"/>
        <v>14</v>
      </c>
      <c r="S1093">
        <f t="shared" si="107"/>
        <v>14</v>
      </c>
      <c r="T1093" s="12">
        <f>VLOOKUP(
    O1093,
    Comisiones!A:N,
    HLOOKUP(G1093,Comisiones!$1:$2,2,FALSE),
    FALSE
)</f>
        <v>0.18</v>
      </c>
    </row>
  </sheetData>
  <autoFilter ref="A1:W1093" xr:uid="{3B14FAD5-CB31-422B-92C2-CA0B2B8E80FE}">
    <filterColumn colId="21" showButton="0"/>
  </autoFilter>
  <mergeCells count="1">
    <mergeCell ref="V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EBBF3-4F20-4C16-BCAD-833799062F6F}">
  <dimension ref="B2:I38"/>
  <sheetViews>
    <sheetView topLeftCell="B21" zoomScale="190" zoomScaleNormal="190" workbookViewId="0">
      <selection activeCell="B36" sqref="B36"/>
    </sheetView>
  </sheetViews>
  <sheetFormatPr defaultRowHeight="14.4" x14ac:dyDescent="0.3"/>
  <sheetData>
    <row r="2" spans="2:9" ht="21" customHeight="1" x14ac:dyDescent="0.3">
      <c r="D2" t="s">
        <v>75</v>
      </c>
    </row>
    <row r="4" spans="2:9" x14ac:dyDescent="0.3">
      <c r="C4" t="s">
        <v>76</v>
      </c>
      <c r="F4" t="s">
        <v>78</v>
      </c>
    </row>
    <row r="7" spans="2:9" x14ac:dyDescent="0.3">
      <c r="B7" t="s">
        <v>77</v>
      </c>
      <c r="G7" t="s">
        <v>79</v>
      </c>
    </row>
    <row r="9" spans="2:9" x14ac:dyDescent="0.3">
      <c r="F9" t="s">
        <v>76</v>
      </c>
      <c r="H9" t="s">
        <v>78</v>
      </c>
    </row>
    <row r="12" spans="2:9" x14ac:dyDescent="0.3">
      <c r="E12" t="s">
        <v>80</v>
      </c>
      <c r="I12" t="s">
        <v>81</v>
      </c>
    </row>
    <row r="16" spans="2:9" x14ac:dyDescent="0.3">
      <c r="D16" t="s">
        <v>84</v>
      </c>
    </row>
    <row r="17" spans="2:8" x14ac:dyDescent="0.3">
      <c r="D17" t="s">
        <v>83</v>
      </c>
    </row>
    <row r="19" spans="2:8" x14ac:dyDescent="0.3">
      <c r="C19" t="s">
        <v>76</v>
      </c>
      <c r="F19" t="s">
        <v>78</v>
      </c>
    </row>
    <row r="22" spans="2:8" x14ac:dyDescent="0.3">
      <c r="B22" t="s">
        <v>85</v>
      </c>
      <c r="G22" t="s">
        <v>86</v>
      </c>
    </row>
    <row r="26" spans="2:8" x14ac:dyDescent="0.3">
      <c r="D26" t="s">
        <v>88</v>
      </c>
    </row>
    <row r="28" spans="2:8" x14ac:dyDescent="0.3">
      <c r="C28" t="s">
        <v>78</v>
      </c>
      <c r="F28" t="s">
        <v>76</v>
      </c>
    </row>
    <row r="31" spans="2:8" x14ac:dyDescent="0.3">
      <c r="B31" t="s">
        <v>89</v>
      </c>
      <c r="G31" t="s">
        <v>93</v>
      </c>
    </row>
    <row r="32" spans="2:8" x14ac:dyDescent="0.3">
      <c r="F32" t="s">
        <v>78</v>
      </c>
      <c r="H32" t="s">
        <v>76</v>
      </c>
    </row>
    <row r="34" spans="5:8" x14ac:dyDescent="0.3">
      <c r="F34" t="s">
        <v>91</v>
      </c>
      <c r="H34" t="s">
        <v>90</v>
      </c>
    </row>
    <row r="36" spans="5:8" x14ac:dyDescent="0.3">
      <c r="E36" t="s">
        <v>78</v>
      </c>
      <c r="G36" t="s">
        <v>76</v>
      </c>
    </row>
    <row r="38" spans="5:8" x14ac:dyDescent="0.3">
      <c r="E38" t="s">
        <v>86</v>
      </c>
      <c r="G38" t="s">
        <v>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FF56E-5B76-4B50-AF70-0EDC10DDAD01}">
  <dimension ref="A1:D11"/>
  <sheetViews>
    <sheetView zoomScale="160" zoomScaleNormal="160" workbookViewId="0">
      <selection activeCell="A11" sqref="A5:B11"/>
    </sheetView>
  </sheetViews>
  <sheetFormatPr defaultRowHeight="14.4" x14ac:dyDescent="0.3"/>
  <cols>
    <col min="1" max="1" width="10.44140625" bestFit="1" customWidth="1"/>
    <col min="2" max="2" width="16" bestFit="1" customWidth="1"/>
    <col min="3" max="3" width="12.5546875" bestFit="1" customWidth="1"/>
    <col min="4" max="4" width="18.21875" bestFit="1" customWidth="1"/>
  </cols>
  <sheetData>
    <row r="1" spans="1:4" x14ac:dyDescent="0.3">
      <c r="A1" s="1" t="s">
        <v>2</v>
      </c>
      <c r="B1" s="1" t="s">
        <v>4</v>
      </c>
      <c r="C1" s="1" t="s">
        <v>65</v>
      </c>
      <c r="D1" s="1" t="s">
        <v>64</v>
      </c>
    </row>
    <row r="2" spans="1:4" x14ac:dyDescent="0.3">
      <c r="A2" s="2">
        <v>1</v>
      </c>
      <c r="B2" s="2" t="s">
        <v>52</v>
      </c>
      <c r="C2" s="2">
        <v>10</v>
      </c>
      <c r="D2" s="2">
        <v>20</v>
      </c>
    </row>
    <row r="3" spans="1:4" x14ac:dyDescent="0.3">
      <c r="A3" s="2">
        <v>2</v>
      </c>
      <c r="B3" s="2" t="s">
        <v>53</v>
      </c>
      <c r="C3" s="2">
        <v>14</v>
      </c>
      <c r="D3" s="2">
        <v>28</v>
      </c>
    </row>
    <row r="4" spans="1:4" x14ac:dyDescent="0.3">
      <c r="A4" s="2">
        <v>3</v>
      </c>
      <c r="B4" s="2" t="s">
        <v>54</v>
      </c>
      <c r="C4" s="2">
        <v>23</v>
      </c>
      <c r="D4" s="2">
        <v>46</v>
      </c>
    </row>
    <row r="5" spans="1:4" x14ac:dyDescent="0.3">
      <c r="A5" s="2">
        <v>4</v>
      </c>
      <c r="B5" s="2" t="s">
        <v>55</v>
      </c>
      <c r="C5" s="2">
        <v>14</v>
      </c>
      <c r="D5" s="2">
        <v>28</v>
      </c>
    </row>
    <row r="6" spans="1:4" x14ac:dyDescent="0.3">
      <c r="A6" s="2">
        <v>5</v>
      </c>
      <c r="B6" s="2" t="s">
        <v>56</v>
      </c>
      <c r="C6" s="2">
        <v>24</v>
      </c>
      <c r="D6" s="2">
        <v>48</v>
      </c>
    </row>
    <row r="7" spans="1:4" x14ac:dyDescent="0.3">
      <c r="A7" s="2">
        <v>6</v>
      </c>
      <c r="B7" s="2" t="s">
        <v>57</v>
      </c>
      <c r="C7" s="2">
        <v>16</v>
      </c>
      <c r="D7" s="2">
        <v>32</v>
      </c>
    </row>
    <row r="8" spans="1:4" x14ac:dyDescent="0.3">
      <c r="A8" s="2">
        <v>7</v>
      </c>
      <c r="B8" s="2" t="s">
        <v>58</v>
      </c>
      <c r="C8" s="2">
        <v>17</v>
      </c>
      <c r="D8" s="2">
        <v>34</v>
      </c>
    </row>
    <row r="9" spans="1:4" x14ac:dyDescent="0.3">
      <c r="A9" s="2">
        <v>8</v>
      </c>
      <c r="B9" s="2" t="s">
        <v>59</v>
      </c>
      <c r="C9" s="2">
        <v>14</v>
      </c>
      <c r="D9" s="2">
        <v>28</v>
      </c>
    </row>
    <row r="10" spans="1:4" x14ac:dyDescent="0.3">
      <c r="A10" s="2">
        <v>9</v>
      </c>
      <c r="B10" s="2" t="s">
        <v>60</v>
      </c>
      <c r="C10" s="2">
        <v>26</v>
      </c>
      <c r="D10" s="2">
        <v>52</v>
      </c>
    </row>
    <row r="11" spans="1:4" x14ac:dyDescent="0.3">
      <c r="A11" s="2">
        <v>10</v>
      </c>
      <c r="B11" s="2" t="s">
        <v>61</v>
      </c>
      <c r="C11" s="2">
        <v>29</v>
      </c>
      <c r="D11" s="2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9B3C5-68CB-4A66-9671-E8B25827CFDC}">
  <dimension ref="A1:H41"/>
  <sheetViews>
    <sheetView topLeftCell="B1" zoomScale="160" zoomScaleNormal="160" workbookViewId="0">
      <selection activeCell="H1" sqref="H1"/>
    </sheetView>
  </sheetViews>
  <sheetFormatPr defaultRowHeight="14.4" x14ac:dyDescent="0.3"/>
  <cols>
    <col min="1" max="1" width="12.33203125" customWidth="1"/>
    <col min="2" max="2" width="9.5546875" customWidth="1"/>
    <col min="4" max="4" width="10" bestFit="1" customWidth="1"/>
    <col min="5" max="5" width="12.77734375" customWidth="1"/>
    <col min="6" max="6" width="16.21875" bestFit="1" customWidth="1"/>
    <col min="7" max="7" width="10.6640625" bestFit="1" customWidth="1"/>
    <col min="8" max="8" width="10.44140625" bestFit="1" customWidth="1"/>
  </cols>
  <sheetData>
    <row r="1" spans="1:8" x14ac:dyDescent="0.3">
      <c r="A1" s="1" t="s">
        <v>3</v>
      </c>
      <c r="B1" s="1" t="s">
        <v>7</v>
      </c>
      <c r="C1" s="1" t="s">
        <v>0</v>
      </c>
      <c r="D1" s="1" t="s">
        <v>8</v>
      </c>
      <c r="E1" s="1" t="s">
        <v>63</v>
      </c>
      <c r="F1" s="6" t="s">
        <v>70</v>
      </c>
      <c r="G1" s="6" t="s">
        <v>6</v>
      </c>
      <c r="H1" s="6" t="s">
        <v>9</v>
      </c>
    </row>
    <row r="2" spans="1:8" x14ac:dyDescent="0.3">
      <c r="A2" s="2">
        <v>1</v>
      </c>
      <c r="B2" s="2">
        <v>7</v>
      </c>
      <c r="C2" s="2" t="s">
        <v>24</v>
      </c>
      <c r="D2" s="2" t="s">
        <v>43</v>
      </c>
      <c r="E2" s="4">
        <v>7402</v>
      </c>
      <c r="F2" t="str">
        <f>_xlfn.CONCAT(D2,", ",C2)</f>
        <v>Garcia, Juan</v>
      </c>
      <c r="G2" t="str">
        <f>VLOOKUP(B2,Cargos!A:C,2,FALSE)</f>
        <v>Vendedor Jr</v>
      </c>
      <c r="H2">
        <f>VLOOKUP(B2,Cargos!A:C,3,FALSE)</f>
        <v>2</v>
      </c>
    </row>
    <row r="3" spans="1:8" x14ac:dyDescent="0.3">
      <c r="A3" s="2">
        <v>2</v>
      </c>
      <c r="B3" s="2">
        <v>3</v>
      </c>
      <c r="C3" s="2" t="s">
        <v>26</v>
      </c>
      <c r="D3" s="2" t="s">
        <v>44</v>
      </c>
      <c r="E3" s="4">
        <v>6979</v>
      </c>
      <c r="F3" t="str">
        <f t="shared" ref="F3:F41" si="0">_xlfn.CONCAT(D3,", ",C3)</f>
        <v>Rodriguez, Ana</v>
      </c>
      <c r="G3" t="str">
        <f>VLOOKUP(B3,Cargos!A:C,2,FALSE)</f>
        <v>Gerente</v>
      </c>
      <c r="H3">
        <f>VLOOKUP(B3,Cargos!A:C,3,FALSE)</f>
        <v>3</v>
      </c>
    </row>
    <row r="4" spans="1:8" x14ac:dyDescent="0.3">
      <c r="A4" s="2">
        <v>3</v>
      </c>
      <c r="B4" s="2">
        <v>4</v>
      </c>
      <c r="C4" s="2" t="s">
        <v>27</v>
      </c>
      <c r="D4" s="2" t="s">
        <v>45</v>
      </c>
      <c r="E4" s="4">
        <v>5010</v>
      </c>
      <c r="F4" t="str">
        <f t="shared" si="0"/>
        <v>Gonzalez, Pedro</v>
      </c>
      <c r="G4" t="str">
        <f>VLOOKUP(B4,Cargos!A:C,2,FALSE)</f>
        <v>Jefe</v>
      </c>
      <c r="H4">
        <f>VLOOKUP(B4,Cargos!A:C,3,FALSE)</f>
        <v>3</v>
      </c>
    </row>
    <row r="5" spans="1:8" x14ac:dyDescent="0.3">
      <c r="A5" s="2">
        <v>4</v>
      </c>
      <c r="B5" s="2">
        <v>5</v>
      </c>
      <c r="C5" s="2" t="s">
        <v>28</v>
      </c>
      <c r="D5" s="2" t="s">
        <v>46</v>
      </c>
      <c r="E5" s="4">
        <v>4345</v>
      </c>
      <c r="F5" t="str">
        <f t="shared" si="0"/>
        <v>Fernandez, Isabel</v>
      </c>
      <c r="G5" t="str">
        <f>VLOOKUP(B5,Cargos!A:C,2,FALSE)</f>
        <v>Vendedor Sr</v>
      </c>
      <c r="H5">
        <f>VLOOKUP(B5,Cargos!A:C,3,FALSE)</f>
        <v>2</v>
      </c>
    </row>
    <row r="6" spans="1:8" x14ac:dyDescent="0.3">
      <c r="A6" s="2">
        <v>5</v>
      </c>
      <c r="B6" s="2">
        <v>6</v>
      </c>
      <c r="C6" s="2" t="s">
        <v>29</v>
      </c>
      <c r="D6" s="2" t="s">
        <v>47</v>
      </c>
      <c r="E6" s="4">
        <v>3037</v>
      </c>
      <c r="F6" t="str">
        <f t="shared" si="0"/>
        <v>Lopez, Laura</v>
      </c>
      <c r="G6" t="str">
        <f>VLOOKUP(B6,Cargos!A:C,2,FALSE)</f>
        <v>Vendedor Ssr</v>
      </c>
      <c r="H6">
        <f>VLOOKUP(B6,Cargos!A:C,3,FALSE)</f>
        <v>2</v>
      </c>
    </row>
    <row r="7" spans="1:8" x14ac:dyDescent="0.3">
      <c r="A7" s="2">
        <v>6</v>
      </c>
      <c r="B7" s="2">
        <v>2</v>
      </c>
      <c r="C7" s="2" t="s">
        <v>30</v>
      </c>
      <c r="D7" s="2" t="s">
        <v>48</v>
      </c>
      <c r="E7" s="4">
        <v>2700</v>
      </c>
      <c r="F7" t="str">
        <f t="shared" si="0"/>
        <v>Martinez, Pilar</v>
      </c>
      <c r="G7" t="str">
        <f>VLOOKUP(B7,Cargos!A:C,2,FALSE)</f>
        <v>Director</v>
      </c>
      <c r="H7">
        <f>VLOOKUP(B7,Cargos!A:C,3,FALSE)</f>
        <v>4</v>
      </c>
    </row>
    <row r="8" spans="1:8" x14ac:dyDescent="0.3">
      <c r="A8" s="2">
        <v>7</v>
      </c>
      <c r="B8" s="2">
        <v>8</v>
      </c>
      <c r="C8" s="2" t="s">
        <v>31</v>
      </c>
      <c r="D8" s="2" t="s">
        <v>49</v>
      </c>
      <c r="E8" s="4">
        <v>1810</v>
      </c>
      <c r="F8" t="str">
        <f t="shared" si="0"/>
        <v>Sanchez, Antonio</v>
      </c>
      <c r="G8" t="str">
        <f>VLOOKUP(B8,Cargos!A:C,2,FALSE)</f>
        <v>Pasante</v>
      </c>
      <c r="H8">
        <f>VLOOKUP(B8,Cargos!A:C,3,FALSE)</f>
        <v>1</v>
      </c>
    </row>
    <row r="9" spans="1:8" x14ac:dyDescent="0.3">
      <c r="A9" s="2">
        <v>8</v>
      </c>
      <c r="B9" s="2">
        <v>3</v>
      </c>
      <c r="C9" s="2" t="s">
        <v>32</v>
      </c>
      <c r="D9" s="2" t="s">
        <v>25</v>
      </c>
      <c r="E9" s="4">
        <v>6768</v>
      </c>
      <c r="F9" t="str">
        <f t="shared" si="0"/>
        <v>Perez, Manuel</v>
      </c>
      <c r="G9" t="str">
        <f>VLOOKUP(B9,Cargos!A:C,2,FALSE)</f>
        <v>Gerente</v>
      </c>
      <c r="H9">
        <f>VLOOKUP(B9,Cargos!A:C,3,FALSE)</f>
        <v>3</v>
      </c>
    </row>
    <row r="10" spans="1:8" x14ac:dyDescent="0.3">
      <c r="A10" s="2">
        <v>9</v>
      </c>
      <c r="B10" s="2">
        <v>4</v>
      </c>
      <c r="C10" s="2" t="s">
        <v>33</v>
      </c>
      <c r="D10" s="2" t="s">
        <v>50</v>
      </c>
      <c r="E10" s="4">
        <v>5400</v>
      </c>
      <c r="F10" t="str">
        <f t="shared" si="0"/>
        <v>Gomez, Jose</v>
      </c>
      <c r="G10" t="str">
        <f>VLOOKUP(B10,Cargos!A:C,2,FALSE)</f>
        <v>Jefe</v>
      </c>
      <c r="H10">
        <f>VLOOKUP(B10,Cargos!A:C,3,FALSE)</f>
        <v>3</v>
      </c>
    </row>
    <row r="11" spans="1:8" x14ac:dyDescent="0.3">
      <c r="A11" s="2">
        <v>10</v>
      </c>
      <c r="B11" s="2">
        <v>5</v>
      </c>
      <c r="C11" s="2" t="s">
        <v>34</v>
      </c>
      <c r="D11" s="2" t="s">
        <v>51</v>
      </c>
      <c r="E11" s="4">
        <v>4384</v>
      </c>
      <c r="F11" t="str">
        <f t="shared" si="0"/>
        <v>Martin, Francisco</v>
      </c>
      <c r="G11" t="str">
        <f>VLOOKUP(B11,Cargos!A:C,2,FALSE)</f>
        <v>Vendedor Sr</v>
      </c>
      <c r="H11">
        <f>VLOOKUP(B11,Cargos!A:C,3,FALSE)</f>
        <v>2</v>
      </c>
    </row>
    <row r="12" spans="1:8" x14ac:dyDescent="0.3">
      <c r="A12" s="2">
        <v>11</v>
      </c>
      <c r="B12" s="2">
        <v>6</v>
      </c>
      <c r="C12" s="2" t="s">
        <v>28</v>
      </c>
      <c r="D12" s="2" t="s">
        <v>43</v>
      </c>
      <c r="E12" s="4">
        <v>3985</v>
      </c>
      <c r="F12" t="str">
        <f t="shared" si="0"/>
        <v>Garcia, Isabel</v>
      </c>
      <c r="G12" t="str">
        <f>VLOOKUP(B12,Cargos!A:C,2,FALSE)</f>
        <v>Vendedor Ssr</v>
      </c>
      <c r="H12">
        <f>VLOOKUP(B12,Cargos!A:C,3,FALSE)</f>
        <v>2</v>
      </c>
    </row>
    <row r="13" spans="1:8" x14ac:dyDescent="0.3">
      <c r="A13" s="2">
        <v>12</v>
      </c>
      <c r="B13" s="2">
        <v>7</v>
      </c>
      <c r="C13" s="2" t="s">
        <v>35</v>
      </c>
      <c r="D13" s="2" t="s">
        <v>44</v>
      </c>
      <c r="E13" s="4">
        <v>2027</v>
      </c>
      <c r="F13" t="str">
        <f t="shared" si="0"/>
        <v>Rodriguez, Javier</v>
      </c>
      <c r="G13" t="str">
        <f>VLOOKUP(B13,Cargos!A:C,2,FALSE)</f>
        <v>Vendedor Jr</v>
      </c>
      <c r="H13">
        <f>VLOOKUP(B13,Cargos!A:C,3,FALSE)</f>
        <v>2</v>
      </c>
    </row>
    <row r="14" spans="1:8" x14ac:dyDescent="0.3">
      <c r="A14" s="2">
        <v>13</v>
      </c>
      <c r="B14" s="2">
        <v>8</v>
      </c>
      <c r="C14" s="2" t="s">
        <v>36</v>
      </c>
      <c r="D14" s="2" t="s">
        <v>45</v>
      </c>
      <c r="E14" s="4">
        <v>1830</v>
      </c>
      <c r="F14" t="str">
        <f t="shared" si="0"/>
        <v>Gonzalez, Josefa</v>
      </c>
      <c r="G14" t="str">
        <f>VLOOKUP(B14,Cargos!A:C,2,FALSE)</f>
        <v>Pasante</v>
      </c>
      <c r="H14">
        <f>VLOOKUP(B14,Cargos!A:C,3,FALSE)</f>
        <v>1</v>
      </c>
    </row>
    <row r="15" spans="1:8" x14ac:dyDescent="0.3">
      <c r="A15" s="2">
        <v>14</v>
      </c>
      <c r="B15" s="2">
        <v>2</v>
      </c>
      <c r="C15" s="2" t="s">
        <v>37</v>
      </c>
      <c r="D15" s="2" t="s">
        <v>46</v>
      </c>
      <c r="E15" s="4">
        <v>7062</v>
      </c>
      <c r="F15" t="str">
        <f t="shared" si="0"/>
        <v>Fernandez, Teresa</v>
      </c>
      <c r="G15" t="str">
        <f>VLOOKUP(B15,Cargos!A:C,2,FALSE)</f>
        <v>Director</v>
      </c>
      <c r="H15">
        <f>VLOOKUP(B15,Cargos!A:C,3,FALSE)</f>
        <v>4</v>
      </c>
    </row>
    <row r="16" spans="1:8" x14ac:dyDescent="0.3">
      <c r="A16" s="2">
        <v>15</v>
      </c>
      <c r="B16" s="2">
        <v>8</v>
      </c>
      <c r="C16" s="2" t="s">
        <v>38</v>
      </c>
      <c r="D16" s="2" t="s">
        <v>50</v>
      </c>
      <c r="E16" s="4">
        <v>1821</v>
      </c>
      <c r="F16" t="str">
        <f t="shared" si="0"/>
        <v>Gomez, David</v>
      </c>
      <c r="G16" t="str">
        <f>VLOOKUP(B16,Cargos!A:C,2,FALSE)</f>
        <v>Pasante</v>
      </c>
      <c r="H16">
        <f>VLOOKUP(B16,Cargos!A:C,3,FALSE)</f>
        <v>1</v>
      </c>
    </row>
    <row r="17" spans="1:8" x14ac:dyDescent="0.3">
      <c r="A17" s="2">
        <v>16</v>
      </c>
      <c r="B17" s="2">
        <v>7</v>
      </c>
      <c r="C17" s="2" t="s">
        <v>34</v>
      </c>
      <c r="D17" s="2" t="s">
        <v>51</v>
      </c>
      <c r="E17" s="4">
        <v>2456</v>
      </c>
      <c r="F17" t="str">
        <f t="shared" si="0"/>
        <v>Martin, Francisco</v>
      </c>
      <c r="G17" t="str">
        <f>VLOOKUP(B17,Cargos!A:C,2,FALSE)</f>
        <v>Vendedor Jr</v>
      </c>
      <c r="H17">
        <f>VLOOKUP(B17,Cargos!A:C,3,FALSE)</f>
        <v>2</v>
      </c>
    </row>
    <row r="18" spans="1:8" x14ac:dyDescent="0.3">
      <c r="A18" s="2">
        <v>17</v>
      </c>
      <c r="B18" s="2">
        <v>1</v>
      </c>
      <c r="C18" s="2" t="s">
        <v>39</v>
      </c>
      <c r="D18" s="2" t="s">
        <v>40</v>
      </c>
      <c r="E18" s="4">
        <v>8512</v>
      </c>
      <c r="F18" t="str">
        <f t="shared" si="0"/>
        <v>Messi, Lionel</v>
      </c>
      <c r="G18" t="str">
        <f>VLOOKUP(B18,Cargos!A:C,2,FALSE)</f>
        <v>CEO</v>
      </c>
      <c r="H18">
        <f>VLOOKUP(B18,Cargos!A:C,3,FALSE)</f>
        <v>5</v>
      </c>
    </row>
    <row r="19" spans="1:8" x14ac:dyDescent="0.3">
      <c r="A19" s="2">
        <v>18</v>
      </c>
      <c r="B19" s="2">
        <v>4</v>
      </c>
      <c r="C19" s="2" t="s">
        <v>33</v>
      </c>
      <c r="D19" s="2" t="s">
        <v>43</v>
      </c>
      <c r="E19" s="4">
        <v>5194</v>
      </c>
      <c r="F19" t="str">
        <f t="shared" si="0"/>
        <v>Garcia, Jose</v>
      </c>
      <c r="G19" t="str">
        <f>VLOOKUP(B19,Cargos!A:C,2,FALSE)</f>
        <v>Jefe</v>
      </c>
      <c r="H19">
        <f>VLOOKUP(B19,Cargos!A:C,3,FALSE)</f>
        <v>3</v>
      </c>
    </row>
    <row r="20" spans="1:8" x14ac:dyDescent="0.3">
      <c r="A20" s="2">
        <v>19</v>
      </c>
      <c r="B20" s="2">
        <v>5</v>
      </c>
      <c r="C20" s="2" t="s">
        <v>41</v>
      </c>
      <c r="D20" s="2" t="s">
        <v>44</v>
      </c>
      <c r="E20" s="4">
        <v>4862</v>
      </c>
      <c r="F20" t="str">
        <f t="shared" si="0"/>
        <v>Rodriguez, Maria</v>
      </c>
      <c r="G20" t="str">
        <f>VLOOKUP(B20,Cargos!A:C,2,FALSE)</f>
        <v>Vendedor Sr</v>
      </c>
      <c r="H20">
        <f>VLOOKUP(B20,Cargos!A:C,3,FALSE)</f>
        <v>2</v>
      </c>
    </row>
    <row r="21" spans="1:8" x14ac:dyDescent="0.3">
      <c r="A21" s="2">
        <v>20</v>
      </c>
      <c r="B21" s="2">
        <v>6</v>
      </c>
      <c r="C21" s="2" t="s">
        <v>42</v>
      </c>
      <c r="D21" s="2" t="s">
        <v>45</v>
      </c>
      <c r="E21" s="4">
        <v>3522</v>
      </c>
      <c r="F21" t="str">
        <f t="shared" si="0"/>
        <v>Gonzalez, Carmen</v>
      </c>
      <c r="G21" t="str">
        <f>VLOOKUP(B21,Cargos!A:C,2,FALSE)</f>
        <v>Vendedor Ssr</v>
      </c>
      <c r="H21">
        <f>VLOOKUP(B21,Cargos!A:C,3,FALSE)</f>
        <v>2</v>
      </c>
    </row>
    <row r="22" spans="1:8" x14ac:dyDescent="0.3">
      <c r="A22" s="2">
        <v>21</v>
      </c>
      <c r="B22" s="2">
        <v>7</v>
      </c>
      <c r="C22" s="2" t="s">
        <v>24</v>
      </c>
      <c r="D22" s="2" t="s">
        <v>46</v>
      </c>
      <c r="E22" s="4">
        <v>2616</v>
      </c>
      <c r="F22" t="str">
        <f t="shared" si="0"/>
        <v>Fernandez, Juan</v>
      </c>
      <c r="G22" t="str">
        <f>VLOOKUP(B22,Cargos!A:C,2,FALSE)</f>
        <v>Vendedor Jr</v>
      </c>
      <c r="H22">
        <f>VLOOKUP(B22,Cargos!A:C,3,FALSE)</f>
        <v>2</v>
      </c>
    </row>
    <row r="23" spans="1:8" x14ac:dyDescent="0.3">
      <c r="A23" s="2">
        <v>22</v>
      </c>
      <c r="B23" s="2">
        <v>8</v>
      </c>
      <c r="C23" s="2" t="s">
        <v>26</v>
      </c>
      <c r="D23" s="2" t="s">
        <v>47</v>
      </c>
      <c r="E23" s="4">
        <v>1601</v>
      </c>
      <c r="F23" t="str">
        <f t="shared" si="0"/>
        <v>Lopez, Ana</v>
      </c>
      <c r="G23" t="str">
        <f>VLOOKUP(B23,Cargos!A:C,2,FALSE)</f>
        <v>Pasante</v>
      </c>
      <c r="H23">
        <f>VLOOKUP(B23,Cargos!A:C,3,FALSE)</f>
        <v>1</v>
      </c>
    </row>
    <row r="24" spans="1:8" x14ac:dyDescent="0.3">
      <c r="A24" s="2">
        <v>23</v>
      </c>
      <c r="B24" s="2">
        <v>4</v>
      </c>
      <c r="C24" s="2" t="s">
        <v>27</v>
      </c>
      <c r="D24" s="2" t="s">
        <v>48</v>
      </c>
      <c r="E24" s="4">
        <v>5555</v>
      </c>
      <c r="F24" t="str">
        <f t="shared" si="0"/>
        <v>Martinez, Pedro</v>
      </c>
      <c r="G24" t="str">
        <f>VLOOKUP(B24,Cargos!A:C,2,FALSE)</f>
        <v>Jefe</v>
      </c>
      <c r="H24">
        <f>VLOOKUP(B24,Cargos!A:C,3,FALSE)</f>
        <v>3</v>
      </c>
    </row>
    <row r="25" spans="1:8" x14ac:dyDescent="0.3">
      <c r="A25" s="2">
        <v>24</v>
      </c>
      <c r="B25" s="2">
        <v>5</v>
      </c>
      <c r="C25" s="2" t="s">
        <v>28</v>
      </c>
      <c r="D25" s="2" t="s">
        <v>49</v>
      </c>
      <c r="E25" s="4">
        <v>4875</v>
      </c>
      <c r="F25" t="str">
        <f t="shared" si="0"/>
        <v>Sanchez, Isabel</v>
      </c>
      <c r="G25" t="str">
        <f>VLOOKUP(B25,Cargos!A:C,2,FALSE)</f>
        <v>Vendedor Sr</v>
      </c>
      <c r="H25">
        <f>VLOOKUP(B25,Cargos!A:C,3,FALSE)</f>
        <v>2</v>
      </c>
    </row>
    <row r="26" spans="1:8" x14ac:dyDescent="0.3">
      <c r="A26" s="2">
        <v>25</v>
      </c>
      <c r="B26" s="2">
        <v>6</v>
      </c>
      <c r="C26" s="2" t="s">
        <v>29</v>
      </c>
      <c r="D26" s="2" t="s">
        <v>25</v>
      </c>
      <c r="E26" s="4">
        <v>3586</v>
      </c>
      <c r="F26" t="str">
        <f t="shared" si="0"/>
        <v>Perez, Laura</v>
      </c>
      <c r="G26" t="str">
        <f>VLOOKUP(B26,Cargos!A:C,2,FALSE)</f>
        <v>Vendedor Ssr</v>
      </c>
      <c r="H26">
        <f>VLOOKUP(B26,Cargos!A:C,3,FALSE)</f>
        <v>2</v>
      </c>
    </row>
    <row r="27" spans="1:8" x14ac:dyDescent="0.3">
      <c r="A27" s="2">
        <v>26</v>
      </c>
      <c r="B27" s="2">
        <v>7</v>
      </c>
      <c r="C27" s="2" t="s">
        <v>30</v>
      </c>
      <c r="D27" s="2" t="s">
        <v>50</v>
      </c>
      <c r="E27" s="4">
        <v>2557</v>
      </c>
      <c r="F27" t="str">
        <f t="shared" si="0"/>
        <v>Gomez, Pilar</v>
      </c>
      <c r="G27" t="str">
        <f>VLOOKUP(B27,Cargos!A:C,2,FALSE)</f>
        <v>Vendedor Jr</v>
      </c>
      <c r="H27">
        <f>VLOOKUP(B27,Cargos!A:C,3,FALSE)</f>
        <v>2</v>
      </c>
    </row>
    <row r="28" spans="1:8" x14ac:dyDescent="0.3">
      <c r="A28" s="2">
        <v>27</v>
      </c>
      <c r="B28" s="2">
        <v>8</v>
      </c>
      <c r="C28" s="2" t="s">
        <v>31</v>
      </c>
      <c r="D28" s="2" t="s">
        <v>51</v>
      </c>
      <c r="E28" s="4">
        <v>1057</v>
      </c>
      <c r="F28" t="str">
        <f t="shared" si="0"/>
        <v>Martin, Antonio</v>
      </c>
      <c r="G28" t="str">
        <f>VLOOKUP(B28,Cargos!A:C,2,FALSE)</f>
        <v>Pasante</v>
      </c>
      <c r="H28">
        <f>VLOOKUP(B28,Cargos!A:C,3,FALSE)</f>
        <v>1</v>
      </c>
    </row>
    <row r="29" spans="1:8" x14ac:dyDescent="0.3">
      <c r="A29" s="2">
        <v>28</v>
      </c>
      <c r="B29" s="2">
        <v>4</v>
      </c>
      <c r="C29" s="2" t="s">
        <v>32</v>
      </c>
      <c r="D29" s="2" t="s">
        <v>43</v>
      </c>
      <c r="E29" s="4">
        <v>5249</v>
      </c>
      <c r="F29" t="str">
        <f t="shared" si="0"/>
        <v>Garcia, Manuel</v>
      </c>
      <c r="G29" t="str">
        <f>VLOOKUP(B29,Cargos!A:C,2,FALSE)</f>
        <v>Jefe</v>
      </c>
      <c r="H29">
        <f>VLOOKUP(B29,Cargos!A:C,3,FALSE)</f>
        <v>3</v>
      </c>
    </row>
    <row r="30" spans="1:8" x14ac:dyDescent="0.3">
      <c r="A30" s="2">
        <v>29</v>
      </c>
      <c r="B30" s="2">
        <v>5</v>
      </c>
      <c r="C30" s="2" t="s">
        <v>33</v>
      </c>
      <c r="D30" s="2" t="s">
        <v>44</v>
      </c>
      <c r="E30" s="4">
        <v>4645</v>
      </c>
      <c r="F30" t="str">
        <f t="shared" si="0"/>
        <v>Rodriguez, Jose</v>
      </c>
      <c r="G30" t="str">
        <f>VLOOKUP(B30,Cargos!A:C,2,FALSE)</f>
        <v>Vendedor Sr</v>
      </c>
      <c r="H30">
        <f>VLOOKUP(B30,Cargos!A:C,3,FALSE)</f>
        <v>2</v>
      </c>
    </row>
    <row r="31" spans="1:8" x14ac:dyDescent="0.3">
      <c r="A31" s="2">
        <v>30</v>
      </c>
      <c r="B31" s="2">
        <v>6</v>
      </c>
      <c r="C31" s="2" t="s">
        <v>34</v>
      </c>
      <c r="D31" s="2" t="s">
        <v>45</v>
      </c>
      <c r="E31" s="4">
        <v>3909</v>
      </c>
      <c r="F31" t="str">
        <f t="shared" si="0"/>
        <v>Gonzalez, Francisco</v>
      </c>
      <c r="G31" t="str">
        <f>VLOOKUP(B31,Cargos!A:C,2,FALSE)</f>
        <v>Vendedor Ssr</v>
      </c>
      <c r="H31">
        <f>VLOOKUP(B31,Cargos!A:C,3,FALSE)</f>
        <v>2</v>
      </c>
    </row>
    <row r="32" spans="1:8" x14ac:dyDescent="0.3">
      <c r="A32" s="2">
        <v>31</v>
      </c>
      <c r="B32" s="2">
        <v>7</v>
      </c>
      <c r="C32" s="2" t="s">
        <v>28</v>
      </c>
      <c r="D32" s="2" t="s">
        <v>46</v>
      </c>
      <c r="E32" s="4">
        <v>2227</v>
      </c>
      <c r="F32" t="str">
        <f t="shared" si="0"/>
        <v>Fernandez, Isabel</v>
      </c>
      <c r="G32" t="str">
        <f>VLOOKUP(B32,Cargos!A:C,2,FALSE)</f>
        <v>Vendedor Jr</v>
      </c>
      <c r="H32">
        <f>VLOOKUP(B32,Cargos!A:C,3,FALSE)</f>
        <v>2</v>
      </c>
    </row>
    <row r="33" spans="1:8" x14ac:dyDescent="0.3">
      <c r="A33" s="2">
        <v>32</v>
      </c>
      <c r="B33" s="2">
        <v>8</v>
      </c>
      <c r="C33" s="2" t="s">
        <v>35</v>
      </c>
      <c r="D33" s="2" t="s">
        <v>50</v>
      </c>
      <c r="E33" s="4">
        <v>1612</v>
      </c>
      <c r="F33" t="str">
        <f t="shared" si="0"/>
        <v>Gomez, Javier</v>
      </c>
      <c r="G33" t="str">
        <f>VLOOKUP(B33,Cargos!A:C,2,FALSE)</f>
        <v>Pasante</v>
      </c>
      <c r="H33">
        <f>VLOOKUP(B33,Cargos!A:C,3,FALSE)</f>
        <v>1</v>
      </c>
    </row>
    <row r="34" spans="1:8" x14ac:dyDescent="0.3">
      <c r="A34" s="2">
        <v>33</v>
      </c>
      <c r="B34" s="2">
        <v>5</v>
      </c>
      <c r="C34" s="2" t="s">
        <v>36</v>
      </c>
      <c r="D34" s="2" t="s">
        <v>51</v>
      </c>
      <c r="E34" s="4">
        <v>4217</v>
      </c>
      <c r="F34" t="str">
        <f t="shared" si="0"/>
        <v>Martin, Josefa</v>
      </c>
      <c r="G34" t="str">
        <f>VLOOKUP(B34,Cargos!A:C,2,FALSE)</f>
        <v>Vendedor Sr</v>
      </c>
      <c r="H34">
        <f>VLOOKUP(B34,Cargos!A:C,3,FALSE)</f>
        <v>2</v>
      </c>
    </row>
    <row r="35" spans="1:8" x14ac:dyDescent="0.3">
      <c r="A35" s="2">
        <v>34</v>
      </c>
      <c r="B35" s="2">
        <v>6</v>
      </c>
      <c r="C35" s="2" t="s">
        <v>37</v>
      </c>
      <c r="D35" s="2" t="s">
        <v>47</v>
      </c>
      <c r="E35" s="4">
        <v>3680</v>
      </c>
      <c r="F35" t="str">
        <f t="shared" si="0"/>
        <v>Lopez, Teresa</v>
      </c>
      <c r="G35" t="str">
        <f>VLOOKUP(B35,Cargos!A:C,2,FALSE)</f>
        <v>Vendedor Ssr</v>
      </c>
      <c r="H35">
        <f>VLOOKUP(B35,Cargos!A:C,3,FALSE)</f>
        <v>2</v>
      </c>
    </row>
    <row r="36" spans="1:8" x14ac:dyDescent="0.3">
      <c r="A36" s="2">
        <v>35</v>
      </c>
      <c r="B36" s="2">
        <v>7</v>
      </c>
      <c r="C36" s="2" t="s">
        <v>38</v>
      </c>
      <c r="D36" s="2" t="s">
        <v>43</v>
      </c>
      <c r="E36" s="4">
        <v>2383</v>
      </c>
      <c r="F36" t="str">
        <f t="shared" si="0"/>
        <v>Garcia, David</v>
      </c>
      <c r="G36" t="str">
        <f>VLOOKUP(B36,Cargos!A:C,2,FALSE)</f>
        <v>Vendedor Jr</v>
      </c>
      <c r="H36">
        <f>VLOOKUP(B36,Cargos!A:C,3,FALSE)</f>
        <v>2</v>
      </c>
    </row>
    <row r="37" spans="1:8" x14ac:dyDescent="0.3">
      <c r="A37" s="2">
        <v>36</v>
      </c>
      <c r="B37" s="2">
        <v>8</v>
      </c>
      <c r="C37" s="2" t="s">
        <v>34</v>
      </c>
      <c r="D37" s="2" t="s">
        <v>44</v>
      </c>
      <c r="E37" s="4">
        <v>1898</v>
      </c>
      <c r="F37" t="str">
        <f t="shared" si="0"/>
        <v>Rodriguez, Francisco</v>
      </c>
      <c r="G37" t="str">
        <f>VLOOKUP(B37,Cargos!A:C,2,FALSE)</f>
        <v>Pasante</v>
      </c>
      <c r="H37">
        <f>VLOOKUP(B37,Cargos!A:C,3,FALSE)</f>
        <v>1</v>
      </c>
    </row>
    <row r="38" spans="1:8" x14ac:dyDescent="0.3">
      <c r="A38" s="2">
        <v>37</v>
      </c>
      <c r="B38" s="2">
        <v>5</v>
      </c>
      <c r="C38" s="2" t="s">
        <v>39</v>
      </c>
      <c r="D38" s="2" t="s">
        <v>45</v>
      </c>
      <c r="E38" s="4">
        <v>4073</v>
      </c>
      <c r="F38" t="str">
        <f t="shared" si="0"/>
        <v>Gonzalez, Lionel</v>
      </c>
      <c r="G38" t="str">
        <f>VLOOKUP(B38,Cargos!A:C,2,FALSE)</f>
        <v>Vendedor Sr</v>
      </c>
      <c r="H38">
        <f>VLOOKUP(B38,Cargos!A:C,3,FALSE)</f>
        <v>2</v>
      </c>
    </row>
    <row r="39" spans="1:8" x14ac:dyDescent="0.3">
      <c r="A39" s="2">
        <v>38</v>
      </c>
      <c r="B39" s="2">
        <v>6</v>
      </c>
      <c r="C39" s="2" t="s">
        <v>33</v>
      </c>
      <c r="D39" s="2" t="s">
        <v>46</v>
      </c>
      <c r="E39" s="4">
        <v>3055</v>
      </c>
      <c r="F39" t="str">
        <f t="shared" si="0"/>
        <v>Fernandez, Jose</v>
      </c>
      <c r="G39" t="str">
        <f>VLOOKUP(B39,Cargos!A:C,2,FALSE)</f>
        <v>Vendedor Ssr</v>
      </c>
      <c r="H39">
        <f>VLOOKUP(B39,Cargos!A:C,3,FALSE)</f>
        <v>2</v>
      </c>
    </row>
    <row r="40" spans="1:8" x14ac:dyDescent="0.3">
      <c r="A40" s="2">
        <v>39</v>
      </c>
      <c r="B40" s="2">
        <v>7</v>
      </c>
      <c r="C40" s="2" t="s">
        <v>41</v>
      </c>
      <c r="D40" s="2" t="s">
        <v>50</v>
      </c>
      <c r="E40" s="4">
        <v>2483</v>
      </c>
      <c r="F40" t="str">
        <f t="shared" si="0"/>
        <v>Gomez, Maria</v>
      </c>
      <c r="G40" t="str">
        <f>VLOOKUP(B40,Cargos!A:C,2,FALSE)</f>
        <v>Vendedor Jr</v>
      </c>
      <c r="H40">
        <f>VLOOKUP(B40,Cargos!A:C,3,FALSE)</f>
        <v>2</v>
      </c>
    </row>
    <row r="41" spans="1:8" x14ac:dyDescent="0.3">
      <c r="A41" s="2">
        <v>40</v>
      </c>
      <c r="B41" s="2">
        <v>8</v>
      </c>
      <c r="C41" s="2" t="s">
        <v>42</v>
      </c>
      <c r="D41" s="2" t="s">
        <v>51</v>
      </c>
      <c r="E41" s="4">
        <v>1598</v>
      </c>
      <c r="F41" t="str">
        <f t="shared" si="0"/>
        <v>Martin, Carmen</v>
      </c>
      <c r="G41" t="str">
        <f>VLOOKUP(B41,Cargos!A:C,2,FALSE)</f>
        <v>Pasante</v>
      </c>
      <c r="H41">
        <f>VLOOKUP(B41,Cargos!A:C,3,FALSE)</f>
        <v>1</v>
      </c>
    </row>
  </sheetData>
  <autoFilter ref="A1:E41" xr:uid="{EF69B3C5-68CB-4A66-9671-E8B25827CF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B921-4A37-4715-8850-30328F14AC59}">
  <dimension ref="A1:C9"/>
  <sheetViews>
    <sheetView zoomScale="190" zoomScaleNormal="190" workbookViewId="0">
      <selection activeCell="B2" sqref="B2:B4"/>
    </sheetView>
  </sheetViews>
  <sheetFormatPr defaultRowHeight="14.4" x14ac:dyDescent="0.3"/>
  <cols>
    <col min="1" max="1" width="7.5546875" bestFit="1" customWidth="1"/>
    <col min="2" max="2" width="12.44140625" bestFit="1" customWidth="1"/>
    <col min="3" max="3" width="10.6640625" bestFit="1" customWidth="1"/>
  </cols>
  <sheetData>
    <row r="1" spans="1:3" x14ac:dyDescent="0.3">
      <c r="A1" s="1" t="s">
        <v>7</v>
      </c>
      <c r="B1" s="1" t="s">
        <v>6</v>
      </c>
      <c r="C1" s="1" t="s">
        <v>9</v>
      </c>
    </row>
    <row r="2" spans="1:3" x14ac:dyDescent="0.3">
      <c r="A2" s="2">
        <v>1</v>
      </c>
      <c r="B2" s="2" t="s">
        <v>16</v>
      </c>
      <c r="C2" s="2">
        <v>5</v>
      </c>
    </row>
    <row r="3" spans="1:3" x14ac:dyDescent="0.3">
      <c r="A3" s="2">
        <v>2</v>
      </c>
      <c r="B3" s="2" t="s">
        <v>17</v>
      </c>
      <c r="C3" s="2">
        <v>4</v>
      </c>
    </row>
    <row r="4" spans="1:3" x14ac:dyDescent="0.3">
      <c r="A4" s="2">
        <v>3</v>
      </c>
      <c r="B4" s="2" t="s">
        <v>18</v>
      </c>
      <c r="C4" s="2">
        <v>3</v>
      </c>
    </row>
    <row r="5" spans="1:3" x14ac:dyDescent="0.3">
      <c r="A5" s="2">
        <v>4</v>
      </c>
      <c r="B5" s="2" t="s">
        <v>19</v>
      </c>
      <c r="C5" s="2">
        <v>3</v>
      </c>
    </row>
    <row r="6" spans="1:3" x14ac:dyDescent="0.3">
      <c r="A6" s="2">
        <v>5</v>
      </c>
      <c r="B6" s="2" t="s">
        <v>20</v>
      </c>
      <c r="C6" s="2">
        <v>2</v>
      </c>
    </row>
    <row r="7" spans="1:3" x14ac:dyDescent="0.3">
      <c r="A7" s="2">
        <v>6</v>
      </c>
      <c r="B7" s="2" t="s">
        <v>21</v>
      </c>
      <c r="C7" s="2">
        <v>2</v>
      </c>
    </row>
    <row r="8" spans="1:3" x14ac:dyDescent="0.3">
      <c r="A8" s="2">
        <v>7</v>
      </c>
      <c r="B8" s="2" t="s">
        <v>22</v>
      </c>
      <c r="C8" s="2">
        <v>2</v>
      </c>
    </row>
    <row r="9" spans="1:3" x14ac:dyDescent="0.3">
      <c r="A9" s="2">
        <v>8</v>
      </c>
      <c r="B9" s="2" t="s">
        <v>23</v>
      </c>
      <c r="C9" s="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9B46-B318-4FA9-99FC-0E642516A178}">
  <dimension ref="A1:N7"/>
  <sheetViews>
    <sheetView zoomScale="160" zoomScaleNormal="160" workbookViewId="0">
      <selection activeCell="A3" sqref="A3"/>
    </sheetView>
  </sheetViews>
  <sheetFormatPr defaultRowHeight="14.4" x14ac:dyDescent="0.3"/>
  <cols>
    <col min="1" max="1" width="10.6640625" bestFit="1" customWidth="1"/>
    <col min="2" max="2" width="11" bestFit="1" customWidth="1"/>
    <col min="13" max="13" width="10.6640625" bestFit="1" customWidth="1"/>
    <col min="14" max="14" width="9.88671875" bestFit="1" customWidth="1"/>
  </cols>
  <sheetData>
    <row r="1" spans="1:14" x14ac:dyDescent="0.3">
      <c r="A1" s="1" t="s">
        <v>9</v>
      </c>
      <c r="B1" s="1" t="s">
        <v>10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</row>
    <row r="2" spans="1:14" x14ac:dyDescent="0.3">
      <c r="A2" s="1"/>
      <c r="B2" s="1"/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</row>
    <row r="3" spans="1:14" x14ac:dyDescent="0.3">
      <c r="A3" s="2">
        <v>1</v>
      </c>
      <c r="B3" s="2" t="s">
        <v>11</v>
      </c>
      <c r="C3" s="5">
        <v>0.1</v>
      </c>
      <c r="D3" s="5">
        <v>0.15</v>
      </c>
      <c r="E3" s="5">
        <v>0.1</v>
      </c>
      <c r="F3" s="5">
        <v>0.14000000000000001</v>
      </c>
      <c r="G3" s="5">
        <v>0.2</v>
      </c>
      <c r="H3" s="5">
        <v>0.15</v>
      </c>
      <c r="I3" s="5">
        <v>0.16</v>
      </c>
      <c r="J3" s="5">
        <v>0.13</v>
      </c>
      <c r="K3" s="5">
        <v>0.17</v>
      </c>
      <c r="L3" s="5">
        <v>0.13</v>
      </c>
      <c r="M3" s="5">
        <v>0.15</v>
      </c>
      <c r="N3" s="5">
        <v>0.18</v>
      </c>
    </row>
    <row r="4" spans="1:14" x14ac:dyDescent="0.3">
      <c r="A4" s="2">
        <v>2</v>
      </c>
      <c r="B4" s="2" t="s">
        <v>12</v>
      </c>
      <c r="C4" s="5">
        <v>0.11</v>
      </c>
      <c r="D4" s="5">
        <v>0.17</v>
      </c>
      <c r="E4" s="5">
        <v>0.11</v>
      </c>
      <c r="F4" s="5">
        <v>0.15</v>
      </c>
      <c r="G4" s="5">
        <v>0.22</v>
      </c>
      <c r="H4" s="5">
        <v>0.17</v>
      </c>
      <c r="I4" s="5">
        <v>0.18</v>
      </c>
      <c r="J4" s="5">
        <v>0.14000000000000001</v>
      </c>
      <c r="K4" s="5">
        <v>0.19</v>
      </c>
      <c r="L4" s="5">
        <v>0.14000000000000001</v>
      </c>
      <c r="M4" s="5">
        <v>0.17</v>
      </c>
      <c r="N4" s="5">
        <v>0.2</v>
      </c>
    </row>
    <row r="5" spans="1:14" x14ac:dyDescent="0.3">
      <c r="A5" s="2">
        <v>3</v>
      </c>
      <c r="B5" s="2" t="s">
        <v>13</v>
      </c>
      <c r="C5" s="5">
        <v>0.12</v>
      </c>
      <c r="D5" s="5">
        <v>0.19</v>
      </c>
      <c r="E5" s="5">
        <v>0.12</v>
      </c>
      <c r="F5" s="5">
        <v>0.17</v>
      </c>
      <c r="G5" s="5">
        <v>0.24</v>
      </c>
      <c r="H5" s="5">
        <v>0.19</v>
      </c>
      <c r="I5" s="5">
        <v>0.2</v>
      </c>
      <c r="J5" s="5">
        <v>0.15</v>
      </c>
      <c r="K5" s="5">
        <v>0.21</v>
      </c>
      <c r="L5" s="5">
        <v>0.15</v>
      </c>
      <c r="M5" s="5">
        <v>0.19</v>
      </c>
      <c r="N5" s="5">
        <v>0.22</v>
      </c>
    </row>
    <row r="6" spans="1:14" x14ac:dyDescent="0.3">
      <c r="A6" s="2">
        <v>4</v>
      </c>
      <c r="B6" s="2" t="s">
        <v>14</v>
      </c>
      <c r="C6" s="5">
        <v>0.13</v>
      </c>
      <c r="D6" s="5">
        <v>0.21</v>
      </c>
      <c r="E6" s="5">
        <v>0.13</v>
      </c>
      <c r="F6" s="5">
        <v>0.19</v>
      </c>
      <c r="G6" s="5">
        <v>0.26</v>
      </c>
      <c r="H6" s="5">
        <v>0.21</v>
      </c>
      <c r="I6" s="5">
        <v>0.22</v>
      </c>
      <c r="J6" s="5">
        <v>0.17</v>
      </c>
      <c r="K6" s="5">
        <v>0.23</v>
      </c>
      <c r="L6" s="5">
        <v>0.17</v>
      </c>
      <c r="M6" s="5">
        <v>0.21</v>
      </c>
      <c r="N6" s="5">
        <v>0.24</v>
      </c>
    </row>
    <row r="7" spans="1:14" x14ac:dyDescent="0.3">
      <c r="A7" s="2">
        <v>5</v>
      </c>
      <c r="B7" s="2" t="s">
        <v>15</v>
      </c>
      <c r="C7" s="5">
        <v>0.14000000000000001</v>
      </c>
      <c r="D7" s="5">
        <v>0.23</v>
      </c>
      <c r="E7" s="5">
        <v>0.14000000000000001</v>
      </c>
      <c r="F7" s="5">
        <v>0.21</v>
      </c>
      <c r="G7" s="5">
        <v>0.28999999999999998</v>
      </c>
      <c r="H7" s="5">
        <v>0.23</v>
      </c>
      <c r="I7" s="5">
        <v>0.24</v>
      </c>
      <c r="J7" s="5">
        <v>0.19</v>
      </c>
      <c r="K7" s="5">
        <v>0.25</v>
      </c>
      <c r="L7" s="5">
        <v>0.19</v>
      </c>
      <c r="M7" s="5">
        <v>0.23</v>
      </c>
      <c r="N7" s="5">
        <v>0.26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Ventas</vt:lpstr>
      <vt:lpstr>Sheet1</vt:lpstr>
      <vt:lpstr>Productos</vt:lpstr>
      <vt:lpstr>Vendedores</vt:lpstr>
      <vt:lpstr>Cargos</vt:lpstr>
      <vt:lpstr>Comisiones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Argañaraz</dc:creator>
  <cp:lastModifiedBy>Ignacio Argañaraz</cp:lastModifiedBy>
  <dcterms:created xsi:type="dcterms:W3CDTF">2024-01-22T21:49:24Z</dcterms:created>
  <dcterms:modified xsi:type="dcterms:W3CDTF">2024-06-10T10:50:30Z</dcterms:modified>
</cp:coreProperties>
</file>