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kyf\Documents\1 School and Research\1 Northwestern\1 Research\2 Method Development\Nutrients\211012_plate\"/>
    </mc:Choice>
  </mc:AlternateContent>
  <xr:revisionPtr revIDLastSave="0" documentId="13_ncr:1_{CF4415C8-1E04-48B4-92B9-453DE80FC3F3}" xr6:coauthVersionLast="47" xr6:coauthVersionMax="47" xr10:uidLastSave="{00000000-0000-0000-0000-000000000000}"/>
  <bookViews>
    <workbookView xWindow="-110" yWindow="-110" windowWidth="19420" windowHeight="10420" activeTab="1" xr2:uid="{3F891F9F-1578-4926-B912-E516D6C9498C}"/>
  </bookViews>
  <sheets>
    <sheet name="Stock solution calcs" sheetId="1" r:id="rId1"/>
    <sheet name="Calibration curve cal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H20" i="2"/>
  <c r="I20" i="2" s="1"/>
  <c r="C16" i="2" l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20" i="2"/>
  <c r="G15" i="2"/>
  <c r="H15" i="2" s="1"/>
  <c r="I15" i="2" s="1"/>
  <c r="C4" i="2"/>
  <c r="H3" i="2"/>
  <c r="I3" i="2" s="1"/>
  <c r="G4" i="2"/>
  <c r="H4" i="2" s="1"/>
  <c r="I4" i="2" s="1"/>
  <c r="G5" i="2"/>
  <c r="H5" i="2" s="1"/>
  <c r="I5" i="2" s="1"/>
  <c r="G6" i="2"/>
  <c r="H6" i="2" s="1"/>
  <c r="I6" i="2" s="1"/>
  <c r="G7" i="2"/>
  <c r="H7" i="2" s="1"/>
  <c r="I7" i="2" s="1"/>
  <c r="G8" i="2"/>
  <c r="H8" i="2" s="1"/>
  <c r="I8" i="2" s="1"/>
  <c r="G3" i="2"/>
  <c r="C21" i="1"/>
  <c r="F21" i="1" s="1"/>
  <c r="C13" i="1"/>
  <c r="F13" i="1" s="1"/>
  <c r="C5" i="1"/>
</calcChain>
</file>

<file path=xl/sharedStrings.xml><?xml version="1.0" encoding="utf-8"?>
<sst xmlns="http://schemas.openxmlformats.org/spreadsheetml/2006/main" count="70" uniqueCount="36">
  <si>
    <t>PO4 standard</t>
  </si>
  <si>
    <t>K2HPO4</t>
  </si>
  <si>
    <t>PO4</t>
  </si>
  <si>
    <t>Molecular weight</t>
  </si>
  <si>
    <t>% PO4</t>
  </si>
  <si>
    <t>Desired concentration</t>
  </si>
  <si>
    <t>mM PO4</t>
  </si>
  <si>
    <t>Desired volume</t>
  </si>
  <si>
    <t>mL</t>
  </si>
  <si>
    <t>Grams in solution</t>
  </si>
  <si>
    <t>g</t>
  </si>
  <si>
    <t>NO2 standard</t>
  </si>
  <si>
    <t>NaNO2</t>
  </si>
  <si>
    <t>NO2</t>
  </si>
  <si>
    <t>% NO2</t>
  </si>
  <si>
    <t>mM NO2</t>
  </si>
  <si>
    <t>NH4 standard</t>
  </si>
  <si>
    <t>NH4Cl</t>
  </si>
  <si>
    <t>NH4</t>
  </si>
  <si>
    <t>Standard</t>
  </si>
  <si>
    <t>Stock concentration</t>
  </si>
  <si>
    <t>Volume of stock</t>
  </si>
  <si>
    <t>mM</t>
  </si>
  <si>
    <t>Dilution factor</t>
  </si>
  <si>
    <t>uM</t>
  </si>
  <si>
    <t>uL</t>
  </si>
  <si>
    <t>Concentration</t>
  </si>
  <si>
    <t>Standard volume</t>
  </si>
  <si>
    <t>Stock dilution (100 mM stock)</t>
  </si>
  <si>
    <t>Volume DI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</si>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</sst>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25E21-0583-4283-AAD6-E4046CEB90B7}">
  <dimension ref="A2:G21"/>
  <sheetViews>
    <sheetView workbookViewId="0">
      <selection activeCell="F6" sqref="F6"/>
    </sheetView>
  </sheetViews>
  <sheetFormatPr defaultRowHeight="14.5" x14ac:dyDescent="0.35"/>
  <cols>
    <col min="1" max="2" width="12.08984375" bestFit="1" customWidth="1"/>
    <col min="3" max="3" width="15.26953125" bestFit="1" customWidth="1"/>
    <col min="5" max="5" width="19.36328125" bestFit="1" customWidth="1"/>
  </cols>
  <sheetData>
    <row r="2" spans="1:7" x14ac:dyDescent="0.35">
      <c r="A2" t="s">
        <v>0</v>
      </c>
      <c r="C2" t="s">
        <v>3</v>
      </c>
    </row>
    <row r="3" spans="1:7" x14ac:dyDescent="0.35">
      <c r="B3" t="s">
        <v>1</v>
      </c>
      <c r="C3">
        <v>136.09</v>
      </c>
      <c r="E3" t="s">
        <v>5</v>
      </c>
      <c r="F3">
        <v>100</v>
      </c>
      <c r="G3" t="s">
        <v>6</v>
      </c>
    </row>
    <row r="4" spans="1:7" x14ac:dyDescent="0.35">
      <c r="B4" t="s">
        <v>2</v>
      </c>
      <c r="C4">
        <v>95</v>
      </c>
      <c r="E4" t="s">
        <v>7</v>
      </c>
      <c r="F4">
        <v>100</v>
      </c>
      <c r="G4" t="s">
        <v>8</v>
      </c>
    </row>
    <row r="5" spans="1:7" x14ac:dyDescent="0.35">
      <c r="B5" t="s">
        <v>4</v>
      </c>
      <c r="C5">
        <f>C4/C3</f>
        <v>0.69806745536042325</v>
      </c>
      <c r="E5" t="s">
        <v>9</v>
      </c>
      <c r="F5">
        <f>F3/1000/C5*C3*F4/1000</f>
        <v>1.9495250631578951</v>
      </c>
      <c r="G5" t="s">
        <v>10</v>
      </c>
    </row>
    <row r="10" spans="1:7" x14ac:dyDescent="0.35">
      <c r="A10" t="s">
        <v>11</v>
      </c>
      <c r="C10" t="s">
        <v>3</v>
      </c>
    </row>
    <row r="11" spans="1:7" x14ac:dyDescent="0.35">
      <c r="B11" t="s">
        <v>12</v>
      </c>
      <c r="C11">
        <v>69</v>
      </c>
      <c r="E11" t="s">
        <v>5</v>
      </c>
      <c r="F11">
        <v>100</v>
      </c>
      <c r="G11" t="s">
        <v>15</v>
      </c>
    </row>
    <row r="12" spans="1:7" x14ac:dyDescent="0.35">
      <c r="B12" t="s">
        <v>13</v>
      </c>
      <c r="C12">
        <v>46</v>
      </c>
      <c r="E12" t="s">
        <v>7</v>
      </c>
      <c r="F12">
        <v>100</v>
      </c>
      <c r="G12" t="s">
        <v>8</v>
      </c>
    </row>
    <row r="13" spans="1:7" x14ac:dyDescent="0.35">
      <c r="B13" t="s">
        <v>14</v>
      </c>
      <c r="C13">
        <f>C12/C11</f>
        <v>0.66666666666666663</v>
      </c>
      <c r="E13" t="s">
        <v>9</v>
      </c>
      <c r="F13">
        <f>F11/1000/C13*C11*F12/1000</f>
        <v>1.0350000000000001</v>
      </c>
      <c r="G13" t="s">
        <v>10</v>
      </c>
    </row>
    <row r="18" spans="1:7" x14ac:dyDescent="0.35">
      <c r="A18" t="s">
        <v>16</v>
      </c>
      <c r="C18" t="s">
        <v>3</v>
      </c>
    </row>
    <row r="19" spans="1:7" x14ac:dyDescent="0.35">
      <c r="B19" t="s">
        <v>17</v>
      </c>
      <c r="C19">
        <v>53.49</v>
      </c>
      <c r="E19" t="s">
        <v>5</v>
      </c>
      <c r="F19">
        <v>100</v>
      </c>
      <c r="G19" t="s">
        <v>15</v>
      </c>
    </row>
    <row r="20" spans="1:7" x14ac:dyDescent="0.35">
      <c r="B20" t="s">
        <v>18</v>
      </c>
      <c r="C20">
        <v>18</v>
      </c>
      <c r="E20" t="s">
        <v>7</v>
      </c>
      <c r="F20">
        <v>100</v>
      </c>
      <c r="G20" t="s">
        <v>8</v>
      </c>
    </row>
    <row r="21" spans="1:7" x14ac:dyDescent="0.35">
      <c r="B21" t="s">
        <v>14</v>
      </c>
      <c r="C21">
        <f>C20/C19</f>
        <v>0.33651149747616377</v>
      </c>
      <c r="E21" t="s">
        <v>9</v>
      </c>
      <c r="F21">
        <f>F19/1000/C21*C19*F20/1000</f>
        <v>1.5895445000000001</v>
      </c>
      <c r="G21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E3C4-E661-4F19-BA01-F0790BF76C8C}">
  <dimension ref="A1:K30"/>
  <sheetViews>
    <sheetView tabSelected="1" workbookViewId="0">
      <selection activeCell="L9" sqref="L9"/>
    </sheetView>
  </sheetViews>
  <sheetFormatPr defaultRowHeight="14.5" x14ac:dyDescent="0.35"/>
  <cols>
    <col min="1" max="1" width="10.453125" bestFit="1" customWidth="1"/>
    <col min="2" max="2" width="25.6328125" bestFit="1" customWidth="1"/>
    <col min="7" max="7" width="12.7265625" bestFit="1" customWidth="1"/>
    <col min="10" max="11" width="9.453125" bestFit="1" customWidth="1"/>
  </cols>
  <sheetData>
    <row r="1" spans="1:11" x14ac:dyDescent="0.35">
      <c r="A1" s="2">
        <v>44481</v>
      </c>
      <c r="F1" t="s">
        <v>24</v>
      </c>
      <c r="H1" t="s">
        <v>25</v>
      </c>
      <c r="K1" s="2"/>
    </row>
    <row r="2" spans="1:11" x14ac:dyDescent="0.35">
      <c r="A2" t="s">
        <v>2</v>
      </c>
      <c r="B2" t="s">
        <v>20</v>
      </c>
      <c r="C2">
        <v>0.1</v>
      </c>
      <c r="D2" t="s">
        <v>22</v>
      </c>
      <c r="E2" t="s">
        <v>19</v>
      </c>
      <c r="F2" t="s">
        <v>26</v>
      </c>
      <c r="G2" t="s">
        <v>23</v>
      </c>
      <c r="H2" t="s">
        <v>21</v>
      </c>
      <c r="I2" t="s">
        <v>29</v>
      </c>
    </row>
    <row r="3" spans="1:11" x14ac:dyDescent="0.35">
      <c r="B3" t="s">
        <v>27</v>
      </c>
      <c r="C3">
        <v>200</v>
      </c>
      <c r="D3" t="s">
        <v>25</v>
      </c>
      <c r="E3">
        <v>1</v>
      </c>
      <c r="F3">
        <v>1</v>
      </c>
      <c r="G3">
        <f>$C$2/F3*1000</f>
        <v>100</v>
      </c>
      <c r="H3">
        <f>$C$3/G3</f>
        <v>2</v>
      </c>
      <c r="I3">
        <f>$C$3-H3</f>
        <v>198</v>
      </c>
      <c r="J3" t="s">
        <v>30</v>
      </c>
    </row>
    <row r="4" spans="1:11" x14ac:dyDescent="0.35">
      <c r="B4" t="s">
        <v>28</v>
      </c>
      <c r="C4">
        <f>100/'Calibration curve calcs'!C2</f>
        <v>1000</v>
      </c>
      <c r="E4">
        <v>2</v>
      </c>
      <c r="F4">
        <v>5</v>
      </c>
      <c r="G4">
        <f t="shared" ref="G4:G8" si="0">$C$2/F4*1000</f>
        <v>20</v>
      </c>
      <c r="H4">
        <f t="shared" ref="H4:H8" si="1">$C$3/G4</f>
        <v>10</v>
      </c>
      <c r="I4">
        <f t="shared" ref="I4:I8" si="2">$C$3-H4</f>
        <v>190</v>
      </c>
      <c r="J4" t="s">
        <v>31</v>
      </c>
    </row>
    <row r="5" spans="1:11" x14ac:dyDescent="0.35">
      <c r="E5">
        <v>3</v>
      </c>
      <c r="F5">
        <v>10</v>
      </c>
      <c r="G5">
        <f t="shared" si="0"/>
        <v>10</v>
      </c>
      <c r="H5">
        <f t="shared" si="1"/>
        <v>20</v>
      </c>
      <c r="I5">
        <f t="shared" si="2"/>
        <v>180</v>
      </c>
      <c r="J5" t="s">
        <v>32</v>
      </c>
    </row>
    <row r="6" spans="1:11" x14ac:dyDescent="0.35">
      <c r="E6">
        <v>4</v>
      </c>
      <c r="F6">
        <v>15</v>
      </c>
      <c r="G6" s="1">
        <f t="shared" si="0"/>
        <v>6.666666666666667</v>
      </c>
      <c r="H6">
        <f t="shared" si="1"/>
        <v>30</v>
      </c>
      <c r="I6">
        <f t="shared" si="2"/>
        <v>170</v>
      </c>
      <c r="J6" t="s">
        <v>33</v>
      </c>
    </row>
    <row r="7" spans="1:11" x14ac:dyDescent="0.35">
      <c r="E7">
        <v>5</v>
      </c>
      <c r="F7">
        <v>20</v>
      </c>
      <c r="G7">
        <f t="shared" si="0"/>
        <v>5</v>
      </c>
      <c r="H7">
        <f t="shared" si="1"/>
        <v>40</v>
      </c>
      <c r="I7">
        <f t="shared" si="2"/>
        <v>160</v>
      </c>
      <c r="J7" t="s">
        <v>34</v>
      </c>
    </row>
    <row r="8" spans="1:11" x14ac:dyDescent="0.35">
      <c r="E8">
        <v>6</v>
      </c>
      <c r="F8">
        <v>30</v>
      </c>
      <c r="G8" s="1">
        <f t="shared" si="0"/>
        <v>3.3333333333333335</v>
      </c>
      <c r="H8">
        <f t="shared" si="1"/>
        <v>60</v>
      </c>
      <c r="I8">
        <f t="shared" si="2"/>
        <v>140</v>
      </c>
      <c r="J8" t="s">
        <v>35</v>
      </c>
    </row>
    <row r="13" spans="1:11" x14ac:dyDescent="0.35">
      <c r="F13" t="s">
        <v>24</v>
      </c>
      <c r="H13" t="s">
        <v>25</v>
      </c>
    </row>
    <row r="14" spans="1:11" x14ac:dyDescent="0.35">
      <c r="A14" t="s">
        <v>13</v>
      </c>
      <c r="B14" t="s">
        <v>20</v>
      </c>
      <c r="C14">
        <v>0.2</v>
      </c>
      <c r="D14" t="s">
        <v>22</v>
      </c>
      <c r="E14" t="s">
        <v>19</v>
      </c>
      <c r="F14" t="s">
        <v>26</v>
      </c>
      <c r="G14" t="s">
        <v>23</v>
      </c>
      <c r="H14" t="s">
        <v>21</v>
      </c>
    </row>
    <row r="15" spans="1:11" x14ac:dyDescent="0.35">
      <c r="B15" t="s">
        <v>27</v>
      </c>
      <c r="C15">
        <v>100</v>
      </c>
      <c r="D15" t="s">
        <v>25</v>
      </c>
      <c r="E15">
        <v>1</v>
      </c>
      <c r="F15">
        <v>5</v>
      </c>
      <c r="G15">
        <f>$C$14/F15*1000</f>
        <v>40</v>
      </c>
      <c r="H15">
        <f>$C$15/G15</f>
        <v>2.5</v>
      </c>
      <c r="I15">
        <f>$C$15-H15</f>
        <v>97.5</v>
      </c>
      <c r="J15" t="s">
        <v>30</v>
      </c>
    </row>
    <row r="16" spans="1:11" x14ac:dyDescent="0.35">
      <c r="B16" t="s">
        <v>28</v>
      </c>
      <c r="C16">
        <f>100/C14</f>
        <v>500</v>
      </c>
      <c r="E16">
        <v>2</v>
      </c>
      <c r="F16">
        <v>10</v>
      </c>
      <c r="G16">
        <f t="shared" ref="G16:G20" si="3">$C$14/F16*1000</f>
        <v>20</v>
      </c>
      <c r="H16">
        <f t="shared" ref="H16:H20" si="4">$C$15/G16</f>
        <v>5</v>
      </c>
      <c r="I16">
        <f t="shared" ref="I16:I20" si="5">$C$15-H16</f>
        <v>95</v>
      </c>
      <c r="J16" t="s">
        <v>31</v>
      </c>
    </row>
    <row r="17" spans="5:10" x14ac:dyDescent="0.35">
      <c r="E17">
        <v>3</v>
      </c>
      <c r="F17">
        <v>25</v>
      </c>
      <c r="G17">
        <f t="shared" si="3"/>
        <v>8</v>
      </c>
      <c r="H17">
        <f t="shared" si="4"/>
        <v>12.5</v>
      </c>
      <c r="I17">
        <f t="shared" si="5"/>
        <v>87.5</v>
      </c>
      <c r="J17" t="s">
        <v>32</v>
      </c>
    </row>
    <row r="18" spans="5:10" x14ac:dyDescent="0.35">
      <c r="E18">
        <v>4</v>
      </c>
      <c r="F18">
        <v>50</v>
      </c>
      <c r="G18">
        <f t="shared" si="3"/>
        <v>4</v>
      </c>
      <c r="H18">
        <f t="shared" si="4"/>
        <v>25</v>
      </c>
      <c r="I18">
        <f t="shared" si="5"/>
        <v>75</v>
      </c>
      <c r="J18" t="s">
        <v>33</v>
      </c>
    </row>
    <row r="19" spans="5:10" x14ac:dyDescent="0.35">
      <c r="E19">
        <v>5</v>
      </c>
      <c r="F19">
        <v>100</v>
      </c>
      <c r="G19">
        <f t="shared" si="3"/>
        <v>2</v>
      </c>
      <c r="H19">
        <f t="shared" si="4"/>
        <v>50</v>
      </c>
      <c r="I19">
        <f t="shared" si="5"/>
        <v>50</v>
      </c>
      <c r="J19" t="s">
        <v>34</v>
      </c>
    </row>
    <row r="20" spans="5:10" x14ac:dyDescent="0.35">
      <c r="E20">
        <v>6</v>
      </c>
      <c r="F20">
        <v>200</v>
      </c>
      <c r="G20">
        <f t="shared" si="3"/>
        <v>1</v>
      </c>
      <c r="H20">
        <f t="shared" si="4"/>
        <v>100</v>
      </c>
      <c r="I20">
        <f t="shared" si="5"/>
        <v>0</v>
      </c>
      <c r="J20" t="s">
        <v>35</v>
      </c>
    </row>
    <row r="30" spans="5:10" x14ac:dyDescent="0.35">
      <c r="G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solution calcs</vt:lpstr>
      <vt:lpstr>Calibration curve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McKenna</cp:lastModifiedBy>
  <dcterms:created xsi:type="dcterms:W3CDTF">2021-10-05T19:23:18Z</dcterms:created>
  <dcterms:modified xsi:type="dcterms:W3CDTF">2021-10-12T20:38:41Z</dcterms:modified>
</cp:coreProperties>
</file>