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ek\Desktop\Modelica\Physiomodel\Physiomodel\setup\"/>
    </mc:Choice>
  </mc:AlternateContent>
  <bookViews>
    <workbookView xWindow="0" yWindow="0" windowWidth="23040" windowHeight="9396"/>
  </bookViews>
  <sheets>
    <sheet name="z" sheetId="1" r:id="rId1"/>
  </sheets>
  <calcPr calcId="152511"/>
</workbook>
</file>

<file path=xl/calcChain.xml><?xml version="1.0" encoding="utf-8"?>
<calcChain xmlns="http://schemas.openxmlformats.org/spreadsheetml/2006/main">
  <c r="D264" i="1" l="1"/>
  <c r="D266" i="1"/>
  <c r="D265" i="1"/>
  <c r="D267" i="1"/>
  <c r="D268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4" i="1" l="1"/>
  <c r="D3" i="1"/>
  <c r="D2" i="1"/>
  <c r="D5" i="1"/>
  <c r="D10" i="1"/>
  <c r="D9" i="1"/>
  <c r="D8" i="1"/>
  <c r="D7" i="1"/>
  <c r="D6" i="1"/>
  <c r="D11" i="1"/>
  <c r="D13" i="1"/>
  <c r="D12" i="1" l="1"/>
  <c r="D14" i="1"/>
  <c r="D16" i="1"/>
  <c r="D15" i="1"/>
  <c r="D20" i="1"/>
  <c r="D19" i="1"/>
  <c r="D18" i="1"/>
  <c r="D17" i="1"/>
  <c r="D26" i="1"/>
  <c r="D25" i="1"/>
  <c r="D24" i="1"/>
  <c r="D23" i="1"/>
  <c r="D22" i="1"/>
  <c r="D21" i="1"/>
  <c r="D32" i="1"/>
  <c r="D31" i="1"/>
  <c r="D30" i="1"/>
  <c r="D29" i="1"/>
  <c r="D28" i="1"/>
  <c r="D27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72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74" i="1"/>
  <c r="D173" i="1"/>
  <c r="D172" i="1"/>
  <c r="D176" i="1"/>
  <c r="D175" i="1"/>
  <c r="D177" i="1"/>
  <c r="D178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63" i="1"/>
  <c r="D262" i="1"/>
  <c r="D261" i="1"/>
  <c r="D325" i="1"/>
  <c r="D324" i="1"/>
  <c r="D323" i="1"/>
  <c r="D330" i="1"/>
  <c r="D329" i="1"/>
  <c r="D328" i="1"/>
  <c r="D327" i="1"/>
  <c r="D326" i="1"/>
  <c r="D335" i="1"/>
  <c r="D334" i="1"/>
  <c r="D333" i="1"/>
  <c r="D332" i="1"/>
  <c r="D331" i="1"/>
  <c r="D338" i="1"/>
  <c r="D337" i="1"/>
  <c r="D336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</calcChain>
</file>

<file path=xl/sharedStrings.xml><?xml version="1.0" encoding="utf-8"?>
<sst xmlns="http://schemas.openxmlformats.org/spreadsheetml/2006/main" count="1086" uniqueCount="460">
  <si>
    <t>A2Pool.Log10Conc</t>
  </si>
  <si>
    <t>log10(pg/ml)</t>
  </si>
  <si>
    <t>ADHPool.[ADH]</t>
  </si>
  <si>
    <t>pg/ml</t>
  </si>
  <si>
    <t>ADHPool.Log10Conc</t>
  </si>
  <si>
    <t>log10(pg/l)</t>
  </si>
  <si>
    <t>AdrenalNerve.NA</t>
  </si>
  <si>
    <t>AldoPool.[Aldo(nG/dL)]</t>
  </si>
  <si>
    <t>ng/dl</t>
  </si>
  <si>
    <t>AldoPool.[Aldo(pMol/L)]</t>
  </si>
  <si>
    <t>pmol/l</t>
  </si>
  <si>
    <t>AlphaBlockade.Effect</t>
  </si>
  <si>
    <t>AlphaPool.Effect</t>
  </si>
  <si>
    <t>ANPPool.Log10Conc</t>
  </si>
  <si>
    <t>log10(pmol/l)</t>
  </si>
  <si>
    <t>Artys_pH_ery</t>
  </si>
  <si>
    <t>log10(mol/l)</t>
  </si>
  <si>
    <t>ArtysVol.Vol</t>
  </si>
  <si>
    <t>ml</t>
  </si>
  <si>
    <t>BetaBlockade.Effect</t>
  </si>
  <si>
    <t>BetaPool.Effect</t>
  </si>
  <si>
    <t>BladderVoidFlow</t>
  </si>
  <si>
    <t>ml/min</t>
  </si>
  <si>
    <t>BladderVolume.Mass</t>
  </si>
  <si>
    <t>BloodIons.[SID(mEq/L)]</t>
  </si>
  <si>
    <t>mEq/l</t>
  </si>
  <si>
    <t>BloodIons.Cations</t>
  </si>
  <si>
    <t>BloodIons.Protein</t>
  </si>
  <si>
    <t>BloodPh.ArtysPh</t>
  </si>
  <si>
    <t>BloodPh.VeinsPh</t>
  </si>
  <si>
    <t>BloodVol.Hct</t>
  </si>
  <si>
    <t>BloodVol.PVCrit</t>
  </si>
  <si>
    <t>BloodVol.Vol</t>
  </si>
  <si>
    <t>BodyH2O.Vol</t>
  </si>
  <si>
    <t>Bone-CO2.[BloodHCO3(mEq/L)]</t>
  </si>
  <si>
    <t>Bone-CO2.[HCO3(mEq/L)]</t>
  </si>
  <si>
    <t>Bone-CO2.OutflowBase</t>
  </si>
  <si>
    <t>mEq/min</t>
  </si>
  <si>
    <t>Bone-CO2.PCO2</t>
  </si>
  <si>
    <t>mmHg</t>
  </si>
  <si>
    <t>Bone-Flow.BloodFlow</t>
  </si>
  <si>
    <t>Bone-Flow.O2Use</t>
  </si>
  <si>
    <t>ml_gas/min</t>
  </si>
  <si>
    <t>Bone-Flow.PO2</t>
  </si>
  <si>
    <t>Bone-Function.Failed</t>
  </si>
  <si>
    <t>Bone-Lactate.[Lac-(mEq/L)]</t>
  </si>
  <si>
    <t>Bone-Lactate.Outflux</t>
  </si>
  <si>
    <t>Bone-Ph.Ph</t>
  </si>
  <si>
    <t>Bone-Size.IFV</t>
  </si>
  <si>
    <t>Bone-Size.LiquidVol</t>
  </si>
  <si>
    <t>Bone-Structure.Effect</t>
  </si>
  <si>
    <t>bone_pH_ery</t>
  </si>
  <si>
    <t>bone_pH_interstitial</t>
  </si>
  <si>
    <t>bone_pH_plasma</t>
  </si>
  <si>
    <t>bone_sO2</t>
  </si>
  <si>
    <t>Brain-CO2.[BloodHCO3(mEq/L)]</t>
  </si>
  <si>
    <t>Brain-CO2.[HCO3(mEq/L)]</t>
  </si>
  <si>
    <t>Brain-CO2.OutflowBase</t>
  </si>
  <si>
    <t>Brain-CO2.PCO2</t>
  </si>
  <si>
    <t>Brain-Flow.BloodFlow</t>
  </si>
  <si>
    <t>Brain-Flow.O2Use</t>
  </si>
  <si>
    <t>Brain-Flow.PO2</t>
  </si>
  <si>
    <t>Brain-Function.Effect</t>
  </si>
  <si>
    <t>Brain-Function.Failed</t>
  </si>
  <si>
    <t>Brain-Lactate.[Lac-(mEq/L)]</t>
  </si>
  <si>
    <t>Brain-Lactate.Outflux</t>
  </si>
  <si>
    <t>Brain-Ph.Ph</t>
  </si>
  <si>
    <t>Brain-Size.IFV</t>
  </si>
  <si>
    <t>Brain-Size.LiquidVol</t>
  </si>
  <si>
    <t>Brain-Structure.Effect</t>
  </si>
  <si>
    <t>brain_pH_ery</t>
  </si>
  <si>
    <t>brain_pH_interstitial</t>
  </si>
  <si>
    <t>brain_pH_plasma</t>
  </si>
  <si>
    <t>brain_sO2</t>
  </si>
  <si>
    <t>Breathing.AlveolarVentilation(STPD)</t>
  </si>
  <si>
    <t>Breathing.TotalVentilation</t>
  </si>
  <si>
    <t>Bronchi.Dilution</t>
  </si>
  <si>
    <t>CardiacOutput.Flow</t>
  </si>
  <si>
    <t>CarotidSinus.Pressure</t>
  </si>
  <si>
    <t>CD_Ca_Outflow</t>
  </si>
  <si>
    <t>mmol/min</t>
  </si>
  <si>
    <t>CD_Cl.Outflow</t>
  </si>
  <si>
    <t>CD_Glucose.Outflow</t>
  </si>
  <si>
    <t>CD_H2O.Outflow</t>
  </si>
  <si>
    <t>CD_H2O.Reab</t>
  </si>
  <si>
    <t>CD_K.Outflow</t>
  </si>
  <si>
    <t>CD_KA.Outflow</t>
  </si>
  <si>
    <t>CD_Mg_Outflow</t>
  </si>
  <si>
    <t>CD_Na.Outflow</t>
  </si>
  <si>
    <t>CD_NH4.Outflow</t>
  </si>
  <si>
    <t>CD_PO4.Outflow</t>
  </si>
  <si>
    <t>CD_SO4_Outflow</t>
  </si>
  <si>
    <t>cDPG</t>
  </si>
  <si>
    <t>mmol/l</t>
  </si>
  <si>
    <t>CellH2O.Vol</t>
  </si>
  <si>
    <t>CellProtein.Mass</t>
  </si>
  <si>
    <t>mg</t>
  </si>
  <si>
    <t>CO2Artys.[HCO3(mEq/L)]</t>
  </si>
  <si>
    <t>CO2Artys.Pressure</t>
  </si>
  <si>
    <t>CO2Veins.[HCO3(mEq/L)]</t>
  </si>
  <si>
    <t>CO2Veins.Pressure</t>
  </si>
  <si>
    <t>ctAlb</t>
  </si>
  <si>
    <t>ctGlb</t>
  </si>
  <si>
    <t>ctHb</t>
  </si>
  <si>
    <t>ctHb_ery</t>
  </si>
  <si>
    <t>DT_AldosteroneEffect</t>
  </si>
  <si>
    <t>DT_Na.Outflow</t>
  </si>
  <si>
    <t>DT_Na.Reab</t>
  </si>
  <si>
    <t>ECFV.Vol</t>
  </si>
  <si>
    <t>EpiPool.[Epi(pG/mL)]</t>
  </si>
  <si>
    <t>EPOPool.Log10Conc</t>
  </si>
  <si>
    <t>log10(U_EPO/l)</t>
  </si>
  <si>
    <t>ExcessLungWater.Volume</t>
  </si>
  <si>
    <t>Fat-CO2.[BloodHCO3(mEq/L)]</t>
  </si>
  <si>
    <t>Fat-CO2.[HCO3(mEq/L)]</t>
  </si>
  <si>
    <t>Fat-CO2.OutflowBase</t>
  </si>
  <si>
    <t>Fat-CO2.PCO2</t>
  </si>
  <si>
    <t>Fat-Flow.BloodFlow</t>
  </si>
  <si>
    <t>Fat-Flow.O2Use</t>
  </si>
  <si>
    <t>Fat-Flow.PO2</t>
  </si>
  <si>
    <t>Fat-Function.Effect</t>
  </si>
  <si>
    <t>Fat-Function.Failed</t>
  </si>
  <si>
    <t>Fat-Lactate.[Lac-(mEq/L)]</t>
  </si>
  <si>
    <t>Fat-Lactate.Outflux</t>
  </si>
  <si>
    <t>Fat-Ph.Ph</t>
  </si>
  <si>
    <t>Fat-Size.IFV</t>
  </si>
  <si>
    <t>Fat-Size.LiquidVol</t>
  </si>
  <si>
    <t>Fat-Structure.Effect</t>
  </si>
  <si>
    <t>fat_pH_ery</t>
  </si>
  <si>
    <t>fat_pH_interstitial</t>
  </si>
  <si>
    <t>fat_pH_plasma</t>
  </si>
  <si>
    <t>fat_sO2</t>
  </si>
  <si>
    <t>FHbF</t>
  </si>
  <si>
    <t>FMetHb</t>
  </si>
  <si>
    <t>GangliaGeneral.NA(Hz)</t>
  </si>
  <si>
    <t>Hz</t>
  </si>
  <si>
    <t>GangliaKidney.NA(Hz)</t>
  </si>
  <si>
    <t>GILumenPotassium.Mass</t>
  </si>
  <si>
    <t>mEq</t>
  </si>
  <si>
    <t>GILumenSodium.Mass</t>
  </si>
  <si>
    <t>GILumenVolume.Absorption</t>
  </si>
  <si>
    <t>GILumenVolume.Intake</t>
  </si>
  <si>
    <t>GILumenVolume.Mass</t>
  </si>
  <si>
    <t>GITract-CO2.[BloodHCO3(mEq/L)]</t>
  </si>
  <si>
    <t>GITract-CO2.[HCO3(mEq/L)]</t>
  </si>
  <si>
    <t>GITract-CO2.OutflowBase</t>
  </si>
  <si>
    <t>GITract-CO2.PCO2</t>
  </si>
  <si>
    <t>GITract-Flow.BloodFlow</t>
  </si>
  <si>
    <t>GITract-Flow.O2Use</t>
  </si>
  <si>
    <t>GITract-Flow.PO2</t>
  </si>
  <si>
    <t>GITract-Function.Effect</t>
  </si>
  <si>
    <t>GITract-Function.Failed</t>
  </si>
  <si>
    <t>GITract-Lactate.[Lac-(mEq/L)]</t>
  </si>
  <si>
    <t>GITract-Lactate.Outflux</t>
  </si>
  <si>
    <t>GITract-Ph.Ph</t>
  </si>
  <si>
    <t>GITract-Size.IFV</t>
  </si>
  <si>
    <t>GITract-Size.LiquidVol</t>
  </si>
  <si>
    <t>GITract-Structure.Effect</t>
  </si>
  <si>
    <t>GITract_pH_ery</t>
  </si>
  <si>
    <t>GITract_pH_interstitial</t>
  </si>
  <si>
    <t>GITract_pH_plasma</t>
  </si>
  <si>
    <t>GITract_sO2</t>
  </si>
  <si>
    <t>GlomerulusFiltrate.GFR</t>
  </si>
  <si>
    <t>GlomerulusFiltrate.Pressure</t>
  </si>
  <si>
    <t>GlucagonPool.[Glucagon]</t>
  </si>
  <si>
    <t>GlucosePool.[Glucose(mG/dL)]</t>
  </si>
  <si>
    <t>mg/dl</t>
  </si>
  <si>
    <t>GlucosePool.Osmoles</t>
  </si>
  <si>
    <t>mOsm</t>
  </si>
  <si>
    <t>HeatCore.Temp(C)</t>
  </si>
  <si>
    <t>C</t>
  </si>
  <si>
    <t>HeatInsensibleLung.H2O</t>
  </si>
  <si>
    <t>HeatInsensibleSkin.H2O</t>
  </si>
  <si>
    <t>HeatSkeletalMuscle.Temp(C)</t>
  </si>
  <si>
    <t>HeatSkin.Temp(C)</t>
  </si>
  <si>
    <t>HepaticArty.Flow</t>
  </si>
  <si>
    <t>ICFV.Vol</t>
  </si>
  <si>
    <t>InsulinPool.[Insulin]</t>
  </si>
  <si>
    <t>uU_Insulin/ml</t>
  </si>
  <si>
    <t>KAPool.[KA(mG/dL)]</t>
  </si>
  <si>
    <t>KAPool.[KA(mMol/L)]</t>
  </si>
  <si>
    <t>KAPool.Change[mMol/min]</t>
  </si>
  <si>
    <t>KAPool.Osmoles</t>
  </si>
  <si>
    <t>KCell.[K+(mEq/L)]</t>
  </si>
  <si>
    <t>KCell.Change</t>
  </si>
  <si>
    <t>Kidney-Alpha.NA</t>
  </si>
  <si>
    <t>Kidney-Alpha.PT_NA</t>
  </si>
  <si>
    <t>Kidney-CO2.[BloodHCO3(mEq/L)]</t>
  </si>
  <si>
    <t>Kidney-CO2.[HCO3(mEq/L)]</t>
  </si>
  <si>
    <t>Kidney-CO2.OutflowBase</t>
  </si>
  <si>
    <t>Kidney-CO2.PCO2</t>
  </si>
  <si>
    <t>Kidney-Flow.BloodFlow</t>
  </si>
  <si>
    <t>Kidney-Flow.PlasmaFlow</t>
  </si>
  <si>
    <t>Kidney-Function.Effect</t>
  </si>
  <si>
    <t>Kidney-Function.Failed</t>
  </si>
  <si>
    <t>Kidney-Lactate.[Lac-(mEq/L)]</t>
  </si>
  <si>
    <t>Kidney-Lactate.Outflux</t>
  </si>
  <si>
    <t>Kidney-O2.O2Use</t>
  </si>
  <si>
    <t>ml_gas_gas/min</t>
  </si>
  <si>
    <t>Kidney-O2.TubulePO2</t>
  </si>
  <si>
    <t>Kidney-O2.VeinPO2</t>
  </si>
  <si>
    <t>Kidney-Ph.Ph</t>
  </si>
  <si>
    <t>Kidney-Size.IFV</t>
  </si>
  <si>
    <t>Kidney-Size.LiquidVol</t>
  </si>
  <si>
    <t>Kidney-Structure.Effect</t>
  </si>
  <si>
    <t>kidney_pH_ery</t>
  </si>
  <si>
    <t>kidney_pH_interstitial</t>
  </si>
  <si>
    <t>kidney_pH_plasma</t>
  </si>
  <si>
    <t>kidney_sO2</t>
  </si>
  <si>
    <t>KPool.[K+(mEq/L)]</t>
  </si>
  <si>
    <t>LacPool.[Lac-(mEq/L)]</t>
  </si>
  <si>
    <t>LacPool.Change</t>
  </si>
  <si>
    <t>LacPool.Mass</t>
  </si>
  <si>
    <t>LeftAtrium.TMP</t>
  </si>
  <si>
    <t>LeftHeart-CO2.[BloodHCO3(mEq/L)]</t>
  </si>
  <si>
    <t>LeftHeart-CO2.[HCO3(mEq/L)]</t>
  </si>
  <si>
    <t>LeftHeart-CO2.OutflowBase</t>
  </si>
  <si>
    <t>LeftHeart-CO2.PCO2</t>
  </si>
  <si>
    <t>LeftHeart-Flow.BloodFlow</t>
  </si>
  <si>
    <t>LeftHeart-Flow.O2Use</t>
  </si>
  <si>
    <t>LeftHeart-Flow.PO2</t>
  </si>
  <si>
    <t>LeftHeart-Function.Failed</t>
  </si>
  <si>
    <t>LeftHeart-Lactate.[Lac-(mEq/L)]</t>
  </si>
  <si>
    <t>LeftHeart-Lactate.Outflux</t>
  </si>
  <si>
    <t>LeftHeart-Metabolism.O2Need</t>
  </si>
  <si>
    <t>LeftHeart-Ph.Ph</t>
  </si>
  <si>
    <t>LeftHeart-Size.IFV</t>
  </si>
  <si>
    <t>LeftHeart-Size.LiquidVol</t>
  </si>
  <si>
    <t>LeftHeart-Structure.Effect</t>
  </si>
  <si>
    <t>leftHeart_pH_ery</t>
  </si>
  <si>
    <t>leftHeart_pH_interstitial</t>
  </si>
  <si>
    <t>leftHeart_pH_plasma</t>
  </si>
  <si>
    <t>leftHeart_sO2</t>
  </si>
  <si>
    <t>LeptinPool.[Leptin(nG/mL)]</t>
  </si>
  <si>
    <t>ng/ml</t>
  </si>
  <si>
    <t>LH_H2O.Outflow</t>
  </si>
  <si>
    <t>LH_Na.FractReab</t>
  </si>
  <si>
    <t>LH_Na.Reab</t>
  </si>
  <si>
    <t>LipidDeposits.Mass</t>
  </si>
  <si>
    <t>g</t>
  </si>
  <si>
    <t>Liver-CO2.[BloodHCO3(mEq/L)]</t>
  </si>
  <si>
    <t>Liver-CO2.[HCO3(mEq/L)]</t>
  </si>
  <si>
    <t>Liver-CO2.OutflowBase</t>
  </si>
  <si>
    <t>Liver-CO2.PCO2</t>
  </si>
  <si>
    <t>Liver-Function.Effect</t>
  </si>
  <si>
    <t>Liver-Function.Failed</t>
  </si>
  <si>
    <t>Liver-Lactate.[Lac-(mEq/L)]</t>
  </si>
  <si>
    <t>Liver-Lactate.Outflux</t>
  </si>
  <si>
    <t>Liver-O2.BloodFlow</t>
  </si>
  <si>
    <t>Liver-O2.O2Use</t>
  </si>
  <si>
    <t>Liver-O2.PO2</t>
  </si>
  <si>
    <t>Liver-Ph.Ph</t>
  </si>
  <si>
    <t>Liver-Size.CellH2O</t>
  </si>
  <si>
    <t>Liver-Size.IFV</t>
  </si>
  <si>
    <t>Liver-Size.LiquidVol</t>
  </si>
  <si>
    <t>Liver-Structure.Effect</t>
  </si>
  <si>
    <t>liver_pH_ery</t>
  </si>
  <si>
    <t>liver_pH_interstitial</t>
  </si>
  <si>
    <t>liver_pH_plasma</t>
  </si>
  <si>
    <t>liver_sO2</t>
  </si>
  <si>
    <t>LM_Glycogen.Gain</t>
  </si>
  <si>
    <t>mg/min</t>
  </si>
  <si>
    <t>LM_Insulin.[InsulinDelayed]</t>
  </si>
  <si>
    <t>LT_InterstitialProtein.Mass</t>
  </si>
  <si>
    <t>LT_InterstitialWater.Vol</t>
  </si>
  <si>
    <t>LT_LymphWater.Rate</t>
  </si>
  <si>
    <t>LungBloodFlow.AlveolarVentilated</t>
  </si>
  <si>
    <t>LungCO2.PCapy</t>
  </si>
  <si>
    <t>lungs_pH_ery</t>
  </si>
  <si>
    <t>lungs_pH_plasma</t>
  </si>
  <si>
    <t>MD_Na.[Na+(mEq/L)]</t>
  </si>
  <si>
    <t>Medulla.Volume</t>
  </si>
  <si>
    <t>MedullaNa.[Na+]</t>
  </si>
  <si>
    <t>mEq/ml</t>
  </si>
  <si>
    <t>MedullaNa.Osmolarity</t>
  </si>
  <si>
    <t>mOsm/l</t>
  </si>
  <si>
    <t>MedullaUrea.Osmolarity</t>
  </si>
  <si>
    <t>MetabolicH2O.Rate</t>
  </si>
  <si>
    <t>Metabolism-CaloriesUsed.CoreHeat</t>
  </si>
  <si>
    <t>cal/min</t>
  </si>
  <si>
    <t>Metabolism-CaloriesUsed.SkeletalMuscleHeat</t>
  </si>
  <si>
    <t>Metabolism-CaloriesUsed.SkinHeat</t>
  </si>
  <si>
    <t>MT_InterstitialProtein.Mass</t>
  </si>
  <si>
    <t>MT_InterstitialWater.Vol</t>
  </si>
  <si>
    <t>MT_LymphWater.Rate</t>
  </si>
  <si>
    <t>NephronADH.[ADH]</t>
  </si>
  <si>
    <t>NephronAldo.[Aldo(nG/dL)]</t>
  </si>
  <si>
    <t>NephronANP.Log10Conc</t>
  </si>
  <si>
    <t>NephronIFP.Pressure</t>
  </si>
  <si>
    <t>O2Artys_sO2</t>
  </si>
  <si>
    <t>O2Lung_sO2</t>
  </si>
  <si>
    <t>O2Veins_sO2</t>
  </si>
  <si>
    <t>OsmBody.[Osm]-Osmoreceptors</t>
  </si>
  <si>
    <t>mOsm/ml</t>
  </si>
  <si>
    <t>OsmCell.Electrolytes</t>
  </si>
  <si>
    <t>OsmECFV.Electrolytes</t>
  </si>
  <si>
    <t>OtherTissue-CO2.[BloodHCO3(mEq/L)]</t>
  </si>
  <si>
    <t>OtherTissue-CO2.[HCO3(mEq/L)]</t>
  </si>
  <si>
    <t>OtherTissue-CO2.OutflowBase</t>
  </si>
  <si>
    <t>OtherTissue-CO2.PCO2</t>
  </si>
  <si>
    <t>OtherTissue-Flow.BloodFlow</t>
  </si>
  <si>
    <t>OtherTissue-Flow.O2Use</t>
  </si>
  <si>
    <t>OtherTissue-Flow.PO2</t>
  </si>
  <si>
    <t>OtherTissue-Function.Effect</t>
  </si>
  <si>
    <t>OtherTissue-Function.Failed</t>
  </si>
  <si>
    <t>OtherTissue-Lactate.[Lac-(mEq/L)]</t>
  </si>
  <si>
    <t>OtherTissue-Lactate.Outflux</t>
  </si>
  <si>
    <t>OtherTissue-Ph.Ph</t>
  </si>
  <si>
    <t>OtherTissue-Size.IFV</t>
  </si>
  <si>
    <t>OtherTissue-Size.LiquidVol</t>
  </si>
  <si>
    <t>OtherTissue-Structure.Effect</t>
  </si>
  <si>
    <t>otherTissue_pH_ery</t>
  </si>
  <si>
    <t>otherTissue_pH_interstitial</t>
  </si>
  <si>
    <t>otherTissue_pH_plasma</t>
  </si>
  <si>
    <t>otherTissue_sO2</t>
  </si>
  <si>
    <t>PeritoneumSpace.Gain</t>
  </si>
  <si>
    <t>PeritoneumSpace.Loss</t>
  </si>
  <si>
    <t>PeritoneumSpace.Volume</t>
  </si>
  <si>
    <t>PlasmaProtein.Mass</t>
  </si>
  <si>
    <t>PlasmaVol.Vol</t>
  </si>
  <si>
    <t>PO2Artys.Pressure</t>
  </si>
  <si>
    <t>PO4Pool.[PO4--(mEq/L)]</t>
  </si>
  <si>
    <t>PortalVein-Glucagon.[Glucagon]</t>
  </si>
  <si>
    <t>PortalVein-Insulin.[Insulin]</t>
  </si>
  <si>
    <t>PortalVein.BloodFlow</t>
  </si>
  <si>
    <t>PortalVein.PlasmaFlow</t>
  </si>
  <si>
    <t>PT_Na.FractReab</t>
  </si>
  <si>
    <t>PT_Na.Reab</t>
  </si>
  <si>
    <t>PulmCapys.Pressure</t>
  </si>
  <si>
    <t>RBCH2O.Vol</t>
  </si>
  <si>
    <t>RespiratoryCenter-Output.MotorNerveActivity</t>
  </si>
  <si>
    <t>RespiratoryCenter-Output.Rate</t>
  </si>
  <si>
    <t>1/min</t>
  </si>
  <si>
    <t>RespiratoryMuscle-CO2.[BloodHCO3(mEq/L)]</t>
  </si>
  <si>
    <t>RespiratoryMuscle-CO2.[HCO3(mEq/L)]</t>
  </si>
  <si>
    <t>RespiratoryMuscle-CO2.OutflowBase</t>
  </si>
  <si>
    <t>RespiratoryMuscle-CO2.PCO2</t>
  </si>
  <si>
    <t>RespiratoryMuscle-Flow.BloodFlow</t>
  </si>
  <si>
    <t>RespiratoryMuscle-Flow.O2Use</t>
  </si>
  <si>
    <t>RespiratoryMuscle-Flow.PO2</t>
  </si>
  <si>
    <t>RespiratoryMuscle-Function.Effect</t>
  </si>
  <si>
    <t>RespiratoryMuscle-Function.Failed</t>
  </si>
  <si>
    <t>RespiratoryMuscle-Glycogen.Synthesis</t>
  </si>
  <si>
    <t>RespiratoryMuscle-Lactate.[Lac-(mEq/L)]</t>
  </si>
  <si>
    <t>RespiratoryMuscle-Lactate.Outflux</t>
  </si>
  <si>
    <t>RespiratoryMuscle-Metabolism.O2Need</t>
  </si>
  <si>
    <t>RespiratoryMuscle-Ph.Ph</t>
  </si>
  <si>
    <t>RespiratoryMuscle-Size.CellH2O</t>
  </si>
  <si>
    <t>RespiratoryMuscle-Size.IFV</t>
  </si>
  <si>
    <t>RespiratoryMuscle-Size.LiquidVol</t>
  </si>
  <si>
    <t>RespiratoryMuscle-Structure.Effect</t>
  </si>
  <si>
    <t>respiratoryMuscle_pH_ery</t>
  </si>
  <si>
    <t>respiratoryMuscle_pH_interstitial</t>
  </si>
  <si>
    <t>respiratoryMuscle_pH_plasma</t>
  </si>
  <si>
    <t>respiratoryMuscle_sO2</t>
  </si>
  <si>
    <t>RightAtrium.Pressure</t>
  </si>
  <si>
    <t>RightAtrium.TMP</t>
  </si>
  <si>
    <t>RightHeart-CO2.[BloodHCO3(mEq/L)]</t>
  </si>
  <si>
    <t>RightHeart-CO2.[HCO3(mEq/L)]</t>
  </si>
  <si>
    <t>RightHeart-CO2.OutflowBase</t>
  </si>
  <si>
    <t>RightHeart-CO2.PCO2</t>
  </si>
  <si>
    <t>RightHeart-Flow.BloodFlow</t>
  </si>
  <si>
    <t>RightHeart-Flow.O2Use</t>
  </si>
  <si>
    <t>RightHeart-Flow.PO2</t>
  </si>
  <si>
    <t>RightHeart-Function.Failed</t>
  </si>
  <si>
    <t>RightHeart-Lactate.[Lac-(mEq/L)]</t>
  </si>
  <si>
    <t>RightHeart-Lactate.Outflux</t>
  </si>
  <si>
    <t>RightHeart-Metabolism.O2Need</t>
  </si>
  <si>
    <t>RightHeart-Ph.Ph</t>
  </si>
  <si>
    <t>RightHeart-Size.IFV</t>
  </si>
  <si>
    <t>RightHeart-Size.LiquidVol</t>
  </si>
  <si>
    <t>RightHeart-Structure.Effect</t>
  </si>
  <si>
    <t>rightHeart_pH_ery</t>
  </si>
  <si>
    <t>rightHeart_pH_interstitial</t>
  </si>
  <si>
    <t>rightHeart_pH_plasma</t>
  </si>
  <si>
    <t>rightHeart_sO2</t>
  </si>
  <si>
    <t>SkeletalMuscle-CO2.[BloodHCO3(mEq/L)]</t>
  </si>
  <si>
    <t>SkeletalMuscle-CO2.[HCO3(mEq/L)]</t>
  </si>
  <si>
    <t>SkeletalMuscle-CO2.OutflowBase</t>
  </si>
  <si>
    <t>SkeletalMuscle-CO2.PCO2</t>
  </si>
  <si>
    <t>SkeletalMuscle-Flow.BloodFlow</t>
  </si>
  <si>
    <t>SkeletalMuscle-Flow.O2Use</t>
  </si>
  <si>
    <t>SkeletalMuscle-Flow.PO2</t>
  </si>
  <si>
    <t>SkeletalMuscle-Function.Failed</t>
  </si>
  <si>
    <t>SkeletalMuscle-Glycogen.Synthesis</t>
  </si>
  <si>
    <t>SkeletalMuscle-Lactate.[Lac-(mEq/L)]</t>
  </si>
  <si>
    <t>SkeletalMuscle-Lactate.Outflux</t>
  </si>
  <si>
    <t>SkeletalMuscle-Metabolism.O2Need</t>
  </si>
  <si>
    <t>SkeletalMuscle-Metabolism.ShiveringCals</t>
  </si>
  <si>
    <t>SkeletalMuscle-Ph.Ph</t>
  </si>
  <si>
    <t>SkeletalMuscle-Size.CellH2O</t>
  </si>
  <si>
    <t>SkeletalMuscle-Size.IFV</t>
  </si>
  <si>
    <t>SkeletalMuscle-Size.LiquidVol</t>
  </si>
  <si>
    <t>SkeletalMuscle-Structure.Effect</t>
  </si>
  <si>
    <t>skeletalMuscle_HeatWithoutTermoregulation</t>
  </si>
  <si>
    <t>skeletalMuscle_pH_ery</t>
  </si>
  <si>
    <t>skeletalMuscle_pH_interstitial</t>
  </si>
  <si>
    <t>skeletalMuscle_pH_plasma</t>
  </si>
  <si>
    <t>skeletalMuscle_sO2</t>
  </si>
  <si>
    <t>Skin-CO2.[BloodHCO3(mEq/L)]</t>
  </si>
  <si>
    <t>Skin-CO2.[HCO3(mEq/L)]</t>
  </si>
  <si>
    <t>Skin-CO2.OutflowBase</t>
  </si>
  <si>
    <t>Skin-CO2.PCO2</t>
  </si>
  <si>
    <t>Skin-Flow.BloodFlow</t>
  </si>
  <si>
    <t>Skin-Flow.O2Use</t>
  </si>
  <si>
    <t>Skin-Flow.PO2</t>
  </si>
  <si>
    <t>Skin-Flow.SympsDilateEffect</t>
  </si>
  <si>
    <t>Skin-Function.Effect</t>
  </si>
  <si>
    <t>Skin-Function.Failed</t>
  </si>
  <si>
    <t>Skin-Lactate.[Lac-(mEq/L)]</t>
  </si>
  <si>
    <t>Skin-Lactate.Outflux</t>
  </si>
  <si>
    <t>Skin-Ph.Ph</t>
  </si>
  <si>
    <t>Skin-Size.IFV</t>
  </si>
  <si>
    <t>Skin-Size.LiquidVol</t>
  </si>
  <si>
    <t>Skin-Structure.Effect</t>
  </si>
  <si>
    <t>skin_conductanceWithoutTermoregulationEffect</t>
  </si>
  <si>
    <t>skin_pH_ery</t>
  </si>
  <si>
    <t>skin_pH_interstitial</t>
  </si>
  <si>
    <t>skin_pH_plasma</t>
  </si>
  <si>
    <t>skin_sO2</t>
  </si>
  <si>
    <t>SplanchnicVeins.Pressure</t>
  </si>
  <si>
    <t>SplanchnicVeins.Vol</t>
  </si>
  <si>
    <t>SweatDuct.H2OOutflow</t>
  </si>
  <si>
    <t>SweatGland.H2ORate</t>
  </si>
  <si>
    <t>SympsCNS.PituitaryNA</t>
  </si>
  <si>
    <t>SystemicArtys.Pressure</t>
  </si>
  <si>
    <t>SystemicVeins.Pressure</t>
  </si>
  <si>
    <t>Thyroid.Effect</t>
  </si>
  <si>
    <t>UreaCell.Osmoles</t>
  </si>
  <si>
    <t>UreaPool.Osmoles</t>
  </si>
  <si>
    <t>UT_InterstitialProtein.Mass</t>
  </si>
  <si>
    <t>UT_InterstitialWater.Vol</t>
  </si>
  <si>
    <t>UT_LymphWater.Rate</t>
  </si>
  <si>
    <t>VagusNerve.NA(Hz)</t>
  </si>
  <si>
    <t>VasaRecta.Outflow</t>
  </si>
  <si>
    <t>Veins_pH_ery</t>
  </si>
  <si>
    <t>VeinsVol.Vol</t>
  </si>
  <si>
    <t>Sloupec1</t>
  </si>
  <si>
    <t>Sloupec2</t>
  </si>
  <si>
    <t>Sloupec3</t>
  </si>
  <si>
    <t>Sloupec4</t>
  </si>
  <si>
    <t>1/s</t>
  </si>
  <si>
    <t>Sloupec5</t>
  </si>
  <si>
    <t>K</t>
  </si>
  <si>
    <t>J/s</t>
  </si>
  <si>
    <t>kg</t>
  </si>
  <si>
    <t>Eq</t>
  </si>
  <si>
    <t>Eq/m3</t>
  </si>
  <si>
    <t>Eq/s</t>
  </si>
  <si>
    <t>kg/m3</t>
  </si>
  <si>
    <t>kg/s</t>
  </si>
  <si>
    <t>m3</t>
  </si>
  <si>
    <t>m3/s</t>
  </si>
  <si>
    <t>Pa</t>
  </si>
  <si>
    <t>mol/m3</t>
  </si>
  <si>
    <t>mol/s</t>
  </si>
  <si>
    <t>Osm</t>
  </si>
  <si>
    <t>Osm/m3</t>
  </si>
  <si>
    <t>U_Insulin/m3</t>
  </si>
  <si>
    <t>U_EPO/m3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</si>
</sst>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E406" totalsRowShown="0">
  <autoFilter ref="A1:E406"/>
  <sortState ref="A2:E406">
    <sortCondition descending="1" ref="C1:C406"/>
  </sortState>
  <tableColumns count="5">
    <tableColumn id="1" name="Sloupec1"/>
    <tableColumn id="2" name="Sloupec2"/>
    <tableColumn id="3" name="Sloupec3"/>
    <tableColumn id="4" name="Sloupec4" dataDxfId="0">
      <calculatedColumnFormula>Tabulka1[[#This Row],[Sloupec2]]</calculatedColumnFormula>
    </tableColumn>
    <tableColumn id="5" name="Sloupec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6"/>
  <sheetViews>
    <sheetView tabSelected="1" workbookViewId="0">
      <selection activeCell="G6" sqref="G6"/>
    </sheetView>
  </sheetViews>
  <sheetFormatPr defaultRowHeight="14.4" x14ac:dyDescent="0.3"/>
  <cols>
    <col min="1" max="1" width="27.77734375" customWidth="1"/>
    <col min="2" max="2" width="16.44140625" customWidth="1"/>
    <col min="3" max="3" width="38.21875" customWidth="1"/>
    <col min="4" max="4" width="12" bestFit="1" customWidth="1"/>
  </cols>
  <sheetData>
    <row r="1" spans="1:5" x14ac:dyDescent="0.3">
      <c r="A1" t="s">
        <v>437</v>
      </c>
      <c r="B1" t="s">
        <v>438</v>
      </c>
      <c r="C1" t="s">
        <v>439</v>
      </c>
      <c r="D1" t="s">
        <v>440</v>
      </c>
      <c r="E1" t="s">
        <v>442</v>
      </c>
    </row>
    <row r="2" spans="1:5" x14ac:dyDescent="0.3">
      <c r="A2" t="s">
        <v>177</v>
      </c>
      <c r="B2">
        <v>19.907800000000002</v>
      </c>
      <c r="C2" t="s">
        <v>178</v>
      </c>
      <c r="D2">
        <f>Tabulka1[[#This Row],[Sloupec2]]*0.000001/0.001</f>
        <v>1.99078E-2</v>
      </c>
      <c r="E2" t="s">
        <v>458</v>
      </c>
    </row>
    <row r="3" spans="1:5" x14ac:dyDescent="0.3">
      <c r="A3" t="s">
        <v>262</v>
      </c>
      <c r="B3">
        <v>50</v>
      </c>
      <c r="C3" t="s">
        <v>178</v>
      </c>
      <c r="D3">
        <f>Tabulka1[[#This Row],[Sloupec2]]*0.000001/0.001</f>
        <v>4.9999999999999996E-2</v>
      </c>
      <c r="E3" t="s">
        <v>458</v>
      </c>
    </row>
    <row r="4" spans="1:5" x14ac:dyDescent="0.3">
      <c r="A4" t="s">
        <v>323</v>
      </c>
      <c r="B4">
        <v>52.444499999999998</v>
      </c>
      <c r="C4" t="s">
        <v>178</v>
      </c>
      <c r="D4">
        <f>Tabulka1[[#This Row],[Sloupec2]]*0.000001/0.001</f>
        <v>5.2444499999999991E-2</v>
      </c>
      <c r="E4" t="s">
        <v>458</v>
      </c>
    </row>
    <row r="5" spans="1:5" x14ac:dyDescent="0.3">
      <c r="A5" t="s">
        <v>9</v>
      </c>
      <c r="B5">
        <v>330</v>
      </c>
      <c r="C5" t="s">
        <v>10</v>
      </c>
      <c r="D5">
        <f>Tabulka1[[#This Row],[Sloupec2]]*0.000000001/0.001</f>
        <v>3.3E-4</v>
      </c>
      <c r="E5" t="s">
        <v>454</v>
      </c>
    </row>
    <row r="6" spans="1:5" x14ac:dyDescent="0.3">
      <c r="A6" t="s">
        <v>2</v>
      </c>
      <c r="B6">
        <v>1.99078</v>
      </c>
      <c r="C6" t="s">
        <v>3</v>
      </c>
      <c r="D6">
        <f>Tabulka1[[#This Row],[Sloupec2]]*0.000000000000001/0.000001</f>
        <v>1.99078E-9</v>
      </c>
      <c r="E6" t="s">
        <v>449</v>
      </c>
    </row>
    <row r="7" spans="1:5" x14ac:dyDescent="0.3">
      <c r="A7" t="s">
        <v>109</v>
      </c>
      <c r="B7">
        <v>39.8155</v>
      </c>
      <c r="C7" t="s">
        <v>3</v>
      </c>
      <c r="D7">
        <f>Tabulka1[[#This Row],[Sloupec2]]*0.000000000000001/0.000001</f>
        <v>3.9815500000000003E-8</v>
      </c>
      <c r="E7" t="s">
        <v>449</v>
      </c>
    </row>
    <row r="8" spans="1:5" x14ac:dyDescent="0.3">
      <c r="A8" t="s">
        <v>164</v>
      </c>
      <c r="B8">
        <v>69.677099999999996</v>
      </c>
      <c r="C8" t="s">
        <v>3</v>
      </c>
      <c r="D8">
        <f>Tabulka1[[#This Row],[Sloupec2]]*0.000000000000001/0.000001</f>
        <v>6.9677100000000001E-8</v>
      </c>
      <c r="E8" t="s">
        <v>449</v>
      </c>
    </row>
    <row r="9" spans="1:5" x14ac:dyDescent="0.3">
      <c r="A9" t="s">
        <v>285</v>
      </c>
      <c r="B9">
        <v>2</v>
      </c>
      <c r="C9" t="s">
        <v>3</v>
      </c>
      <c r="D9">
        <f>Tabulka1[[#This Row],[Sloupec2]]*0.000000000000001/0.000001</f>
        <v>2.0000000000000001E-9</v>
      </c>
      <c r="E9" t="s">
        <v>449</v>
      </c>
    </row>
    <row r="10" spans="1:5" x14ac:dyDescent="0.3">
      <c r="A10" t="s">
        <v>322</v>
      </c>
      <c r="B10">
        <v>160.39699999999999</v>
      </c>
      <c r="C10" t="s">
        <v>3</v>
      </c>
      <c r="D10">
        <f>Tabulka1[[#This Row],[Sloupec2]]*0.000000000000001/0.000001</f>
        <v>1.6039700000000003E-7</v>
      </c>
      <c r="E10" t="s">
        <v>449</v>
      </c>
    </row>
    <row r="11" spans="1:5" x14ac:dyDescent="0.3">
      <c r="A11" t="s">
        <v>233</v>
      </c>
      <c r="B11">
        <v>7.9630999999999998</v>
      </c>
      <c r="C11" t="s">
        <v>234</v>
      </c>
      <c r="D11">
        <f>Tabulka1[[#This Row],[Sloupec2]]*0.000000000001/0.000001</f>
        <v>7.9631E-6</v>
      </c>
      <c r="E11" t="s">
        <v>449</v>
      </c>
    </row>
    <row r="12" spans="1:5" x14ac:dyDescent="0.3">
      <c r="A12" t="s">
        <v>7</v>
      </c>
      <c r="B12">
        <v>11.88</v>
      </c>
      <c r="C12" t="s">
        <v>8</v>
      </c>
      <c r="D12">
        <f>Tabulka1[[#This Row],[Sloupec2]]*0.000000000001*0.0001</f>
        <v>1.1880000000000002E-15</v>
      </c>
      <c r="E12" t="s">
        <v>449</v>
      </c>
    </row>
    <row r="13" spans="1:5" x14ac:dyDescent="0.3">
      <c r="A13" t="s">
        <v>286</v>
      </c>
      <c r="B13">
        <v>11</v>
      </c>
      <c r="C13" t="s">
        <v>8</v>
      </c>
      <c r="D13">
        <f>Tabulka1[[#This Row],[Sloupec2]]*0.000000000001*0.0001</f>
        <v>1.0999999999999999E-15</v>
      </c>
      <c r="E13" t="s">
        <v>449</v>
      </c>
    </row>
    <row r="14" spans="1:5" x14ac:dyDescent="0.3">
      <c r="A14" t="s">
        <v>292</v>
      </c>
      <c r="B14">
        <v>0.26044800000000001</v>
      </c>
      <c r="C14" t="s">
        <v>293</v>
      </c>
      <c r="D14">
        <f>Tabulka1[[#This Row],[Sloupec2]]*1000</f>
        <v>260.44800000000004</v>
      </c>
      <c r="E14" t="s">
        <v>457</v>
      </c>
    </row>
    <row r="15" spans="1:5" x14ac:dyDescent="0.3">
      <c r="A15" t="s">
        <v>274</v>
      </c>
      <c r="B15">
        <v>838.71</v>
      </c>
      <c r="C15" t="s">
        <v>275</v>
      </c>
      <c r="D15">
        <f>Tabulka1[[#This Row],[Sloupec2]]</f>
        <v>838.71</v>
      </c>
      <c r="E15" t="s">
        <v>457</v>
      </c>
    </row>
    <row r="16" spans="1:5" x14ac:dyDescent="0.3">
      <c r="A16" t="s">
        <v>276</v>
      </c>
      <c r="B16">
        <v>317.26799999999997</v>
      </c>
      <c r="C16" t="s">
        <v>275</v>
      </c>
      <c r="D16">
        <f>Tabulka1[[#This Row],[Sloupec2]]</f>
        <v>317.26799999999997</v>
      </c>
      <c r="E16" t="s">
        <v>457</v>
      </c>
    </row>
    <row r="17" spans="1:5" x14ac:dyDescent="0.3">
      <c r="A17" t="s">
        <v>167</v>
      </c>
      <c r="B17">
        <v>87.356899999999996</v>
      </c>
      <c r="C17" t="s">
        <v>168</v>
      </c>
      <c r="D17">
        <f>Tabulka1[[#This Row],[Sloupec2]]/1000</f>
        <v>8.7356900000000001E-2</v>
      </c>
      <c r="E17" t="s">
        <v>456</v>
      </c>
    </row>
    <row r="18" spans="1:5" x14ac:dyDescent="0.3">
      <c r="A18" t="s">
        <v>182</v>
      </c>
      <c r="B18">
        <v>0.70044399999999996</v>
      </c>
      <c r="C18" t="s">
        <v>168</v>
      </c>
      <c r="D18">
        <f>Tabulka1[[#This Row],[Sloupec2]]/1000</f>
        <v>7.0044399999999994E-4</v>
      </c>
      <c r="E18" t="s">
        <v>456</v>
      </c>
    </row>
    <row r="19" spans="1:5" x14ac:dyDescent="0.3">
      <c r="A19" t="s">
        <v>428</v>
      </c>
      <c r="B19">
        <v>169.20099999999999</v>
      </c>
      <c r="C19" t="s">
        <v>168</v>
      </c>
      <c r="D19">
        <f>Tabulka1[[#This Row],[Sloupec2]]/1000</f>
        <v>0.16920099999999999</v>
      </c>
      <c r="E19" t="s">
        <v>456</v>
      </c>
    </row>
    <row r="20" spans="1:5" x14ac:dyDescent="0.3">
      <c r="A20" t="s">
        <v>429</v>
      </c>
      <c r="B20">
        <v>95.317499999999995</v>
      </c>
      <c r="C20" t="s">
        <v>168</v>
      </c>
      <c r="D20">
        <f>Tabulka1[[#This Row],[Sloupec2]]/1000</f>
        <v>9.5317499999999999E-2</v>
      </c>
      <c r="E20" t="s">
        <v>456</v>
      </c>
    </row>
    <row r="21" spans="1:5" x14ac:dyDescent="0.3">
      <c r="A21" t="s">
        <v>79</v>
      </c>
      <c r="B21">
        <v>1.2E-2</v>
      </c>
      <c r="C21" t="s">
        <v>80</v>
      </c>
      <c r="D21">
        <f>Tabulka1[[#This Row],[Sloupec2]]/1000/60</f>
        <v>2.0000000000000002E-7</v>
      </c>
      <c r="E21" t="s">
        <v>455</v>
      </c>
    </row>
    <row r="22" spans="1:5" x14ac:dyDescent="0.3">
      <c r="A22" t="s">
        <v>86</v>
      </c>
      <c r="B22">
        <v>0</v>
      </c>
      <c r="C22" t="s">
        <v>80</v>
      </c>
      <c r="D22">
        <f>Tabulka1[[#This Row],[Sloupec2]]/1000/60</f>
        <v>0</v>
      </c>
      <c r="E22" t="s">
        <v>455</v>
      </c>
    </row>
    <row r="23" spans="1:5" x14ac:dyDescent="0.3">
      <c r="A23" t="s">
        <v>87</v>
      </c>
      <c r="B23">
        <v>3.0000000000000001E-3</v>
      </c>
      <c r="C23" t="s">
        <v>80</v>
      </c>
      <c r="D23">
        <f>Tabulka1[[#This Row],[Sloupec2]]/1000/60</f>
        <v>5.0000000000000004E-8</v>
      </c>
      <c r="E23" t="s">
        <v>455</v>
      </c>
    </row>
    <row r="24" spans="1:5" x14ac:dyDescent="0.3">
      <c r="A24" t="s">
        <v>91</v>
      </c>
      <c r="B24">
        <v>1.9016700000000001E-2</v>
      </c>
      <c r="C24" t="s">
        <v>80</v>
      </c>
      <c r="D24">
        <f>Tabulka1[[#This Row],[Sloupec2]]/1000/60</f>
        <v>3.1694500000000001E-7</v>
      </c>
      <c r="E24" t="s">
        <v>455</v>
      </c>
    </row>
    <row r="25" spans="1:5" x14ac:dyDescent="0.3">
      <c r="A25" t="s">
        <v>181</v>
      </c>
      <c r="B25">
        <v>0</v>
      </c>
      <c r="C25" t="s">
        <v>80</v>
      </c>
      <c r="D25">
        <f>Tabulka1[[#This Row],[Sloupec2]]/1000/60</f>
        <v>0</v>
      </c>
      <c r="E25" t="s">
        <v>455</v>
      </c>
    </row>
    <row r="26" spans="1:5" x14ac:dyDescent="0.3">
      <c r="A26" t="s">
        <v>184</v>
      </c>
      <c r="B26">
        <v>0</v>
      </c>
      <c r="C26" t="s">
        <v>80</v>
      </c>
      <c r="D26">
        <f>Tabulka1[[#This Row],[Sloupec2]]/1000/60</f>
        <v>0</v>
      </c>
      <c r="E26" t="s">
        <v>455</v>
      </c>
    </row>
    <row r="27" spans="1:5" x14ac:dyDescent="0.3">
      <c r="A27" t="s">
        <v>92</v>
      </c>
      <c r="B27">
        <v>5.4</v>
      </c>
      <c r="C27" t="s">
        <v>93</v>
      </c>
      <c r="D27">
        <f>Tabulka1[[#This Row],[Sloupec2]]</f>
        <v>5.4</v>
      </c>
      <c r="E27" t="s">
        <v>454</v>
      </c>
    </row>
    <row r="28" spans="1:5" x14ac:dyDescent="0.3">
      <c r="A28" t="s">
        <v>101</v>
      </c>
      <c r="B28">
        <v>0.66</v>
      </c>
      <c r="C28" t="s">
        <v>93</v>
      </c>
      <c r="D28">
        <f>Tabulka1[[#This Row],[Sloupec2]]</f>
        <v>0.66</v>
      </c>
      <c r="E28" t="s">
        <v>454</v>
      </c>
    </row>
    <row r="29" spans="1:5" x14ac:dyDescent="0.3">
      <c r="A29" t="s">
        <v>102</v>
      </c>
      <c r="B29">
        <v>28</v>
      </c>
      <c r="C29" t="s">
        <v>93</v>
      </c>
      <c r="D29">
        <f>Tabulka1[[#This Row],[Sloupec2]]</f>
        <v>28</v>
      </c>
      <c r="E29" t="s">
        <v>454</v>
      </c>
    </row>
    <row r="30" spans="1:5" x14ac:dyDescent="0.3">
      <c r="A30" t="s">
        <v>103</v>
      </c>
      <c r="B30">
        <v>8.4</v>
      </c>
      <c r="C30" t="s">
        <v>93</v>
      </c>
      <c r="D30">
        <f>Tabulka1[[#This Row],[Sloupec2]]</f>
        <v>8.4</v>
      </c>
      <c r="E30" t="s">
        <v>454</v>
      </c>
    </row>
    <row r="31" spans="1:5" x14ac:dyDescent="0.3">
      <c r="A31" t="s">
        <v>104</v>
      </c>
      <c r="B31">
        <v>21</v>
      </c>
      <c r="C31" t="s">
        <v>93</v>
      </c>
      <c r="D31">
        <f>Tabulka1[[#This Row],[Sloupec2]]</f>
        <v>21</v>
      </c>
      <c r="E31" t="s">
        <v>454</v>
      </c>
    </row>
    <row r="32" spans="1:5" x14ac:dyDescent="0.3">
      <c r="A32" t="s">
        <v>180</v>
      </c>
      <c r="B32">
        <v>4.8773999999999998E-2</v>
      </c>
      <c r="C32" t="s">
        <v>93</v>
      </c>
      <c r="D32">
        <f>Tabulka1[[#This Row],[Sloupec2]]</f>
        <v>4.8773999999999998E-2</v>
      </c>
      <c r="E32" t="s">
        <v>454</v>
      </c>
    </row>
    <row r="33" spans="1:5" x14ac:dyDescent="0.3">
      <c r="A33" t="s">
        <v>38</v>
      </c>
      <c r="B33">
        <v>59.338900000000002</v>
      </c>
      <c r="C33" t="s">
        <v>39</v>
      </c>
      <c r="D33">
        <f>Tabulka1[[#This Row],[Sloupec2]]*101325/760</f>
        <v>7911.2026875000001</v>
      </c>
      <c r="E33" t="s">
        <v>453</v>
      </c>
    </row>
    <row r="34" spans="1:5" x14ac:dyDescent="0.3">
      <c r="A34" t="s">
        <v>43</v>
      </c>
      <c r="B34">
        <v>42.293700000000001</v>
      </c>
      <c r="C34" t="s">
        <v>39</v>
      </c>
      <c r="D34">
        <f>Tabulka1[[#This Row],[Sloupec2]]*101325/760</f>
        <v>5638.6962532894731</v>
      </c>
      <c r="E34" t="s">
        <v>453</v>
      </c>
    </row>
    <row r="35" spans="1:5" x14ac:dyDescent="0.3">
      <c r="A35" t="s">
        <v>58</v>
      </c>
      <c r="B35">
        <v>46.580599999999997</v>
      </c>
      <c r="C35" t="s">
        <v>39</v>
      </c>
      <c r="D35">
        <f>Tabulka1[[#This Row],[Sloupec2]]*101325/760</f>
        <v>6210.2359144736838</v>
      </c>
      <c r="E35" t="s">
        <v>453</v>
      </c>
    </row>
    <row r="36" spans="1:5" x14ac:dyDescent="0.3">
      <c r="A36" t="s">
        <v>61</v>
      </c>
      <c r="B36">
        <v>40.369999999999997</v>
      </c>
      <c r="C36" t="s">
        <v>39</v>
      </c>
      <c r="D36">
        <f>Tabulka1[[#This Row],[Sloupec2]]*101325/760</f>
        <v>5382.2240131578938</v>
      </c>
      <c r="E36" t="s">
        <v>453</v>
      </c>
    </row>
    <row r="37" spans="1:5" x14ac:dyDescent="0.3">
      <c r="A37" t="s">
        <v>78</v>
      </c>
      <c r="B37">
        <v>96.129000000000005</v>
      </c>
      <c r="C37" t="s">
        <v>39</v>
      </c>
      <c r="D37">
        <f>Tabulka1[[#This Row],[Sloupec2]]*101325/760</f>
        <v>12816.145953947369</v>
      </c>
      <c r="E37" t="s">
        <v>453</v>
      </c>
    </row>
    <row r="38" spans="1:5" x14ac:dyDescent="0.3">
      <c r="A38" t="s">
        <v>98</v>
      </c>
      <c r="B38">
        <v>40.393799999999999</v>
      </c>
      <c r="C38" t="s">
        <v>39</v>
      </c>
      <c r="D38">
        <f>Tabulka1[[#This Row],[Sloupec2]]*101325/760</f>
        <v>5385.3970855263151</v>
      </c>
      <c r="E38" t="s">
        <v>453</v>
      </c>
    </row>
    <row r="39" spans="1:5" x14ac:dyDescent="0.3">
      <c r="A39" t="s">
        <v>100</v>
      </c>
      <c r="B39">
        <v>44.838299999999997</v>
      </c>
      <c r="C39" t="s">
        <v>39</v>
      </c>
      <c r="D39">
        <f>Tabulka1[[#This Row],[Sloupec2]]*101325/760</f>
        <v>5977.9483519736841</v>
      </c>
      <c r="E39" t="s">
        <v>453</v>
      </c>
    </row>
    <row r="40" spans="1:5" x14ac:dyDescent="0.3">
      <c r="A40" t="s">
        <v>116</v>
      </c>
      <c r="B40">
        <v>31.768999999999998</v>
      </c>
      <c r="C40" t="s">
        <v>39</v>
      </c>
      <c r="D40">
        <f>Tabulka1[[#This Row],[Sloupec2]]*101325/760</f>
        <v>4235.5183223684207</v>
      </c>
      <c r="E40" t="s">
        <v>453</v>
      </c>
    </row>
    <row r="41" spans="1:5" x14ac:dyDescent="0.3">
      <c r="A41" t="s">
        <v>119</v>
      </c>
      <c r="B41">
        <v>53.2029</v>
      </c>
      <c r="C41" t="s">
        <v>39</v>
      </c>
      <c r="D41">
        <f>Tabulka1[[#This Row],[Sloupec2]]*101325/760</f>
        <v>7093.1366348684214</v>
      </c>
      <c r="E41" t="s">
        <v>453</v>
      </c>
    </row>
    <row r="42" spans="1:5" x14ac:dyDescent="0.3">
      <c r="A42" t="s">
        <v>146</v>
      </c>
      <c r="B42">
        <v>60.167900000000003</v>
      </c>
      <c r="C42" t="s">
        <v>39</v>
      </c>
      <c r="D42">
        <f>Tabulka1[[#This Row],[Sloupec2]]*101325/760</f>
        <v>8021.7269309210533</v>
      </c>
      <c r="E42" t="s">
        <v>453</v>
      </c>
    </row>
    <row r="43" spans="1:5" x14ac:dyDescent="0.3">
      <c r="A43" t="s">
        <v>149</v>
      </c>
      <c r="B43">
        <v>58.8551</v>
      </c>
      <c r="C43" t="s">
        <v>39</v>
      </c>
      <c r="D43">
        <f>Tabulka1[[#This Row],[Sloupec2]]*101325/760</f>
        <v>7846.7013256578948</v>
      </c>
      <c r="E43" t="s">
        <v>453</v>
      </c>
    </row>
    <row r="44" spans="1:5" x14ac:dyDescent="0.3">
      <c r="A44" t="s">
        <v>163</v>
      </c>
      <c r="B44">
        <v>60.7727</v>
      </c>
      <c r="C44" t="s">
        <v>39</v>
      </c>
      <c r="D44">
        <f>Tabulka1[[#This Row],[Sloupec2]]*101325/760</f>
        <v>8102.3602993421046</v>
      </c>
      <c r="E44" t="s">
        <v>453</v>
      </c>
    </row>
    <row r="45" spans="1:5" x14ac:dyDescent="0.3">
      <c r="A45" t="s">
        <v>190</v>
      </c>
      <c r="B45">
        <v>79.716899999999995</v>
      </c>
      <c r="C45" t="s">
        <v>39</v>
      </c>
      <c r="D45">
        <f>Tabulka1[[#This Row],[Sloupec2]]*101325/760</f>
        <v>10628.04591118421</v>
      </c>
      <c r="E45" t="s">
        <v>453</v>
      </c>
    </row>
    <row r="46" spans="1:5" x14ac:dyDescent="0.3">
      <c r="A46" t="s">
        <v>199</v>
      </c>
      <c r="B46">
        <v>50</v>
      </c>
      <c r="C46" t="s">
        <v>39</v>
      </c>
      <c r="D46">
        <f>Tabulka1[[#This Row],[Sloupec2]]*101325/760</f>
        <v>6666.1184210526317</v>
      </c>
      <c r="E46" t="s">
        <v>453</v>
      </c>
    </row>
    <row r="47" spans="1:5" x14ac:dyDescent="0.3">
      <c r="A47" t="s">
        <v>200</v>
      </c>
      <c r="B47">
        <v>61.7911</v>
      </c>
      <c r="C47" t="s">
        <v>39</v>
      </c>
      <c r="D47">
        <f>Tabulka1[[#This Row],[Sloupec2]]*101325/760</f>
        <v>8238.1357993421043</v>
      </c>
      <c r="E47" t="s">
        <v>453</v>
      </c>
    </row>
    <row r="48" spans="1:5" x14ac:dyDescent="0.3">
      <c r="A48" t="s">
        <v>213</v>
      </c>
      <c r="B48">
        <v>8.16</v>
      </c>
      <c r="C48" t="s">
        <v>39</v>
      </c>
      <c r="D48">
        <f>Tabulka1[[#This Row],[Sloupec2]]*101325/760</f>
        <v>1087.9105263157894</v>
      </c>
      <c r="E48" t="s">
        <v>453</v>
      </c>
    </row>
    <row r="49" spans="1:5" x14ac:dyDescent="0.3">
      <c r="A49" t="s">
        <v>217</v>
      </c>
      <c r="B49">
        <v>71.609899999999996</v>
      </c>
      <c r="C49" t="s">
        <v>39</v>
      </c>
      <c r="D49">
        <f>Tabulka1[[#This Row],[Sloupec2]]*101325/760</f>
        <v>9547.201470394737</v>
      </c>
      <c r="E49" t="s">
        <v>453</v>
      </c>
    </row>
    <row r="50" spans="1:5" x14ac:dyDescent="0.3">
      <c r="A50" t="s">
        <v>220</v>
      </c>
      <c r="B50">
        <v>17.295999999999999</v>
      </c>
      <c r="C50" t="s">
        <v>39</v>
      </c>
      <c r="D50">
        <f>Tabulka1[[#This Row],[Sloupec2]]*101325/760</f>
        <v>2305.943684210526</v>
      </c>
      <c r="E50" t="s">
        <v>453</v>
      </c>
    </row>
    <row r="51" spans="1:5" x14ac:dyDescent="0.3">
      <c r="A51" t="s">
        <v>243</v>
      </c>
      <c r="B51">
        <v>68.728999999999999</v>
      </c>
      <c r="C51" t="s">
        <v>39</v>
      </c>
      <c r="D51">
        <f>Tabulka1[[#This Row],[Sloupec2]]*101325/760</f>
        <v>9163.1130592105255</v>
      </c>
      <c r="E51" t="s">
        <v>453</v>
      </c>
    </row>
    <row r="52" spans="1:5" x14ac:dyDescent="0.3">
      <c r="A52" t="s">
        <v>250</v>
      </c>
      <c r="B52">
        <v>44.482999999999997</v>
      </c>
      <c r="C52" t="s">
        <v>39</v>
      </c>
      <c r="D52">
        <f>Tabulka1[[#This Row],[Sloupec2]]*101325/760</f>
        <v>5930.5789144736837</v>
      </c>
      <c r="E52" t="s">
        <v>453</v>
      </c>
    </row>
    <row r="53" spans="1:5" x14ac:dyDescent="0.3">
      <c r="A53" t="s">
        <v>267</v>
      </c>
      <c r="B53">
        <v>40.360300000000002</v>
      </c>
      <c r="C53" t="s">
        <v>39</v>
      </c>
      <c r="D53">
        <f>Tabulka1[[#This Row],[Sloupec2]]*101325/760</f>
        <v>5380.9307861842108</v>
      </c>
      <c r="E53" t="s">
        <v>453</v>
      </c>
    </row>
    <row r="54" spans="1:5" x14ac:dyDescent="0.3">
      <c r="A54" t="s">
        <v>288</v>
      </c>
      <c r="B54">
        <v>3.9504299999999999</v>
      </c>
      <c r="C54" t="s">
        <v>39</v>
      </c>
      <c r="D54">
        <f>Tabulka1[[#This Row],[Sloupec2]]*101325/760</f>
        <v>526.68068388157894</v>
      </c>
      <c r="E54" t="s">
        <v>453</v>
      </c>
    </row>
    <row r="55" spans="1:5" x14ac:dyDescent="0.3">
      <c r="A55" t="s">
        <v>299</v>
      </c>
      <c r="B55">
        <v>61.3123</v>
      </c>
      <c r="C55" t="s">
        <v>39</v>
      </c>
      <c r="D55">
        <f>Tabulka1[[#This Row],[Sloupec2]]*101325/760</f>
        <v>8174.3010493421061</v>
      </c>
      <c r="E55" t="s">
        <v>453</v>
      </c>
    </row>
    <row r="56" spans="1:5" x14ac:dyDescent="0.3">
      <c r="A56" t="s">
        <v>302</v>
      </c>
      <c r="B56">
        <v>56.899500000000003</v>
      </c>
      <c r="C56" t="s">
        <v>39</v>
      </c>
      <c r="D56">
        <f>Tabulka1[[#This Row],[Sloupec2]]*101325/760</f>
        <v>7585.9761019736843</v>
      </c>
      <c r="E56" t="s">
        <v>453</v>
      </c>
    </row>
    <row r="57" spans="1:5" x14ac:dyDescent="0.3">
      <c r="A57" t="s">
        <v>320</v>
      </c>
      <c r="B57">
        <v>94.009900000000002</v>
      </c>
      <c r="C57" t="s">
        <v>39</v>
      </c>
      <c r="D57">
        <f>Tabulka1[[#This Row],[Sloupec2]]*101325/760</f>
        <v>12533.622523026315</v>
      </c>
      <c r="E57" t="s">
        <v>453</v>
      </c>
    </row>
    <row r="58" spans="1:5" x14ac:dyDescent="0.3">
      <c r="A58" t="s">
        <v>328</v>
      </c>
      <c r="B58">
        <v>9.0434800000000006</v>
      </c>
      <c r="C58" t="s">
        <v>39</v>
      </c>
      <c r="D58">
        <f>Tabulka1[[#This Row],[Sloupec2]]*101325/760</f>
        <v>1205.6981723684212</v>
      </c>
      <c r="E58" t="s">
        <v>453</v>
      </c>
    </row>
    <row r="59" spans="1:5" x14ac:dyDescent="0.3">
      <c r="A59" t="s">
        <v>336</v>
      </c>
      <c r="B59">
        <v>54.7637</v>
      </c>
      <c r="C59" t="s">
        <v>39</v>
      </c>
      <c r="D59">
        <f>Tabulka1[[#This Row],[Sloupec2]]*101325/760</f>
        <v>7301.2261874999995</v>
      </c>
      <c r="E59" t="s">
        <v>453</v>
      </c>
    </row>
    <row r="60" spans="1:5" x14ac:dyDescent="0.3">
      <c r="A60" t="s">
        <v>339</v>
      </c>
      <c r="B60">
        <v>36.893999999999998</v>
      </c>
      <c r="C60" t="s">
        <v>39</v>
      </c>
      <c r="D60">
        <f>Tabulka1[[#This Row],[Sloupec2]]*101325/760</f>
        <v>4918.7954605263158</v>
      </c>
      <c r="E60" t="s">
        <v>453</v>
      </c>
    </row>
    <row r="61" spans="1:5" x14ac:dyDescent="0.3">
      <c r="A61" t="s">
        <v>355</v>
      </c>
      <c r="B61">
        <v>0.73477899999999996</v>
      </c>
      <c r="C61" t="s">
        <v>39</v>
      </c>
      <c r="D61">
        <f>Tabulka1[[#This Row],[Sloupec2]]*101325/760</f>
        <v>97.962476546052628</v>
      </c>
      <c r="E61" t="s">
        <v>453</v>
      </c>
    </row>
    <row r="62" spans="1:5" x14ac:dyDescent="0.3">
      <c r="A62" t="s">
        <v>356</v>
      </c>
      <c r="B62">
        <v>4.08</v>
      </c>
      <c r="C62" t="s">
        <v>39</v>
      </c>
      <c r="D62">
        <f>Tabulka1[[#This Row],[Sloupec2]]*101325/760</f>
        <v>543.95526315789471</v>
      </c>
      <c r="E62" t="s">
        <v>453</v>
      </c>
    </row>
    <row r="63" spans="1:5" x14ac:dyDescent="0.3">
      <c r="A63" t="s">
        <v>360</v>
      </c>
      <c r="B63">
        <v>75.569999999999993</v>
      </c>
      <c r="C63" t="s">
        <v>39</v>
      </c>
      <c r="D63">
        <f>Tabulka1[[#This Row],[Sloupec2]]*101325/760</f>
        <v>10075.171381578946</v>
      </c>
      <c r="E63" t="s">
        <v>453</v>
      </c>
    </row>
    <row r="64" spans="1:5" x14ac:dyDescent="0.3">
      <c r="A64" t="s">
        <v>363</v>
      </c>
      <c r="B64">
        <v>16.730399999999999</v>
      </c>
      <c r="C64" t="s">
        <v>39</v>
      </c>
      <c r="D64">
        <f>Tabulka1[[#This Row],[Sloupec2]]*101325/760</f>
        <v>2230.5365526315791</v>
      </c>
      <c r="E64" t="s">
        <v>453</v>
      </c>
    </row>
    <row r="65" spans="1:5" x14ac:dyDescent="0.3">
      <c r="A65" t="s">
        <v>379</v>
      </c>
      <c r="B65">
        <v>25.567599999999999</v>
      </c>
      <c r="C65" t="s">
        <v>39</v>
      </c>
      <c r="D65">
        <f>Tabulka1[[#This Row],[Sloupec2]]*101325/760</f>
        <v>3408.7329868421052</v>
      </c>
      <c r="E65" t="s">
        <v>453</v>
      </c>
    </row>
    <row r="66" spans="1:5" x14ac:dyDescent="0.3">
      <c r="A66" t="s">
        <v>382</v>
      </c>
      <c r="B66">
        <v>41.696399999999997</v>
      </c>
      <c r="C66" t="s">
        <v>39</v>
      </c>
      <c r="D66">
        <f>Tabulka1[[#This Row],[Sloupec2]]*101325/760</f>
        <v>5559.0628026315781</v>
      </c>
      <c r="E66" t="s">
        <v>453</v>
      </c>
    </row>
    <row r="67" spans="1:5" x14ac:dyDescent="0.3">
      <c r="A67" t="s">
        <v>402</v>
      </c>
      <c r="B67">
        <v>48.611800000000002</v>
      </c>
      <c r="C67" t="s">
        <v>39</v>
      </c>
      <c r="D67">
        <f>Tabulka1[[#This Row],[Sloupec2]]*101325/760</f>
        <v>6481.0403092105262</v>
      </c>
      <c r="E67" t="s">
        <v>453</v>
      </c>
    </row>
    <row r="68" spans="1:5" x14ac:dyDescent="0.3">
      <c r="A68" t="s">
        <v>405</v>
      </c>
      <c r="B68">
        <v>43.45</v>
      </c>
      <c r="C68" t="s">
        <v>39</v>
      </c>
      <c r="D68">
        <f>Tabulka1[[#This Row],[Sloupec2]]*101325/760</f>
        <v>5792.8569078947367</v>
      </c>
      <c r="E68" t="s">
        <v>453</v>
      </c>
    </row>
    <row r="69" spans="1:5" x14ac:dyDescent="0.3">
      <c r="A69" t="s">
        <v>420</v>
      </c>
      <c r="B69">
        <v>8.1120000000000001</v>
      </c>
      <c r="C69" t="s">
        <v>39</v>
      </c>
      <c r="D69">
        <f>Tabulka1[[#This Row],[Sloupec2]]*101325/760</f>
        <v>1081.5110526315789</v>
      </c>
      <c r="E69" t="s">
        <v>453</v>
      </c>
    </row>
    <row r="70" spans="1:5" x14ac:dyDescent="0.3">
      <c r="A70" t="s">
        <v>425</v>
      </c>
      <c r="B70">
        <v>96.129000000000005</v>
      </c>
      <c r="C70" t="s">
        <v>39</v>
      </c>
      <c r="D70">
        <f>Tabulka1[[#This Row],[Sloupec2]]*101325/760</f>
        <v>12816.145953947369</v>
      </c>
      <c r="E70" t="s">
        <v>453</v>
      </c>
    </row>
    <row r="71" spans="1:5" x14ac:dyDescent="0.3">
      <c r="A71" t="s">
        <v>426</v>
      </c>
      <c r="B71">
        <v>6.7664499999999999</v>
      </c>
      <c r="C71" t="s">
        <v>39</v>
      </c>
      <c r="D71">
        <f>Tabulka1[[#This Row],[Sloupec2]]*101325/760</f>
        <v>902.11913980263159</v>
      </c>
      <c r="E71" t="s">
        <v>453</v>
      </c>
    </row>
    <row r="72" spans="1:5" x14ac:dyDescent="0.3">
      <c r="A72" t="s">
        <v>197</v>
      </c>
      <c r="B72">
        <v>20.3292</v>
      </c>
      <c r="C72" t="s">
        <v>198</v>
      </c>
      <c r="D72">
        <f>Tabulka1[[#This Row],[Sloupec2]]*0.000001/60</f>
        <v>3.3881999999999996E-7</v>
      </c>
      <c r="E72" t="s">
        <v>452</v>
      </c>
    </row>
    <row r="73" spans="1:5" x14ac:dyDescent="0.3">
      <c r="A73" t="s">
        <v>41</v>
      </c>
      <c r="B73">
        <v>14.296200000000001</v>
      </c>
      <c r="C73" t="s">
        <v>42</v>
      </c>
      <c r="D73">
        <f>Tabulka1[[#This Row],[Sloupec2]]*0.000001/60</f>
        <v>2.3827E-7</v>
      </c>
      <c r="E73" t="s">
        <v>452</v>
      </c>
    </row>
    <row r="74" spans="1:5" x14ac:dyDescent="0.3">
      <c r="A74" t="s">
        <v>60</v>
      </c>
      <c r="B74">
        <v>39.3065</v>
      </c>
      <c r="C74" t="s">
        <v>42</v>
      </c>
      <c r="D74">
        <f>Tabulka1[[#This Row],[Sloupec2]]*0.000001/60</f>
        <v>6.5510833333333333E-7</v>
      </c>
      <c r="E74" t="s">
        <v>452</v>
      </c>
    </row>
    <row r="75" spans="1:5" x14ac:dyDescent="0.3">
      <c r="A75" t="s">
        <v>118</v>
      </c>
      <c r="B75">
        <v>6.1623099999999997</v>
      </c>
      <c r="C75" t="s">
        <v>42</v>
      </c>
      <c r="D75">
        <f>Tabulka1[[#This Row],[Sloupec2]]*0.000001/60</f>
        <v>1.0270516666666665E-7</v>
      </c>
      <c r="E75" t="s">
        <v>452</v>
      </c>
    </row>
    <row r="76" spans="1:5" x14ac:dyDescent="0.3">
      <c r="A76" t="s">
        <v>148</v>
      </c>
      <c r="B76">
        <v>18.829499999999999</v>
      </c>
      <c r="C76" t="s">
        <v>42</v>
      </c>
      <c r="D76">
        <f>Tabulka1[[#This Row],[Sloupec2]]*0.000001/60</f>
        <v>3.1382500000000002E-7</v>
      </c>
      <c r="E76" t="s">
        <v>452</v>
      </c>
    </row>
    <row r="77" spans="1:5" x14ac:dyDescent="0.3">
      <c r="A77" t="s">
        <v>219</v>
      </c>
      <c r="B77">
        <v>26.4194</v>
      </c>
      <c r="C77" t="s">
        <v>42</v>
      </c>
      <c r="D77">
        <f>Tabulka1[[#This Row],[Sloupec2]]*0.000001/60</f>
        <v>4.4032333333333333E-7</v>
      </c>
      <c r="E77" t="s">
        <v>452</v>
      </c>
    </row>
    <row r="78" spans="1:5" x14ac:dyDescent="0.3">
      <c r="A78" t="s">
        <v>224</v>
      </c>
      <c r="B78">
        <v>26.4194</v>
      </c>
      <c r="C78" t="s">
        <v>42</v>
      </c>
      <c r="D78">
        <f>Tabulka1[[#This Row],[Sloupec2]]*0.000001/60</f>
        <v>4.4032333333333333E-7</v>
      </c>
      <c r="E78" t="s">
        <v>452</v>
      </c>
    </row>
    <row r="79" spans="1:5" x14ac:dyDescent="0.3">
      <c r="A79" t="s">
        <v>248</v>
      </c>
      <c r="B79">
        <v>1231.71</v>
      </c>
      <c r="C79" t="s">
        <v>42</v>
      </c>
      <c r="D79">
        <f>Tabulka1[[#This Row],[Sloupec2]]*0.000001/60</f>
        <v>2.0528500000000002E-5</v>
      </c>
      <c r="E79" t="s">
        <v>452</v>
      </c>
    </row>
    <row r="80" spans="1:5" x14ac:dyDescent="0.3">
      <c r="A80" t="s">
        <v>249</v>
      </c>
      <c r="B80">
        <v>29.897300000000001</v>
      </c>
      <c r="C80" t="s">
        <v>42</v>
      </c>
      <c r="D80">
        <f>Tabulka1[[#This Row],[Sloupec2]]*0.000001/60</f>
        <v>4.9828833333333328E-7</v>
      </c>
      <c r="E80" t="s">
        <v>452</v>
      </c>
    </row>
    <row r="81" spans="1:5" x14ac:dyDescent="0.3">
      <c r="A81" t="s">
        <v>301</v>
      </c>
      <c r="B81">
        <v>7.9355200000000004</v>
      </c>
      <c r="C81" t="s">
        <v>42</v>
      </c>
      <c r="D81">
        <f>Tabulka1[[#This Row],[Sloupec2]]*0.000001/60</f>
        <v>1.3225866666666668E-7</v>
      </c>
      <c r="E81" t="s">
        <v>452</v>
      </c>
    </row>
    <row r="82" spans="1:5" x14ac:dyDescent="0.3">
      <c r="A82" t="s">
        <v>338</v>
      </c>
      <c r="B82">
        <v>5.6657099999999998</v>
      </c>
      <c r="C82" t="s">
        <v>42</v>
      </c>
      <c r="D82">
        <f>Tabulka1[[#This Row],[Sloupec2]]*0.000001/60</f>
        <v>9.4428499999999991E-8</v>
      </c>
      <c r="E82" t="s">
        <v>452</v>
      </c>
    </row>
    <row r="83" spans="1:5" x14ac:dyDescent="0.3">
      <c r="A83" t="s">
        <v>345</v>
      </c>
      <c r="B83">
        <v>5.6657099999999998</v>
      </c>
      <c r="C83" t="s">
        <v>42</v>
      </c>
      <c r="D83">
        <f>Tabulka1[[#This Row],[Sloupec2]]*0.000001/60</f>
        <v>9.4428499999999991E-8</v>
      </c>
      <c r="E83" t="s">
        <v>452</v>
      </c>
    </row>
    <row r="84" spans="1:5" x14ac:dyDescent="0.3">
      <c r="A84" t="s">
        <v>362</v>
      </c>
      <c r="B84">
        <v>5.0810000000000004</v>
      </c>
      <c r="C84" t="s">
        <v>42</v>
      </c>
      <c r="D84">
        <f>Tabulka1[[#This Row],[Sloupec2]]*0.000001/60</f>
        <v>8.4683333333333334E-8</v>
      </c>
      <c r="E84" t="s">
        <v>452</v>
      </c>
    </row>
    <row r="85" spans="1:5" x14ac:dyDescent="0.3">
      <c r="A85" t="s">
        <v>367</v>
      </c>
      <c r="B85">
        <v>5.0810000000000004</v>
      </c>
      <c r="C85" t="s">
        <v>42</v>
      </c>
      <c r="D85">
        <f>Tabulka1[[#This Row],[Sloupec2]]*0.000001/60</f>
        <v>8.4683333333333334E-8</v>
      </c>
      <c r="E85" t="s">
        <v>452</v>
      </c>
    </row>
    <row r="86" spans="1:5" x14ac:dyDescent="0.3">
      <c r="A86" t="s">
        <v>381</v>
      </c>
      <c r="B86">
        <v>29.228000000000002</v>
      </c>
      <c r="C86" t="s">
        <v>42</v>
      </c>
      <c r="D86">
        <f>Tabulka1[[#This Row],[Sloupec2]]*0.000001/60</f>
        <v>4.8713333333333326E-7</v>
      </c>
      <c r="E86" t="s">
        <v>452</v>
      </c>
    </row>
    <row r="87" spans="1:5" x14ac:dyDescent="0.3">
      <c r="A87" t="s">
        <v>387</v>
      </c>
      <c r="B87">
        <v>29.228000000000002</v>
      </c>
      <c r="C87" t="s">
        <v>42</v>
      </c>
      <c r="D87">
        <f>Tabulka1[[#This Row],[Sloupec2]]*0.000001/60</f>
        <v>4.8713333333333326E-7</v>
      </c>
      <c r="E87" t="s">
        <v>452</v>
      </c>
    </row>
    <row r="88" spans="1:5" x14ac:dyDescent="0.3">
      <c r="A88" t="s">
        <v>404</v>
      </c>
      <c r="B88">
        <v>5.8856900000000003</v>
      </c>
      <c r="C88" t="s">
        <v>42</v>
      </c>
      <c r="D88">
        <f>Tabulka1[[#This Row],[Sloupec2]]*0.000001/60</f>
        <v>9.8094833333333335E-8</v>
      </c>
      <c r="E88" t="s">
        <v>452</v>
      </c>
    </row>
    <row r="89" spans="1:5" x14ac:dyDescent="0.3">
      <c r="A89" t="s">
        <v>21</v>
      </c>
      <c r="B89">
        <v>1.02</v>
      </c>
      <c r="C89" t="s">
        <v>22</v>
      </c>
      <c r="D89">
        <f>Tabulka1[[#This Row],[Sloupec2]]*0.000001/60</f>
        <v>1.7E-8</v>
      </c>
      <c r="E89" t="s">
        <v>452</v>
      </c>
    </row>
    <row r="90" spans="1:5" x14ac:dyDescent="0.3">
      <c r="A90" t="s">
        <v>40</v>
      </c>
      <c r="B90">
        <v>324.08600000000001</v>
      </c>
      <c r="C90" t="s">
        <v>22</v>
      </c>
      <c r="D90">
        <f>Tabulka1[[#This Row],[Sloupec2]]*0.000001/60</f>
        <v>5.4014333333333339E-6</v>
      </c>
      <c r="E90" t="s">
        <v>452</v>
      </c>
    </row>
    <row r="91" spans="1:5" x14ac:dyDescent="0.3">
      <c r="A91" t="s">
        <v>59</v>
      </c>
      <c r="B91">
        <v>817.03099999999995</v>
      </c>
      <c r="C91" t="s">
        <v>22</v>
      </c>
      <c r="D91">
        <f>Tabulka1[[#This Row],[Sloupec2]]*0.000001/60</f>
        <v>1.3617183333333332E-5</v>
      </c>
      <c r="E91" t="s">
        <v>452</v>
      </c>
    </row>
    <row r="92" spans="1:5" x14ac:dyDescent="0.3">
      <c r="A92" t="s">
        <v>74</v>
      </c>
      <c r="B92">
        <v>3485.98</v>
      </c>
      <c r="C92" t="s">
        <v>22</v>
      </c>
      <c r="D92">
        <f>Tabulka1[[#This Row],[Sloupec2]]*0.000001/60</f>
        <v>5.8099666666666669E-5</v>
      </c>
      <c r="E92" t="s">
        <v>452</v>
      </c>
    </row>
    <row r="93" spans="1:5" x14ac:dyDescent="0.3">
      <c r="A93" t="s">
        <v>75</v>
      </c>
      <c r="B93">
        <v>6152.77</v>
      </c>
      <c r="C93" t="s">
        <v>22</v>
      </c>
      <c r="D93">
        <f>Tabulka1[[#This Row],[Sloupec2]]*0.000001/60</f>
        <v>1.0254616666666666E-4</v>
      </c>
      <c r="E93" t="s">
        <v>452</v>
      </c>
    </row>
    <row r="94" spans="1:5" x14ac:dyDescent="0.3">
      <c r="A94" t="s">
        <v>77</v>
      </c>
      <c r="B94">
        <v>5504.05</v>
      </c>
      <c r="C94" t="s">
        <v>22</v>
      </c>
      <c r="D94">
        <f>Tabulka1[[#This Row],[Sloupec2]]*0.000001/60</f>
        <v>9.173416666666666E-5</v>
      </c>
      <c r="E94" t="s">
        <v>452</v>
      </c>
    </row>
    <row r="95" spans="1:5" x14ac:dyDescent="0.3">
      <c r="A95" t="s">
        <v>82</v>
      </c>
      <c r="B95">
        <v>0</v>
      </c>
      <c r="C95" t="s">
        <v>22</v>
      </c>
      <c r="D95">
        <f>Tabulka1[[#This Row],[Sloupec2]]*0.000001/60</f>
        <v>0</v>
      </c>
      <c r="E95" t="s">
        <v>452</v>
      </c>
    </row>
    <row r="96" spans="1:5" x14ac:dyDescent="0.3">
      <c r="A96" t="s">
        <v>83</v>
      </c>
      <c r="B96">
        <v>0.77891999999999995</v>
      </c>
      <c r="C96" t="s">
        <v>22</v>
      </c>
      <c r="D96">
        <f>Tabulka1[[#This Row],[Sloupec2]]*0.000001/60</f>
        <v>1.2981999999999998E-8</v>
      </c>
      <c r="E96" t="s">
        <v>452</v>
      </c>
    </row>
    <row r="97" spans="1:5" x14ac:dyDescent="0.3">
      <c r="A97" t="s">
        <v>84</v>
      </c>
      <c r="B97">
        <v>3.7797800000000001</v>
      </c>
      <c r="C97" t="s">
        <v>22</v>
      </c>
      <c r="D97">
        <f>Tabulka1[[#This Row],[Sloupec2]]*0.000001/60</f>
        <v>6.2996333333333333E-8</v>
      </c>
      <c r="E97" t="s">
        <v>452</v>
      </c>
    </row>
    <row r="98" spans="1:5" x14ac:dyDescent="0.3">
      <c r="A98" t="s">
        <v>117</v>
      </c>
      <c r="B98">
        <v>241.149</v>
      </c>
      <c r="C98" t="s">
        <v>22</v>
      </c>
      <c r="D98">
        <f>Tabulka1[[#This Row],[Sloupec2]]*0.000001/60</f>
        <v>4.0191499999999995E-6</v>
      </c>
      <c r="E98" t="s">
        <v>452</v>
      </c>
    </row>
    <row r="99" spans="1:5" x14ac:dyDescent="0.3">
      <c r="A99" t="s">
        <v>140</v>
      </c>
      <c r="B99">
        <v>1.4894000000000001</v>
      </c>
      <c r="C99" t="s">
        <v>22</v>
      </c>
      <c r="D99">
        <f>Tabulka1[[#This Row],[Sloupec2]]*0.000001/60</f>
        <v>2.4823333333333336E-8</v>
      </c>
      <c r="E99" t="s">
        <v>452</v>
      </c>
    </row>
    <row r="100" spans="1:5" x14ac:dyDescent="0.3">
      <c r="A100" t="s">
        <v>141</v>
      </c>
      <c r="B100">
        <v>1.4894000000000001</v>
      </c>
      <c r="C100" t="s">
        <v>22</v>
      </c>
      <c r="D100">
        <f>Tabulka1[[#This Row],[Sloupec2]]*0.000001/60</f>
        <v>2.4823333333333336E-8</v>
      </c>
      <c r="E100" t="s">
        <v>452</v>
      </c>
    </row>
    <row r="101" spans="1:5" x14ac:dyDescent="0.3">
      <c r="A101" t="s">
        <v>147</v>
      </c>
      <c r="B101">
        <v>1153.68</v>
      </c>
      <c r="C101" t="s">
        <v>22</v>
      </c>
      <c r="D101">
        <f>Tabulka1[[#This Row],[Sloupec2]]*0.000001/60</f>
        <v>1.9228E-5</v>
      </c>
      <c r="E101" t="s">
        <v>452</v>
      </c>
    </row>
    <row r="102" spans="1:5" x14ac:dyDescent="0.3">
      <c r="A102" t="s">
        <v>162</v>
      </c>
      <c r="B102">
        <v>129.49700000000001</v>
      </c>
      <c r="C102" t="s">
        <v>22</v>
      </c>
      <c r="D102">
        <f>Tabulka1[[#This Row],[Sloupec2]]*0.000001/60</f>
        <v>2.1582833333333335E-6</v>
      </c>
      <c r="E102" t="s">
        <v>452</v>
      </c>
    </row>
    <row r="103" spans="1:5" x14ac:dyDescent="0.3">
      <c r="A103" t="s">
        <v>171</v>
      </c>
      <c r="B103">
        <v>0.26535500000000001</v>
      </c>
      <c r="C103" t="s">
        <v>22</v>
      </c>
      <c r="D103">
        <f>Tabulka1[[#This Row],[Sloupec2]]*0.000001/60</f>
        <v>4.4225833333333335E-9</v>
      </c>
      <c r="E103" t="s">
        <v>452</v>
      </c>
    </row>
    <row r="104" spans="1:5" x14ac:dyDescent="0.3">
      <c r="A104" t="s">
        <v>172</v>
      </c>
      <c r="B104">
        <v>0.37</v>
      </c>
      <c r="C104" t="s">
        <v>22</v>
      </c>
      <c r="D104">
        <f>Tabulka1[[#This Row],[Sloupec2]]*0.000001/60</f>
        <v>6.1666666666666665E-9</v>
      </c>
      <c r="E104" t="s">
        <v>452</v>
      </c>
    </row>
    <row r="105" spans="1:5" x14ac:dyDescent="0.3">
      <c r="A105" t="s">
        <v>175</v>
      </c>
      <c r="B105">
        <v>246.44800000000001</v>
      </c>
      <c r="C105" t="s">
        <v>22</v>
      </c>
      <c r="D105">
        <f>Tabulka1[[#This Row],[Sloupec2]]*0.000001/60</f>
        <v>4.1074666666666667E-6</v>
      </c>
      <c r="E105" t="s">
        <v>452</v>
      </c>
    </row>
    <row r="106" spans="1:5" x14ac:dyDescent="0.3">
      <c r="A106" t="s">
        <v>191</v>
      </c>
      <c r="B106">
        <v>1242.6500000000001</v>
      </c>
      <c r="C106" t="s">
        <v>22</v>
      </c>
      <c r="D106">
        <f>Tabulka1[[#This Row],[Sloupec2]]*0.000001/60</f>
        <v>2.0710833333333335E-5</v>
      </c>
      <c r="E106" t="s">
        <v>452</v>
      </c>
    </row>
    <row r="107" spans="1:5" x14ac:dyDescent="0.3">
      <c r="A107" t="s">
        <v>192</v>
      </c>
      <c r="B107">
        <v>695.88499999999999</v>
      </c>
      <c r="C107" t="s">
        <v>22</v>
      </c>
      <c r="D107">
        <f>Tabulka1[[#This Row],[Sloupec2]]*0.000001/60</f>
        <v>1.1598083333333332E-5</v>
      </c>
      <c r="E107" t="s">
        <v>452</v>
      </c>
    </row>
    <row r="108" spans="1:5" x14ac:dyDescent="0.3">
      <c r="A108" t="s">
        <v>218</v>
      </c>
      <c r="B108">
        <v>226</v>
      </c>
      <c r="C108" t="s">
        <v>22</v>
      </c>
      <c r="D108">
        <f>Tabulka1[[#This Row],[Sloupec2]]*0.000001/60</f>
        <v>3.7666666666666665E-6</v>
      </c>
      <c r="E108" t="s">
        <v>452</v>
      </c>
    </row>
    <row r="109" spans="1:5" x14ac:dyDescent="0.3">
      <c r="A109" t="s">
        <v>235</v>
      </c>
      <c r="B109">
        <v>39.145800000000001</v>
      </c>
      <c r="C109" t="s">
        <v>22</v>
      </c>
      <c r="D109">
        <f>Tabulka1[[#This Row],[Sloupec2]]*0.000001/60</f>
        <v>6.5242999999999997E-7</v>
      </c>
      <c r="E109" t="s">
        <v>452</v>
      </c>
    </row>
    <row r="110" spans="1:5" x14ac:dyDescent="0.3">
      <c r="A110" t="s">
        <v>265</v>
      </c>
      <c r="B110">
        <v>1.2323299999999999</v>
      </c>
      <c r="C110" t="s">
        <v>22</v>
      </c>
      <c r="D110">
        <f>Tabulka1[[#This Row],[Sloupec2]]*0.000001/60</f>
        <v>2.0538833333333332E-8</v>
      </c>
      <c r="E110" t="s">
        <v>452</v>
      </c>
    </row>
    <row r="111" spans="1:5" x14ac:dyDescent="0.3">
      <c r="A111" t="s">
        <v>266</v>
      </c>
      <c r="B111">
        <v>5390</v>
      </c>
      <c r="C111" t="s">
        <v>22</v>
      </c>
      <c r="D111">
        <f>Tabulka1[[#This Row],[Sloupec2]]*0.000001/60</f>
        <v>8.9833333333333326E-5</v>
      </c>
      <c r="E111" t="s">
        <v>452</v>
      </c>
    </row>
    <row r="112" spans="1:5" x14ac:dyDescent="0.3">
      <c r="A112" t="s">
        <v>277</v>
      </c>
      <c r="B112">
        <v>0.17577799999999999</v>
      </c>
      <c r="C112" t="s">
        <v>22</v>
      </c>
      <c r="D112">
        <f>Tabulka1[[#This Row],[Sloupec2]]*0.000001/60</f>
        <v>2.9296333333333328E-9</v>
      </c>
      <c r="E112" t="s">
        <v>452</v>
      </c>
    </row>
    <row r="113" spans="1:5" x14ac:dyDescent="0.3">
      <c r="A113" t="s">
        <v>284</v>
      </c>
      <c r="B113">
        <v>0.76895899999999995</v>
      </c>
      <c r="C113" t="s">
        <v>22</v>
      </c>
      <c r="D113">
        <f>Tabulka1[[#This Row],[Sloupec2]]*0.000001/60</f>
        <v>1.2815983333333332E-8</v>
      </c>
      <c r="E113" t="s">
        <v>452</v>
      </c>
    </row>
    <row r="114" spans="1:5" x14ac:dyDescent="0.3">
      <c r="A114" t="s">
        <v>300</v>
      </c>
      <c r="B114">
        <v>375.12099999999998</v>
      </c>
      <c r="C114" t="s">
        <v>22</v>
      </c>
      <c r="D114">
        <f>Tabulka1[[#This Row],[Sloupec2]]*0.000001/60</f>
        <v>6.2520166666666663E-6</v>
      </c>
      <c r="E114" t="s">
        <v>452</v>
      </c>
    </row>
    <row r="115" spans="1:5" x14ac:dyDescent="0.3">
      <c r="A115" t="s">
        <v>315</v>
      </c>
      <c r="B115">
        <v>0</v>
      </c>
      <c r="C115" t="s">
        <v>22</v>
      </c>
      <c r="D115">
        <f>Tabulka1[[#This Row],[Sloupec2]]*0.000001/60</f>
        <v>0</v>
      </c>
      <c r="E115" t="s">
        <v>452</v>
      </c>
    </row>
    <row r="116" spans="1:5" x14ac:dyDescent="0.3">
      <c r="A116" t="s">
        <v>316</v>
      </c>
      <c r="B116">
        <v>0</v>
      </c>
      <c r="C116" t="s">
        <v>22</v>
      </c>
      <c r="D116">
        <f>Tabulka1[[#This Row],[Sloupec2]]*0.000001/60</f>
        <v>0</v>
      </c>
      <c r="E116" t="s">
        <v>452</v>
      </c>
    </row>
    <row r="117" spans="1:5" x14ac:dyDescent="0.3">
      <c r="A117" t="s">
        <v>324</v>
      </c>
      <c r="B117">
        <v>985.26099999999997</v>
      </c>
      <c r="C117" t="s">
        <v>22</v>
      </c>
      <c r="D117">
        <f>Tabulka1[[#This Row],[Sloupec2]]*0.000001/60</f>
        <v>1.6421016666666664E-5</v>
      </c>
      <c r="E117" t="s">
        <v>452</v>
      </c>
    </row>
    <row r="118" spans="1:5" x14ac:dyDescent="0.3">
      <c r="A118" t="s">
        <v>325</v>
      </c>
      <c r="B118">
        <v>551.74599999999998</v>
      </c>
      <c r="C118" t="s">
        <v>22</v>
      </c>
      <c r="D118">
        <f>Tabulka1[[#This Row],[Sloupec2]]*0.000001/60</f>
        <v>9.1957666666666659E-6</v>
      </c>
      <c r="E118" t="s">
        <v>452</v>
      </c>
    </row>
    <row r="119" spans="1:5" x14ac:dyDescent="0.3">
      <c r="A119" t="s">
        <v>337</v>
      </c>
      <c r="B119">
        <v>98.245999999999995</v>
      </c>
      <c r="C119" t="s">
        <v>22</v>
      </c>
      <c r="D119">
        <f>Tabulka1[[#This Row],[Sloupec2]]*0.000001/60</f>
        <v>1.6374333333333332E-6</v>
      </c>
      <c r="E119" t="s">
        <v>452</v>
      </c>
    </row>
    <row r="120" spans="1:5" x14ac:dyDescent="0.3">
      <c r="A120" t="s">
        <v>361</v>
      </c>
      <c r="B120">
        <v>42.5</v>
      </c>
      <c r="C120" t="s">
        <v>22</v>
      </c>
      <c r="D120">
        <f>Tabulka1[[#This Row],[Sloupec2]]*0.000001/60</f>
        <v>7.0833333333333326E-7</v>
      </c>
      <c r="E120" t="s">
        <v>452</v>
      </c>
    </row>
    <row r="121" spans="1:5" x14ac:dyDescent="0.3">
      <c r="A121" t="s">
        <v>380</v>
      </c>
      <c r="B121">
        <v>643.197</v>
      </c>
      <c r="C121" t="s">
        <v>22</v>
      </c>
      <c r="D121">
        <f>Tabulka1[[#This Row],[Sloupec2]]*0.000001/60</f>
        <v>1.0719949999999999E-5</v>
      </c>
      <c r="E121" t="s">
        <v>452</v>
      </c>
    </row>
    <row r="122" spans="1:5" x14ac:dyDescent="0.3">
      <c r="A122" t="s">
        <v>403</v>
      </c>
      <c r="B122">
        <v>161.12299999999999</v>
      </c>
      <c r="C122" t="s">
        <v>22</v>
      </c>
      <c r="D122">
        <f>Tabulka1[[#This Row],[Sloupec2]]*0.000001/60</f>
        <v>2.6853833333333335E-6</v>
      </c>
      <c r="E122" t="s">
        <v>452</v>
      </c>
    </row>
    <row r="123" spans="1:5" x14ac:dyDescent="0.3">
      <c r="A123" t="s">
        <v>422</v>
      </c>
      <c r="B123">
        <v>0</v>
      </c>
      <c r="C123" t="s">
        <v>22</v>
      </c>
      <c r="D123">
        <f>Tabulka1[[#This Row],[Sloupec2]]*0.000001/60</f>
        <v>0</v>
      </c>
      <c r="E123" t="s">
        <v>452</v>
      </c>
    </row>
    <row r="124" spans="1:5" x14ac:dyDescent="0.3">
      <c r="A124" t="s">
        <v>423</v>
      </c>
      <c r="B124">
        <v>0</v>
      </c>
      <c r="C124" t="s">
        <v>22</v>
      </c>
      <c r="D124">
        <f>Tabulka1[[#This Row],[Sloupec2]]*0.000001/60</f>
        <v>0</v>
      </c>
      <c r="E124" t="s">
        <v>452</v>
      </c>
    </row>
    <row r="125" spans="1:5" x14ac:dyDescent="0.3">
      <c r="A125" t="s">
        <v>432</v>
      </c>
      <c r="B125">
        <v>0.37413000000000002</v>
      </c>
      <c r="C125" t="s">
        <v>22</v>
      </c>
      <c r="D125">
        <f>Tabulka1[[#This Row],[Sloupec2]]*0.000001/60</f>
        <v>6.2354999999999998E-9</v>
      </c>
      <c r="E125" t="s">
        <v>452</v>
      </c>
    </row>
    <row r="126" spans="1:5" x14ac:dyDescent="0.3">
      <c r="A126" t="s">
        <v>434</v>
      </c>
      <c r="B126">
        <v>24.330400000000001</v>
      </c>
      <c r="C126" t="s">
        <v>22</v>
      </c>
      <c r="D126">
        <f>Tabulka1[[#This Row],[Sloupec2]]*0.000001/60</f>
        <v>4.0550666666666666E-7</v>
      </c>
      <c r="E126" t="s">
        <v>452</v>
      </c>
    </row>
    <row r="127" spans="1:5" x14ac:dyDescent="0.3">
      <c r="A127" t="s">
        <v>17</v>
      </c>
      <c r="B127">
        <v>1598.5</v>
      </c>
      <c r="C127" t="s">
        <v>18</v>
      </c>
      <c r="D127">
        <f>Tabulka1[[#This Row],[Sloupec2]]*0.000001</f>
        <v>1.5984999999999999E-3</v>
      </c>
      <c r="E127" t="s">
        <v>451</v>
      </c>
    </row>
    <row r="128" spans="1:5" x14ac:dyDescent="0.3">
      <c r="A128" t="s">
        <v>23</v>
      </c>
      <c r="B128">
        <v>200</v>
      </c>
      <c r="C128" t="s">
        <v>18</v>
      </c>
      <c r="D128">
        <f>Tabulka1[[#This Row],[Sloupec2]]*0.000001</f>
        <v>1.9999999999999998E-4</v>
      </c>
      <c r="E128" t="s">
        <v>451</v>
      </c>
    </row>
    <row r="129" spans="1:5" x14ac:dyDescent="0.3">
      <c r="A129" t="s">
        <v>32</v>
      </c>
      <c r="B129">
        <v>5393.63</v>
      </c>
      <c r="C129" t="s">
        <v>18</v>
      </c>
      <c r="D129">
        <f>Tabulka1[[#This Row],[Sloupec2]]*0.000001</f>
        <v>5.39363E-3</v>
      </c>
      <c r="E129" t="s">
        <v>451</v>
      </c>
    </row>
    <row r="130" spans="1:5" x14ac:dyDescent="0.3">
      <c r="A130" t="s">
        <v>33</v>
      </c>
      <c r="B130">
        <v>40842.199999999997</v>
      </c>
      <c r="C130" t="s">
        <v>18</v>
      </c>
      <c r="D130">
        <f>Tabulka1[[#This Row],[Sloupec2]]*0.000001</f>
        <v>4.0842199999999995E-2</v>
      </c>
      <c r="E130" t="s">
        <v>451</v>
      </c>
    </row>
    <row r="131" spans="1:5" x14ac:dyDescent="0.3">
      <c r="A131" t="s">
        <v>48</v>
      </c>
      <c r="B131">
        <v>856.61199999999997</v>
      </c>
      <c r="C131" t="s">
        <v>18</v>
      </c>
      <c r="D131">
        <f>Tabulka1[[#This Row],[Sloupec2]]*0.000001</f>
        <v>8.5661199999999998E-4</v>
      </c>
      <c r="E131" t="s">
        <v>451</v>
      </c>
    </row>
    <row r="132" spans="1:5" x14ac:dyDescent="0.3">
      <c r="A132" t="s">
        <v>49</v>
      </c>
      <c r="B132">
        <v>2738.56</v>
      </c>
      <c r="C132" t="s">
        <v>18</v>
      </c>
      <c r="D132">
        <f>Tabulka1[[#This Row],[Sloupec2]]*0.000001</f>
        <v>2.7385599999999997E-3</v>
      </c>
      <c r="E132" t="s">
        <v>451</v>
      </c>
    </row>
    <row r="133" spans="1:5" x14ac:dyDescent="0.3">
      <c r="A133" t="s">
        <v>67</v>
      </c>
      <c r="B133">
        <v>242.51900000000001</v>
      </c>
      <c r="C133" t="s">
        <v>18</v>
      </c>
      <c r="D133">
        <f>Tabulka1[[#This Row],[Sloupec2]]*0.000001</f>
        <v>2.4251899999999999E-4</v>
      </c>
      <c r="E133" t="s">
        <v>451</v>
      </c>
    </row>
    <row r="134" spans="1:5" x14ac:dyDescent="0.3">
      <c r="A134" t="s">
        <v>68</v>
      </c>
      <c r="B134">
        <v>775.32399999999996</v>
      </c>
      <c r="C134" t="s">
        <v>18</v>
      </c>
      <c r="D134">
        <f>Tabulka1[[#This Row],[Sloupec2]]*0.000001</f>
        <v>7.7532399999999987E-4</v>
      </c>
      <c r="E134" t="s">
        <v>451</v>
      </c>
    </row>
    <row r="135" spans="1:5" x14ac:dyDescent="0.3">
      <c r="A135" t="s">
        <v>94</v>
      </c>
      <c r="B135">
        <v>24914.9</v>
      </c>
      <c r="C135" t="s">
        <v>18</v>
      </c>
      <c r="D135">
        <f>Tabulka1[[#This Row],[Sloupec2]]*0.000001</f>
        <v>2.49149E-2</v>
      </c>
      <c r="E135" t="s">
        <v>451</v>
      </c>
    </row>
    <row r="136" spans="1:5" x14ac:dyDescent="0.3">
      <c r="A136" t="s">
        <v>108</v>
      </c>
      <c r="B136">
        <v>14361</v>
      </c>
      <c r="C136" t="s">
        <v>18</v>
      </c>
      <c r="D136">
        <f>Tabulka1[[#This Row],[Sloupec2]]*0.000001</f>
        <v>1.4360999999999999E-2</v>
      </c>
      <c r="E136" t="s">
        <v>451</v>
      </c>
    </row>
    <row r="137" spans="1:5" x14ac:dyDescent="0.3">
      <c r="A137" t="s">
        <v>112</v>
      </c>
      <c r="B137">
        <v>0</v>
      </c>
      <c r="C137" t="s">
        <v>18</v>
      </c>
      <c r="D137">
        <f>Tabulka1[[#This Row],[Sloupec2]]*0.000001</f>
        <v>0</v>
      </c>
      <c r="E137" t="s">
        <v>451</v>
      </c>
    </row>
    <row r="138" spans="1:5" x14ac:dyDescent="0.3">
      <c r="A138" t="s">
        <v>125</v>
      </c>
      <c r="B138">
        <v>778.86300000000006</v>
      </c>
      <c r="C138" t="s">
        <v>18</v>
      </c>
      <c r="D138">
        <f>Tabulka1[[#This Row],[Sloupec2]]*0.000001</f>
        <v>7.7886299999999997E-4</v>
      </c>
      <c r="E138" t="s">
        <v>451</v>
      </c>
    </row>
    <row r="139" spans="1:5" x14ac:dyDescent="0.3">
      <c r="A139" t="s">
        <v>126</v>
      </c>
      <c r="B139">
        <v>2490</v>
      </c>
      <c r="C139" t="s">
        <v>18</v>
      </c>
      <c r="D139">
        <f>Tabulka1[[#This Row],[Sloupec2]]*0.000001</f>
        <v>2.49E-3</v>
      </c>
      <c r="E139" t="s">
        <v>451</v>
      </c>
    </row>
    <row r="140" spans="1:5" x14ac:dyDescent="0.3">
      <c r="A140" t="s">
        <v>142</v>
      </c>
      <c r="B140">
        <v>1000</v>
      </c>
      <c r="C140" t="s">
        <v>18</v>
      </c>
      <c r="D140">
        <f>Tabulka1[[#This Row],[Sloupec2]]*0.000001</f>
        <v>1E-3</v>
      </c>
      <c r="E140" t="s">
        <v>451</v>
      </c>
    </row>
    <row r="141" spans="1:5" x14ac:dyDescent="0.3">
      <c r="A141" t="s">
        <v>155</v>
      </c>
      <c r="B141">
        <v>266.49400000000003</v>
      </c>
      <c r="C141" t="s">
        <v>18</v>
      </c>
      <c r="D141">
        <f>Tabulka1[[#This Row],[Sloupec2]]*0.000001</f>
        <v>2.6649400000000004E-4</v>
      </c>
      <c r="E141" t="s">
        <v>451</v>
      </c>
    </row>
    <row r="142" spans="1:5" x14ac:dyDescent="0.3">
      <c r="A142" t="s">
        <v>156</v>
      </c>
      <c r="B142">
        <v>851.97199999999998</v>
      </c>
      <c r="C142" t="s">
        <v>18</v>
      </c>
      <c r="D142">
        <f>Tabulka1[[#This Row],[Sloupec2]]*0.000001</f>
        <v>8.5197199999999999E-4</v>
      </c>
      <c r="E142" t="s">
        <v>451</v>
      </c>
    </row>
    <row r="143" spans="1:5" x14ac:dyDescent="0.3">
      <c r="A143" t="s">
        <v>176</v>
      </c>
      <c r="B143">
        <v>26481.200000000001</v>
      </c>
      <c r="C143" t="s">
        <v>18</v>
      </c>
      <c r="D143">
        <f>Tabulka1[[#This Row],[Sloupec2]]*0.000001</f>
        <v>2.64812E-2</v>
      </c>
      <c r="E143" t="s">
        <v>451</v>
      </c>
    </row>
    <row r="144" spans="1:5" x14ac:dyDescent="0.3">
      <c r="A144" t="s">
        <v>202</v>
      </c>
      <c r="B144">
        <v>53.483199999999997</v>
      </c>
      <c r="C144" t="s">
        <v>18</v>
      </c>
      <c r="D144">
        <f>Tabulka1[[#This Row],[Sloupec2]]*0.000001</f>
        <v>5.3483199999999996E-5</v>
      </c>
      <c r="E144" t="s">
        <v>451</v>
      </c>
    </row>
    <row r="145" spans="1:5" x14ac:dyDescent="0.3">
      <c r="A145" t="s">
        <v>203</v>
      </c>
      <c r="B145">
        <v>170.98400000000001</v>
      </c>
      <c r="C145" t="s">
        <v>18</v>
      </c>
      <c r="D145">
        <f>Tabulka1[[#This Row],[Sloupec2]]*0.000001</f>
        <v>1.70984E-4</v>
      </c>
      <c r="E145" t="s">
        <v>451</v>
      </c>
    </row>
    <row r="146" spans="1:5" x14ac:dyDescent="0.3">
      <c r="A146" t="s">
        <v>226</v>
      </c>
      <c r="B146">
        <v>48.411499999999997</v>
      </c>
      <c r="C146" t="s">
        <v>18</v>
      </c>
      <c r="D146">
        <f>Tabulka1[[#This Row],[Sloupec2]]*0.000001</f>
        <v>4.8411499999999995E-5</v>
      </c>
      <c r="E146" t="s">
        <v>451</v>
      </c>
    </row>
    <row r="147" spans="1:5" x14ac:dyDescent="0.3">
      <c r="A147" t="s">
        <v>227</v>
      </c>
      <c r="B147">
        <v>154.77000000000001</v>
      </c>
      <c r="C147" t="s">
        <v>18</v>
      </c>
      <c r="D147">
        <f>Tabulka1[[#This Row],[Sloupec2]]*0.000001</f>
        <v>1.5477000000000001E-4</v>
      </c>
      <c r="E147" t="s">
        <v>451</v>
      </c>
    </row>
    <row r="148" spans="1:5" x14ac:dyDescent="0.3">
      <c r="A148" t="s">
        <v>252</v>
      </c>
      <c r="B148">
        <v>710.07</v>
      </c>
      <c r="C148" t="s">
        <v>18</v>
      </c>
      <c r="D148">
        <f>Tabulka1[[#This Row],[Sloupec2]]*0.000001</f>
        <v>7.1007000000000004E-4</v>
      </c>
      <c r="E148" t="s">
        <v>451</v>
      </c>
    </row>
    <row r="149" spans="1:5" x14ac:dyDescent="0.3">
      <c r="A149" t="s">
        <v>253</v>
      </c>
      <c r="B149">
        <v>323.20400000000001</v>
      </c>
      <c r="C149" t="s">
        <v>18</v>
      </c>
      <c r="D149">
        <f>Tabulka1[[#This Row],[Sloupec2]]*0.000001</f>
        <v>3.23204E-4</v>
      </c>
      <c r="E149" t="s">
        <v>451</v>
      </c>
    </row>
    <row r="150" spans="1:5" x14ac:dyDescent="0.3">
      <c r="A150" t="s">
        <v>254</v>
      </c>
      <c r="B150">
        <v>1033.27</v>
      </c>
      <c r="C150" t="s">
        <v>18</v>
      </c>
      <c r="D150">
        <f>Tabulka1[[#This Row],[Sloupec2]]*0.000001</f>
        <v>1.03327E-3</v>
      </c>
      <c r="E150" t="s">
        <v>451</v>
      </c>
    </row>
    <row r="151" spans="1:5" x14ac:dyDescent="0.3">
      <c r="A151" t="s">
        <v>264</v>
      </c>
      <c r="B151">
        <v>3402.17</v>
      </c>
      <c r="C151" t="s">
        <v>18</v>
      </c>
      <c r="D151">
        <f>Tabulka1[[#This Row],[Sloupec2]]*0.000001</f>
        <v>3.4021699999999999E-3</v>
      </c>
      <c r="E151" t="s">
        <v>451</v>
      </c>
    </row>
    <row r="152" spans="1:5" x14ac:dyDescent="0.3">
      <c r="A152" t="s">
        <v>271</v>
      </c>
      <c r="B152">
        <v>31</v>
      </c>
      <c r="C152" t="s">
        <v>18</v>
      </c>
      <c r="D152">
        <f>Tabulka1[[#This Row],[Sloupec2]]*0.000001</f>
        <v>3.1000000000000001E-5</v>
      </c>
      <c r="E152" t="s">
        <v>451</v>
      </c>
    </row>
    <row r="153" spans="1:5" x14ac:dyDescent="0.3">
      <c r="A153" t="s">
        <v>283</v>
      </c>
      <c r="B153">
        <v>5670.29</v>
      </c>
      <c r="C153" t="s">
        <v>18</v>
      </c>
      <c r="D153">
        <f>Tabulka1[[#This Row],[Sloupec2]]*0.000001</f>
        <v>5.6702899999999997E-3</v>
      </c>
      <c r="E153" t="s">
        <v>451</v>
      </c>
    </row>
    <row r="154" spans="1:5" x14ac:dyDescent="0.3">
      <c r="A154" t="s">
        <v>308</v>
      </c>
      <c r="B154">
        <v>760.75199999999995</v>
      </c>
      <c r="C154" t="s">
        <v>18</v>
      </c>
      <c r="D154">
        <f>Tabulka1[[#This Row],[Sloupec2]]*0.000001</f>
        <v>7.6075199999999996E-4</v>
      </c>
      <c r="E154" t="s">
        <v>451</v>
      </c>
    </row>
    <row r="155" spans="1:5" x14ac:dyDescent="0.3">
      <c r="A155" t="s">
        <v>309</v>
      </c>
      <c r="B155">
        <v>2432.1</v>
      </c>
      <c r="C155" t="s">
        <v>18</v>
      </c>
      <c r="D155">
        <f>Tabulka1[[#This Row],[Sloupec2]]*0.000001</f>
        <v>2.4321E-3</v>
      </c>
      <c r="E155" t="s">
        <v>451</v>
      </c>
    </row>
    <row r="156" spans="1:5" x14ac:dyDescent="0.3">
      <c r="A156" t="s">
        <v>317</v>
      </c>
      <c r="B156">
        <v>0</v>
      </c>
      <c r="C156" t="s">
        <v>18</v>
      </c>
      <c r="D156">
        <f>Tabulka1[[#This Row],[Sloupec2]]*0.000001</f>
        <v>0</v>
      </c>
      <c r="E156" t="s">
        <v>451</v>
      </c>
    </row>
    <row r="157" spans="1:5" x14ac:dyDescent="0.3">
      <c r="A157" t="s">
        <v>319</v>
      </c>
      <c r="B157">
        <v>3020</v>
      </c>
      <c r="C157" t="s">
        <v>18</v>
      </c>
      <c r="D157">
        <f>Tabulka1[[#This Row],[Sloupec2]]*0.000001</f>
        <v>3.0199999999999997E-3</v>
      </c>
      <c r="E157" t="s">
        <v>451</v>
      </c>
    </row>
    <row r="158" spans="1:5" x14ac:dyDescent="0.3">
      <c r="A158" t="s">
        <v>329</v>
      </c>
      <c r="B158">
        <v>1566.31</v>
      </c>
      <c r="C158" t="s">
        <v>18</v>
      </c>
      <c r="D158">
        <f>Tabulka1[[#This Row],[Sloupec2]]*0.000001</f>
        <v>1.5663099999999998E-3</v>
      </c>
      <c r="E158" t="s">
        <v>451</v>
      </c>
    </row>
    <row r="159" spans="1:5" x14ac:dyDescent="0.3">
      <c r="A159" t="s">
        <v>347</v>
      </c>
      <c r="B159">
        <v>1672.1</v>
      </c>
      <c r="C159" t="s">
        <v>18</v>
      </c>
      <c r="D159">
        <f>Tabulka1[[#This Row],[Sloupec2]]*0.000001</f>
        <v>1.6720999999999999E-3</v>
      </c>
      <c r="E159" t="s">
        <v>451</v>
      </c>
    </row>
    <row r="160" spans="1:5" x14ac:dyDescent="0.3">
      <c r="A160" t="s">
        <v>348</v>
      </c>
      <c r="B160">
        <v>761.096</v>
      </c>
      <c r="C160" t="s">
        <v>18</v>
      </c>
      <c r="D160">
        <f>Tabulka1[[#This Row],[Sloupec2]]*0.000001</f>
        <v>7.6109599999999995E-4</v>
      </c>
      <c r="E160" t="s">
        <v>451</v>
      </c>
    </row>
    <row r="161" spans="1:5" x14ac:dyDescent="0.3">
      <c r="A161" t="s">
        <v>349</v>
      </c>
      <c r="B161">
        <v>2433.1999999999998</v>
      </c>
      <c r="C161" t="s">
        <v>18</v>
      </c>
      <c r="D161">
        <f>Tabulka1[[#This Row],[Sloupec2]]*0.000001</f>
        <v>2.4331999999999995E-3</v>
      </c>
      <c r="E161" t="s">
        <v>451</v>
      </c>
    </row>
    <row r="162" spans="1:5" x14ac:dyDescent="0.3">
      <c r="A162" t="s">
        <v>369</v>
      </c>
      <c r="B162">
        <v>8.0685800000000008</v>
      </c>
      <c r="C162" t="s">
        <v>18</v>
      </c>
      <c r="D162">
        <f>Tabulka1[[#This Row],[Sloupec2]]*0.000001</f>
        <v>8.0685799999999996E-6</v>
      </c>
      <c r="E162" t="s">
        <v>451</v>
      </c>
    </row>
    <row r="163" spans="1:5" x14ac:dyDescent="0.3">
      <c r="A163" t="s">
        <v>370</v>
      </c>
      <c r="B163">
        <v>25.795000000000002</v>
      </c>
      <c r="C163" t="s">
        <v>18</v>
      </c>
      <c r="D163">
        <f>Tabulka1[[#This Row],[Sloupec2]]*0.000001</f>
        <v>2.5795E-5</v>
      </c>
      <c r="E163" t="s">
        <v>451</v>
      </c>
    </row>
    <row r="164" spans="1:5" x14ac:dyDescent="0.3">
      <c r="A164" t="s">
        <v>390</v>
      </c>
      <c r="B164">
        <v>14875.2</v>
      </c>
      <c r="C164" t="s">
        <v>18</v>
      </c>
      <c r="D164">
        <f>Tabulka1[[#This Row],[Sloupec2]]*0.000001</f>
        <v>1.48752E-2</v>
      </c>
      <c r="E164" t="s">
        <v>451</v>
      </c>
    </row>
    <row r="165" spans="1:5" x14ac:dyDescent="0.3">
      <c r="A165" t="s">
        <v>391</v>
      </c>
      <c r="B165">
        <v>6770.79</v>
      </c>
      <c r="C165" t="s">
        <v>18</v>
      </c>
      <c r="D165">
        <f>Tabulka1[[#This Row],[Sloupec2]]*0.000001</f>
        <v>6.7707899999999996E-3</v>
      </c>
      <c r="E165" t="s">
        <v>451</v>
      </c>
    </row>
    <row r="166" spans="1:5" x14ac:dyDescent="0.3">
      <c r="A166" t="s">
        <v>392</v>
      </c>
      <c r="B166">
        <v>21646</v>
      </c>
      <c r="C166" t="s">
        <v>18</v>
      </c>
      <c r="D166">
        <f>Tabulka1[[#This Row],[Sloupec2]]*0.000001</f>
        <v>2.1645999999999999E-2</v>
      </c>
      <c r="E166" t="s">
        <v>451</v>
      </c>
    </row>
    <row r="167" spans="1:5" x14ac:dyDescent="0.3">
      <c r="A167" t="s">
        <v>412</v>
      </c>
      <c r="B167">
        <v>470.28300000000002</v>
      </c>
      <c r="C167" t="s">
        <v>18</v>
      </c>
      <c r="D167">
        <f>Tabulka1[[#This Row],[Sloupec2]]*0.000001</f>
        <v>4.70283E-4</v>
      </c>
      <c r="E167" t="s">
        <v>451</v>
      </c>
    </row>
    <row r="168" spans="1:5" x14ac:dyDescent="0.3">
      <c r="A168" t="s">
        <v>413</v>
      </c>
      <c r="B168">
        <v>1503.48</v>
      </c>
      <c r="C168" t="s">
        <v>18</v>
      </c>
      <c r="D168">
        <f>Tabulka1[[#This Row],[Sloupec2]]*0.000001</f>
        <v>1.50348E-3</v>
      </c>
      <c r="E168" t="s">
        <v>451</v>
      </c>
    </row>
    <row r="169" spans="1:5" x14ac:dyDescent="0.3">
      <c r="A169" t="s">
        <v>421</v>
      </c>
      <c r="B169">
        <v>1007</v>
      </c>
      <c r="C169" t="s">
        <v>18</v>
      </c>
      <c r="D169">
        <f>Tabulka1[[#This Row],[Sloupec2]]*0.000001</f>
        <v>1.0069999999999999E-3</v>
      </c>
      <c r="E169" t="s">
        <v>451</v>
      </c>
    </row>
    <row r="170" spans="1:5" x14ac:dyDescent="0.3">
      <c r="A170" t="s">
        <v>431</v>
      </c>
      <c r="B170">
        <v>2268.12</v>
      </c>
      <c r="C170" t="s">
        <v>18</v>
      </c>
      <c r="D170">
        <f>Tabulka1[[#This Row],[Sloupec2]]*0.000001</f>
        <v>2.2681199999999998E-3</v>
      </c>
      <c r="E170" t="s">
        <v>451</v>
      </c>
    </row>
    <row r="171" spans="1:5" x14ac:dyDescent="0.3">
      <c r="A171" t="s">
        <v>436</v>
      </c>
      <c r="B171">
        <v>3795.13</v>
      </c>
      <c r="C171" t="s">
        <v>18</v>
      </c>
      <c r="D171">
        <f>Tabulka1[[#This Row],[Sloupec2]]*0.000001</f>
        <v>3.7951299999999999E-3</v>
      </c>
      <c r="E171" t="s">
        <v>451</v>
      </c>
    </row>
    <row r="172" spans="1:5" x14ac:dyDescent="0.3">
      <c r="A172" t="s">
        <v>260</v>
      </c>
      <c r="B172">
        <v>148.40600000000001</v>
      </c>
      <c r="C172" t="s">
        <v>261</v>
      </c>
      <c r="D172">
        <f>Tabulka1[[#This Row],[Sloupec2]]*0.000001/60</f>
        <v>2.4734333333333333E-6</v>
      </c>
      <c r="E172" t="s">
        <v>450</v>
      </c>
    </row>
    <row r="173" spans="1:5" x14ac:dyDescent="0.3">
      <c r="A173" t="s">
        <v>342</v>
      </c>
      <c r="B173">
        <v>0</v>
      </c>
      <c r="C173" t="s">
        <v>261</v>
      </c>
      <c r="D173">
        <f>Tabulka1[[#This Row],[Sloupec2]]*0.000001/60</f>
        <v>0</v>
      </c>
      <c r="E173" t="s">
        <v>450</v>
      </c>
    </row>
    <row r="174" spans="1:5" x14ac:dyDescent="0.3">
      <c r="A174" t="s">
        <v>384</v>
      </c>
      <c r="B174">
        <v>0</v>
      </c>
      <c r="C174" t="s">
        <v>261</v>
      </c>
      <c r="D174">
        <f>Tabulka1[[#This Row],[Sloupec2]]*0.000001/60</f>
        <v>0</v>
      </c>
      <c r="E174" t="s">
        <v>450</v>
      </c>
    </row>
    <row r="175" spans="1:5" x14ac:dyDescent="0.3">
      <c r="A175" t="s">
        <v>165</v>
      </c>
      <c r="B175">
        <v>109.49299999999999</v>
      </c>
      <c r="C175" t="s">
        <v>166</v>
      </c>
      <c r="D175">
        <f>Tabulka1[[#This Row],[Sloupec2]]*0.000001*10000</f>
        <v>1.09493</v>
      </c>
      <c r="E175" t="s">
        <v>449</v>
      </c>
    </row>
    <row r="176" spans="1:5" x14ac:dyDescent="0.3">
      <c r="A176" t="s">
        <v>179</v>
      </c>
      <c r="B176">
        <v>0.49769400000000003</v>
      </c>
      <c r="C176" t="s">
        <v>166</v>
      </c>
      <c r="D176">
        <f>Tabulka1[[#This Row],[Sloupec2]]*0.000001*10000</f>
        <v>4.9769399999999991E-3</v>
      </c>
      <c r="E176" t="s">
        <v>449</v>
      </c>
    </row>
    <row r="177" spans="1:5" x14ac:dyDescent="0.3">
      <c r="A177" t="s">
        <v>95</v>
      </c>
      <c r="B177" s="1">
        <v>6000000</v>
      </c>
      <c r="C177" t="s">
        <v>96</v>
      </c>
      <c r="D177">
        <f>Tabulka1[[#This Row],[Sloupec2]]*0.000001</f>
        <v>6</v>
      </c>
      <c r="E177" t="s">
        <v>445</v>
      </c>
    </row>
    <row r="178" spans="1:5" x14ac:dyDescent="0.3">
      <c r="A178" t="s">
        <v>272</v>
      </c>
      <c r="B178">
        <v>0.41935499999999998</v>
      </c>
      <c r="C178" t="s">
        <v>273</v>
      </c>
      <c r="D178">
        <f>Tabulka1[[#This Row],[Sloupec2]]/1000</f>
        <v>4.19355E-4</v>
      </c>
      <c r="E178" t="s">
        <v>447</v>
      </c>
    </row>
    <row r="179" spans="1:5" x14ac:dyDescent="0.3">
      <c r="A179" t="s">
        <v>36</v>
      </c>
      <c r="B179">
        <v>0.51008799999999999</v>
      </c>
      <c r="C179" t="s">
        <v>37</v>
      </c>
      <c r="D179">
        <f>Tabulka1[[#This Row],[Sloupec2]]/1000/60</f>
        <v>8.5014666666666664E-6</v>
      </c>
      <c r="E179" t="s">
        <v>448</v>
      </c>
    </row>
    <row r="180" spans="1:5" x14ac:dyDescent="0.3">
      <c r="A180" t="s">
        <v>46</v>
      </c>
      <c r="B180" s="1">
        <v>5.0942200000000002E-5</v>
      </c>
      <c r="C180" t="s">
        <v>37</v>
      </c>
      <c r="D180">
        <f>Tabulka1[[#This Row],[Sloupec2]]/1000/60</f>
        <v>8.490366666666667E-10</v>
      </c>
      <c r="E180" t="s">
        <v>448</v>
      </c>
    </row>
    <row r="181" spans="1:5" x14ac:dyDescent="0.3">
      <c r="A181" t="s">
        <v>57</v>
      </c>
      <c r="B181">
        <v>1.40246</v>
      </c>
      <c r="C181" t="s">
        <v>37</v>
      </c>
      <c r="D181">
        <f>Tabulka1[[#This Row],[Sloupec2]]/1000/60</f>
        <v>2.3374333333333334E-5</v>
      </c>
      <c r="E181" t="s">
        <v>448</v>
      </c>
    </row>
    <row r="182" spans="1:5" x14ac:dyDescent="0.3">
      <c r="A182" t="s">
        <v>65</v>
      </c>
      <c r="B182">
        <v>0</v>
      </c>
      <c r="C182" t="s">
        <v>37</v>
      </c>
      <c r="D182">
        <f>Tabulka1[[#This Row],[Sloupec2]]/1000/60</f>
        <v>0</v>
      </c>
      <c r="E182" t="s">
        <v>448</v>
      </c>
    </row>
    <row r="183" spans="1:5" x14ac:dyDescent="0.3">
      <c r="A183" t="s">
        <v>81</v>
      </c>
      <c r="B183">
        <v>0.137821</v>
      </c>
      <c r="C183" t="s">
        <v>37</v>
      </c>
      <c r="D183">
        <f>Tabulka1[[#This Row],[Sloupec2]]/1000/60</f>
        <v>2.2970166666666665E-6</v>
      </c>
      <c r="E183" t="s">
        <v>448</v>
      </c>
    </row>
    <row r="184" spans="1:5" x14ac:dyDescent="0.3">
      <c r="A184" t="s">
        <v>85</v>
      </c>
      <c r="B184">
        <v>5.3734400000000002E-2</v>
      </c>
      <c r="C184" t="s">
        <v>37</v>
      </c>
      <c r="D184">
        <f>Tabulka1[[#This Row],[Sloupec2]]/1000/60</f>
        <v>8.9557333333333328E-7</v>
      </c>
      <c r="E184" t="s">
        <v>448</v>
      </c>
    </row>
    <row r="185" spans="1:5" x14ac:dyDescent="0.3">
      <c r="A185" t="s">
        <v>88</v>
      </c>
      <c r="B185">
        <v>0.12540899999999999</v>
      </c>
      <c r="C185" t="s">
        <v>37</v>
      </c>
      <c r="D185">
        <f>Tabulka1[[#This Row],[Sloupec2]]/1000/60</f>
        <v>2.0901499999999998E-6</v>
      </c>
      <c r="E185" t="s">
        <v>448</v>
      </c>
    </row>
    <row r="186" spans="1:5" x14ac:dyDescent="0.3">
      <c r="A186" t="s">
        <v>89</v>
      </c>
      <c r="B186">
        <v>2.8194400000000001E-2</v>
      </c>
      <c r="C186" t="s">
        <v>37</v>
      </c>
      <c r="D186">
        <f>Tabulka1[[#This Row],[Sloupec2]]/1000/60</f>
        <v>4.6990666666666668E-7</v>
      </c>
      <c r="E186" t="s">
        <v>448</v>
      </c>
    </row>
    <row r="187" spans="1:5" x14ac:dyDescent="0.3">
      <c r="A187" t="s">
        <v>90</v>
      </c>
      <c r="B187">
        <v>2.30917E-2</v>
      </c>
      <c r="C187" t="s">
        <v>37</v>
      </c>
      <c r="D187">
        <f>Tabulka1[[#This Row],[Sloupec2]]/1000/60</f>
        <v>3.8486166666666668E-7</v>
      </c>
      <c r="E187" t="s">
        <v>448</v>
      </c>
    </row>
    <row r="188" spans="1:5" x14ac:dyDescent="0.3">
      <c r="A188" t="s">
        <v>106</v>
      </c>
      <c r="B188">
        <v>0.50145700000000004</v>
      </c>
      <c r="C188" t="s">
        <v>37</v>
      </c>
      <c r="D188">
        <f>Tabulka1[[#This Row],[Sloupec2]]/1000/60</f>
        <v>8.3576166666666678E-6</v>
      </c>
      <c r="E188" t="s">
        <v>448</v>
      </c>
    </row>
    <row r="189" spans="1:5" x14ac:dyDescent="0.3">
      <c r="A189" t="s">
        <v>107</v>
      </c>
      <c r="B189">
        <v>1.3710500000000001</v>
      </c>
      <c r="C189" t="s">
        <v>37</v>
      </c>
      <c r="D189">
        <f>Tabulka1[[#This Row],[Sloupec2]]/1000/60</f>
        <v>2.2850833333333335E-5</v>
      </c>
      <c r="E189" t="s">
        <v>448</v>
      </c>
    </row>
    <row r="190" spans="1:5" x14ac:dyDescent="0.3">
      <c r="A190" t="s">
        <v>115</v>
      </c>
      <c r="B190">
        <v>0.21987100000000001</v>
      </c>
      <c r="C190" t="s">
        <v>37</v>
      </c>
      <c r="D190">
        <f>Tabulka1[[#This Row],[Sloupec2]]/1000/60</f>
        <v>3.6645166666666669E-6</v>
      </c>
      <c r="E190" t="s">
        <v>448</v>
      </c>
    </row>
    <row r="191" spans="1:5" x14ac:dyDescent="0.3">
      <c r="A191" t="s">
        <v>123</v>
      </c>
      <c r="B191">
        <v>0</v>
      </c>
      <c r="C191" t="s">
        <v>37</v>
      </c>
      <c r="D191">
        <f>Tabulka1[[#This Row],[Sloupec2]]/1000/60</f>
        <v>0</v>
      </c>
      <c r="E191" t="s">
        <v>448</v>
      </c>
    </row>
    <row r="192" spans="1:5" x14ac:dyDescent="0.3">
      <c r="A192" t="s">
        <v>145</v>
      </c>
      <c r="B192">
        <v>0.67183499999999996</v>
      </c>
      <c r="C192" t="s">
        <v>37</v>
      </c>
      <c r="D192">
        <f>Tabulka1[[#This Row],[Sloupec2]]/1000/60</f>
        <v>1.119725E-5</v>
      </c>
      <c r="E192" t="s">
        <v>448</v>
      </c>
    </row>
    <row r="193" spans="1:5" x14ac:dyDescent="0.3">
      <c r="A193" t="s">
        <v>153</v>
      </c>
      <c r="B193" s="1">
        <v>7.4623900000000002E-5</v>
      </c>
      <c r="C193" t="s">
        <v>37</v>
      </c>
      <c r="D193">
        <f>Tabulka1[[#This Row],[Sloupec2]]/1000/60</f>
        <v>1.2437316666666667E-9</v>
      </c>
      <c r="E193" t="s">
        <v>448</v>
      </c>
    </row>
    <row r="194" spans="1:5" x14ac:dyDescent="0.3">
      <c r="A194" t="s">
        <v>189</v>
      </c>
      <c r="B194">
        <v>0.72534500000000002</v>
      </c>
      <c r="C194" t="s">
        <v>37</v>
      </c>
      <c r="D194">
        <f>Tabulka1[[#This Row],[Sloupec2]]/1000/60</f>
        <v>1.2089083333333334E-5</v>
      </c>
      <c r="E194" t="s">
        <v>448</v>
      </c>
    </row>
    <row r="195" spans="1:5" x14ac:dyDescent="0.3">
      <c r="A195" t="s">
        <v>196</v>
      </c>
      <c r="B195">
        <v>0</v>
      </c>
      <c r="C195" t="s">
        <v>37</v>
      </c>
      <c r="D195">
        <f>Tabulka1[[#This Row],[Sloupec2]]/1000/60</f>
        <v>0</v>
      </c>
      <c r="E195" t="s">
        <v>448</v>
      </c>
    </row>
    <row r="196" spans="1:5" x14ac:dyDescent="0.3">
      <c r="A196" t="s">
        <v>211</v>
      </c>
      <c r="B196">
        <v>4.4633200000000002E-4</v>
      </c>
      <c r="C196" t="s">
        <v>37</v>
      </c>
      <c r="D196">
        <f>Tabulka1[[#This Row],[Sloupec2]]/1000/60</f>
        <v>7.4388666666666671E-9</v>
      </c>
      <c r="E196" t="s">
        <v>448</v>
      </c>
    </row>
    <row r="197" spans="1:5" x14ac:dyDescent="0.3">
      <c r="A197" t="s">
        <v>216</v>
      </c>
      <c r="B197">
        <v>0.94264599999999998</v>
      </c>
      <c r="C197" t="s">
        <v>37</v>
      </c>
      <c r="D197">
        <f>Tabulka1[[#This Row],[Sloupec2]]/1000/60</f>
        <v>1.5710766666666665E-5</v>
      </c>
      <c r="E197" t="s">
        <v>448</v>
      </c>
    </row>
    <row r="198" spans="1:5" x14ac:dyDescent="0.3">
      <c r="A198" t="s">
        <v>223</v>
      </c>
      <c r="B198">
        <v>0</v>
      </c>
      <c r="C198" t="s">
        <v>37</v>
      </c>
      <c r="D198">
        <f>Tabulka1[[#This Row],[Sloupec2]]/1000/60</f>
        <v>0</v>
      </c>
      <c r="E198" t="s">
        <v>448</v>
      </c>
    </row>
    <row r="199" spans="1:5" x14ac:dyDescent="0.3">
      <c r="A199" t="s">
        <v>237</v>
      </c>
      <c r="B199">
        <v>5.4550000000000001</v>
      </c>
      <c r="C199" t="s">
        <v>37</v>
      </c>
      <c r="D199">
        <f>Tabulka1[[#This Row],[Sloupec2]]/1000/60</f>
        <v>9.0916666666666663E-5</v>
      </c>
      <c r="E199" t="s">
        <v>448</v>
      </c>
    </row>
    <row r="200" spans="1:5" x14ac:dyDescent="0.3">
      <c r="A200" t="s">
        <v>242</v>
      </c>
      <c r="B200">
        <v>1.06673</v>
      </c>
      <c r="C200" t="s">
        <v>37</v>
      </c>
      <c r="D200">
        <f>Tabulka1[[#This Row],[Sloupec2]]/1000/60</f>
        <v>1.777883333333333E-5</v>
      </c>
      <c r="E200" t="s">
        <v>448</v>
      </c>
    </row>
    <row r="201" spans="1:5" x14ac:dyDescent="0.3">
      <c r="A201" t="s">
        <v>247</v>
      </c>
      <c r="B201">
        <v>2.6949E-4</v>
      </c>
      <c r="C201" t="s">
        <v>37</v>
      </c>
      <c r="D201">
        <f>Tabulka1[[#This Row],[Sloupec2]]/1000/60</f>
        <v>4.4915000000000001E-9</v>
      </c>
      <c r="E201" t="s">
        <v>448</v>
      </c>
    </row>
    <row r="202" spans="1:5" x14ac:dyDescent="0.3">
      <c r="A202" t="s">
        <v>298</v>
      </c>
      <c r="B202">
        <v>0.28313899999999997</v>
      </c>
      <c r="C202" t="s">
        <v>37</v>
      </c>
      <c r="D202">
        <f>Tabulka1[[#This Row],[Sloupec2]]/1000/60</f>
        <v>4.7189833333333325E-6</v>
      </c>
      <c r="E202" t="s">
        <v>448</v>
      </c>
    </row>
    <row r="203" spans="1:5" x14ac:dyDescent="0.3">
      <c r="A203" t="s">
        <v>306</v>
      </c>
      <c r="B203" s="1">
        <v>3.5831399999999997E-5</v>
      </c>
      <c r="C203" t="s">
        <v>37</v>
      </c>
      <c r="D203">
        <f>Tabulka1[[#This Row],[Sloupec2]]/1000/60</f>
        <v>5.9718999999999998E-10</v>
      </c>
      <c r="E203" t="s">
        <v>448</v>
      </c>
    </row>
    <row r="204" spans="1:5" x14ac:dyDescent="0.3">
      <c r="A204" t="s">
        <v>327</v>
      </c>
      <c r="B204">
        <v>10.2355</v>
      </c>
      <c r="C204" t="s">
        <v>37</v>
      </c>
      <c r="D204">
        <f>Tabulka1[[#This Row],[Sloupec2]]/1000/60</f>
        <v>1.7059166666666666E-4</v>
      </c>
      <c r="E204" t="s">
        <v>448</v>
      </c>
    </row>
    <row r="205" spans="1:5" x14ac:dyDescent="0.3">
      <c r="A205" t="s">
        <v>335</v>
      </c>
      <c r="B205">
        <v>0.202152</v>
      </c>
      <c r="C205" t="s">
        <v>37</v>
      </c>
      <c r="D205">
        <f>Tabulka1[[#This Row],[Sloupec2]]/1000/60</f>
        <v>3.3691999999999999E-6</v>
      </c>
      <c r="E205" t="s">
        <v>448</v>
      </c>
    </row>
    <row r="206" spans="1:5" x14ac:dyDescent="0.3">
      <c r="A206" t="s">
        <v>344</v>
      </c>
      <c r="B206" s="1">
        <v>1.1083E-5</v>
      </c>
      <c r="C206" t="s">
        <v>37</v>
      </c>
      <c r="D206">
        <f>Tabulka1[[#This Row],[Sloupec2]]/1000/60</f>
        <v>1.8471666666666669E-10</v>
      </c>
      <c r="E206" t="s">
        <v>448</v>
      </c>
    </row>
    <row r="207" spans="1:5" x14ac:dyDescent="0.3">
      <c r="A207" t="s">
        <v>359</v>
      </c>
      <c r="B207">
        <v>0.18129000000000001</v>
      </c>
      <c r="C207" t="s">
        <v>37</v>
      </c>
      <c r="D207">
        <f>Tabulka1[[#This Row],[Sloupec2]]/1000/60</f>
        <v>3.0214999999999998E-6</v>
      </c>
      <c r="E207" t="s">
        <v>448</v>
      </c>
    </row>
    <row r="208" spans="1:5" x14ac:dyDescent="0.3">
      <c r="A208" t="s">
        <v>366</v>
      </c>
      <c r="B208" s="1">
        <v>1.7344399999999999E-6</v>
      </c>
      <c r="C208" t="s">
        <v>37</v>
      </c>
      <c r="D208">
        <f>Tabulka1[[#This Row],[Sloupec2]]/1000/60</f>
        <v>2.8907333333333332E-11</v>
      </c>
      <c r="E208" t="s">
        <v>448</v>
      </c>
    </row>
    <row r="209" spans="1:5" x14ac:dyDescent="0.3">
      <c r="A209" t="s">
        <v>378</v>
      </c>
      <c r="B209">
        <v>1.0428500000000001</v>
      </c>
      <c r="C209" t="s">
        <v>37</v>
      </c>
      <c r="D209">
        <f>Tabulka1[[#This Row],[Sloupec2]]/1000/60</f>
        <v>1.7380833333333335E-5</v>
      </c>
      <c r="E209" t="s">
        <v>448</v>
      </c>
    </row>
    <row r="210" spans="1:5" x14ac:dyDescent="0.3">
      <c r="A210" t="s">
        <v>386</v>
      </c>
      <c r="B210">
        <v>0</v>
      </c>
      <c r="C210" t="s">
        <v>37</v>
      </c>
      <c r="D210">
        <f>Tabulka1[[#This Row],[Sloupec2]]/1000/60</f>
        <v>0</v>
      </c>
      <c r="E210" t="s">
        <v>448</v>
      </c>
    </row>
    <row r="211" spans="1:5" x14ac:dyDescent="0.3">
      <c r="A211" t="s">
        <v>401</v>
      </c>
      <c r="B211">
        <v>0.21000099999999999</v>
      </c>
      <c r="C211" t="s">
        <v>37</v>
      </c>
      <c r="D211">
        <f>Tabulka1[[#This Row],[Sloupec2]]/1000/60</f>
        <v>3.5000166666666667E-6</v>
      </c>
      <c r="E211" t="s">
        <v>448</v>
      </c>
    </row>
    <row r="212" spans="1:5" x14ac:dyDescent="0.3">
      <c r="A212" t="s">
        <v>410</v>
      </c>
      <c r="B212" s="1">
        <v>2.6267799999999999E-6</v>
      </c>
      <c r="C212" t="s">
        <v>37</v>
      </c>
      <c r="D212">
        <f>Tabulka1[[#This Row],[Sloupec2]]/1000/60</f>
        <v>4.3779666666666665E-11</v>
      </c>
      <c r="E212" t="s">
        <v>448</v>
      </c>
    </row>
    <row r="213" spans="1:5" x14ac:dyDescent="0.3">
      <c r="A213" t="s">
        <v>24</v>
      </c>
      <c r="B213">
        <v>40.683500000000002</v>
      </c>
      <c r="C213" t="s">
        <v>25</v>
      </c>
      <c r="D213">
        <f>Tabulka1[[#This Row],[Sloupec2]]</f>
        <v>40.683500000000002</v>
      </c>
      <c r="E213" t="s">
        <v>447</v>
      </c>
    </row>
    <row r="214" spans="1:5" x14ac:dyDescent="0.3">
      <c r="A214" t="s">
        <v>26</v>
      </c>
      <c r="B214">
        <v>147.73599999999999</v>
      </c>
      <c r="C214" t="s">
        <v>25</v>
      </c>
      <c r="D214">
        <f>Tabulka1[[#This Row],[Sloupec2]]</f>
        <v>147.73599999999999</v>
      </c>
      <c r="E214" t="s">
        <v>447</v>
      </c>
    </row>
    <row r="215" spans="1:5" x14ac:dyDescent="0.3">
      <c r="A215" t="s">
        <v>27</v>
      </c>
      <c r="B215">
        <v>15.083500000000001</v>
      </c>
      <c r="C215" t="s">
        <v>25</v>
      </c>
      <c r="D215">
        <f>Tabulka1[[#This Row],[Sloupec2]]</f>
        <v>15.083500000000001</v>
      </c>
      <c r="E215" t="s">
        <v>447</v>
      </c>
    </row>
    <row r="216" spans="1:5" x14ac:dyDescent="0.3">
      <c r="A216" t="s">
        <v>34</v>
      </c>
      <c r="B216">
        <v>30.820900000000002</v>
      </c>
      <c r="C216" t="s">
        <v>25</v>
      </c>
      <c r="D216">
        <f>Tabulka1[[#This Row],[Sloupec2]]</f>
        <v>30.820900000000002</v>
      </c>
      <c r="E216" t="s">
        <v>447</v>
      </c>
    </row>
    <row r="217" spans="1:5" x14ac:dyDescent="0.3">
      <c r="A217" t="s">
        <v>35</v>
      </c>
      <c r="B217">
        <v>20.521699999999999</v>
      </c>
      <c r="C217" t="s">
        <v>25</v>
      </c>
      <c r="D217">
        <f>Tabulka1[[#This Row],[Sloupec2]]</f>
        <v>20.521699999999999</v>
      </c>
      <c r="E217" t="s">
        <v>447</v>
      </c>
    </row>
    <row r="218" spans="1:5" x14ac:dyDescent="0.3">
      <c r="A218" t="s">
        <v>45</v>
      </c>
      <c r="B218">
        <v>1.2817000000000001</v>
      </c>
      <c r="C218" t="s">
        <v>25</v>
      </c>
      <c r="D218">
        <f>Tabulka1[[#This Row],[Sloupec2]]</f>
        <v>1.2817000000000001</v>
      </c>
      <c r="E218" t="s">
        <v>447</v>
      </c>
    </row>
    <row r="219" spans="1:5" x14ac:dyDescent="0.3">
      <c r="A219" t="s">
        <v>55</v>
      </c>
      <c r="B219">
        <v>26.227900000000002</v>
      </c>
      <c r="C219" t="s">
        <v>25</v>
      </c>
      <c r="D219">
        <f>Tabulka1[[#This Row],[Sloupec2]]</f>
        <v>26.227900000000002</v>
      </c>
      <c r="E219" t="s">
        <v>447</v>
      </c>
    </row>
    <row r="220" spans="1:5" x14ac:dyDescent="0.3">
      <c r="A220" t="s">
        <v>56</v>
      </c>
      <c r="B220">
        <v>18.443899999999999</v>
      </c>
      <c r="C220" t="s">
        <v>25</v>
      </c>
      <c r="D220">
        <f>Tabulka1[[#This Row],[Sloupec2]]</f>
        <v>18.443899999999999</v>
      </c>
      <c r="E220" t="s">
        <v>447</v>
      </c>
    </row>
    <row r="221" spans="1:5" x14ac:dyDescent="0.3">
      <c r="A221" t="s">
        <v>64</v>
      </c>
      <c r="B221">
        <v>1.05762</v>
      </c>
      <c r="C221" t="s">
        <v>25</v>
      </c>
      <c r="D221">
        <f>Tabulka1[[#This Row],[Sloupec2]]</f>
        <v>1.05762</v>
      </c>
      <c r="E221" t="s">
        <v>447</v>
      </c>
    </row>
    <row r="222" spans="1:5" x14ac:dyDescent="0.3">
      <c r="A222" t="s">
        <v>97</v>
      </c>
      <c r="B222">
        <v>24</v>
      </c>
      <c r="C222" t="s">
        <v>25</v>
      </c>
      <c r="D222">
        <f>Tabulka1[[#This Row],[Sloupec2]]</f>
        <v>24</v>
      </c>
      <c r="E222" t="s">
        <v>447</v>
      </c>
    </row>
    <row r="223" spans="1:5" x14ac:dyDescent="0.3">
      <c r="A223" t="s">
        <v>99</v>
      </c>
      <c r="B223">
        <v>25.6</v>
      </c>
      <c r="C223" t="s">
        <v>25</v>
      </c>
      <c r="D223">
        <f>Tabulka1[[#This Row],[Sloupec2]]</f>
        <v>25.6</v>
      </c>
      <c r="E223" t="s">
        <v>447</v>
      </c>
    </row>
    <row r="224" spans="1:5" x14ac:dyDescent="0.3">
      <c r="A224" t="s">
        <v>113</v>
      </c>
      <c r="B224">
        <v>20.895700000000001</v>
      </c>
      <c r="C224" t="s">
        <v>25</v>
      </c>
      <c r="D224">
        <f>Tabulka1[[#This Row],[Sloupec2]]</f>
        <v>20.895700000000001</v>
      </c>
      <c r="E224" t="s">
        <v>447</v>
      </c>
    </row>
    <row r="225" spans="1:5" x14ac:dyDescent="0.3">
      <c r="A225" t="s">
        <v>114</v>
      </c>
      <c r="B225">
        <v>15.9839</v>
      </c>
      <c r="C225" t="s">
        <v>25</v>
      </c>
      <c r="D225">
        <f>Tabulka1[[#This Row],[Sloupec2]]</f>
        <v>15.9839</v>
      </c>
      <c r="E225" t="s">
        <v>447</v>
      </c>
    </row>
    <row r="226" spans="1:5" x14ac:dyDescent="0.3">
      <c r="A226" t="s">
        <v>122</v>
      </c>
      <c r="B226">
        <v>1</v>
      </c>
      <c r="C226" t="s">
        <v>25</v>
      </c>
      <c r="D226">
        <f>Tabulka1[[#This Row],[Sloupec2]]</f>
        <v>1</v>
      </c>
      <c r="E226" t="s">
        <v>447</v>
      </c>
    </row>
    <row r="227" spans="1:5" x14ac:dyDescent="0.3">
      <c r="A227" t="s">
        <v>143</v>
      </c>
      <c r="B227">
        <v>31.119399999999999</v>
      </c>
      <c r="C227" t="s">
        <v>25</v>
      </c>
      <c r="D227">
        <f>Tabulka1[[#This Row],[Sloupec2]]</f>
        <v>31.119399999999999</v>
      </c>
      <c r="E227" t="s">
        <v>447</v>
      </c>
    </row>
    <row r="228" spans="1:5" x14ac:dyDescent="0.3">
      <c r="A228" t="s">
        <v>144</v>
      </c>
      <c r="B228">
        <v>20.658000000000001</v>
      </c>
      <c r="C228" t="s">
        <v>25</v>
      </c>
      <c r="D228">
        <f>Tabulka1[[#This Row],[Sloupec2]]</f>
        <v>20.658000000000001</v>
      </c>
      <c r="E228" t="s">
        <v>447</v>
      </c>
    </row>
    <row r="229" spans="1:5" x14ac:dyDescent="0.3">
      <c r="A229" t="s">
        <v>152</v>
      </c>
      <c r="B229">
        <v>1.29112</v>
      </c>
      <c r="C229" t="s">
        <v>25</v>
      </c>
      <c r="D229">
        <f>Tabulka1[[#This Row],[Sloupec2]]</f>
        <v>1.29112</v>
      </c>
      <c r="E229" t="s">
        <v>447</v>
      </c>
    </row>
    <row r="230" spans="1:5" x14ac:dyDescent="0.3">
      <c r="A230" t="s">
        <v>183</v>
      </c>
      <c r="B230">
        <v>151.30500000000001</v>
      </c>
      <c r="C230" t="s">
        <v>25</v>
      </c>
      <c r="D230">
        <f>Tabulka1[[#This Row],[Sloupec2]]</f>
        <v>151.30500000000001</v>
      </c>
      <c r="E230" t="s">
        <v>447</v>
      </c>
    </row>
    <row r="231" spans="1:5" x14ac:dyDescent="0.3">
      <c r="A231" t="s">
        <v>187</v>
      </c>
      <c r="B231">
        <v>38.156999999999996</v>
      </c>
      <c r="C231" t="s">
        <v>25</v>
      </c>
      <c r="D231">
        <f>Tabulka1[[#This Row],[Sloupec2]]</f>
        <v>38.156999999999996</v>
      </c>
      <c r="E231" t="s">
        <v>447</v>
      </c>
    </row>
    <row r="232" spans="1:5" x14ac:dyDescent="0.3">
      <c r="A232" t="s">
        <v>188</v>
      </c>
      <c r="B232">
        <v>23.978899999999999</v>
      </c>
      <c r="C232" t="s">
        <v>25</v>
      </c>
      <c r="D232">
        <f>Tabulka1[[#This Row],[Sloupec2]]</f>
        <v>23.978899999999999</v>
      </c>
      <c r="E232" t="s">
        <v>447</v>
      </c>
    </row>
    <row r="233" spans="1:5" x14ac:dyDescent="0.3">
      <c r="A233" t="s">
        <v>195</v>
      </c>
      <c r="B233">
        <v>1.0527299999999999</v>
      </c>
      <c r="C233" t="s">
        <v>25</v>
      </c>
      <c r="D233">
        <f>Tabulka1[[#This Row],[Sloupec2]]</f>
        <v>1.0527299999999999</v>
      </c>
      <c r="E233" t="s">
        <v>447</v>
      </c>
    </row>
    <row r="234" spans="1:5" x14ac:dyDescent="0.3">
      <c r="A234" t="s">
        <v>209</v>
      </c>
      <c r="B234">
        <v>4.4000000000000004</v>
      </c>
      <c r="C234" t="s">
        <v>25</v>
      </c>
      <c r="D234">
        <f>Tabulka1[[#This Row],[Sloupec2]]</f>
        <v>4.4000000000000004</v>
      </c>
      <c r="E234" t="s">
        <v>447</v>
      </c>
    </row>
    <row r="235" spans="1:5" x14ac:dyDescent="0.3">
      <c r="A235" t="s">
        <v>210</v>
      </c>
      <c r="B235">
        <v>1.0444899999999999</v>
      </c>
      <c r="C235" t="s">
        <v>25</v>
      </c>
      <c r="D235">
        <f>Tabulka1[[#This Row],[Sloupec2]]</f>
        <v>1.0444899999999999</v>
      </c>
      <c r="E235" t="s">
        <v>447</v>
      </c>
    </row>
    <row r="236" spans="1:5" x14ac:dyDescent="0.3">
      <c r="A236" t="s">
        <v>214</v>
      </c>
      <c r="B236">
        <v>35.238500000000002</v>
      </c>
      <c r="C236" t="s">
        <v>25</v>
      </c>
      <c r="D236">
        <f>Tabulka1[[#This Row],[Sloupec2]]</f>
        <v>35.238500000000002</v>
      </c>
      <c r="E236" t="s">
        <v>447</v>
      </c>
    </row>
    <row r="237" spans="1:5" x14ac:dyDescent="0.3">
      <c r="A237" t="s">
        <v>215</v>
      </c>
      <c r="B237">
        <v>22.6142</v>
      </c>
      <c r="C237" t="s">
        <v>25</v>
      </c>
      <c r="D237">
        <f>Tabulka1[[#This Row],[Sloupec2]]</f>
        <v>22.6142</v>
      </c>
      <c r="E237" t="s">
        <v>447</v>
      </c>
    </row>
    <row r="238" spans="1:5" x14ac:dyDescent="0.3">
      <c r="A238" t="s">
        <v>222</v>
      </c>
      <c r="B238">
        <v>1.0984</v>
      </c>
      <c r="C238" t="s">
        <v>25</v>
      </c>
      <c r="D238">
        <f>Tabulka1[[#This Row],[Sloupec2]]</f>
        <v>1.0984</v>
      </c>
      <c r="E238" t="s">
        <v>447</v>
      </c>
    </row>
    <row r="239" spans="1:5" x14ac:dyDescent="0.3">
      <c r="A239" t="s">
        <v>240</v>
      </c>
      <c r="B239">
        <v>34.201300000000003</v>
      </c>
      <c r="C239" t="s">
        <v>25</v>
      </c>
      <c r="D239">
        <f>Tabulka1[[#This Row],[Sloupec2]]</f>
        <v>34.201300000000003</v>
      </c>
      <c r="E239" t="s">
        <v>447</v>
      </c>
    </row>
    <row r="240" spans="1:5" x14ac:dyDescent="0.3">
      <c r="A240" t="s">
        <v>241</v>
      </c>
      <c r="B240">
        <v>22.065799999999999</v>
      </c>
      <c r="C240" t="s">
        <v>25</v>
      </c>
      <c r="D240">
        <f>Tabulka1[[#This Row],[Sloupec2]]</f>
        <v>22.065799999999999</v>
      </c>
      <c r="E240" t="s">
        <v>447</v>
      </c>
    </row>
    <row r="241" spans="1:5" x14ac:dyDescent="0.3">
      <c r="A241" t="s">
        <v>246</v>
      </c>
      <c r="B241">
        <v>1.38395</v>
      </c>
      <c r="C241" t="s">
        <v>25</v>
      </c>
      <c r="D241">
        <f>Tabulka1[[#This Row],[Sloupec2]]</f>
        <v>1.38395</v>
      </c>
      <c r="E241" t="s">
        <v>447</v>
      </c>
    </row>
    <row r="242" spans="1:5" x14ac:dyDescent="0.3">
      <c r="A242" t="s">
        <v>270</v>
      </c>
      <c r="B242">
        <v>47.834000000000003</v>
      </c>
      <c r="C242" t="s">
        <v>25</v>
      </c>
      <c r="D242">
        <f>Tabulka1[[#This Row],[Sloupec2]]</f>
        <v>47.834000000000003</v>
      </c>
      <c r="E242" t="s">
        <v>447</v>
      </c>
    </row>
    <row r="243" spans="1:5" x14ac:dyDescent="0.3">
      <c r="A243" t="s">
        <v>294</v>
      </c>
      <c r="B243">
        <v>7923.47</v>
      </c>
      <c r="C243" t="s">
        <v>25</v>
      </c>
      <c r="D243">
        <f>Tabulka1[[#This Row],[Sloupec2]]</f>
        <v>7923.47</v>
      </c>
      <c r="E243" t="s">
        <v>447</v>
      </c>
    </row>
    <row r="244" spans="1:5" x14ac:dyDescent="0.3">
      <c r="A244" t="s">
        <v>295</v>
      </c>
      <c r="B244">
        <v>4030.66</v>
      </c>
      <c r="C244" t="s">
        <v>25</v>
      </c>
      <c r="D244">
        <f>Tabulka1[[#This Row],[Sloupec2]]</f>
        <v>4030.66</v>
      </c>
      <c r="E244" t="s">
        <v>447</v>
      </c>
    </row>
    <row r="245" spans="1:5" x14ac:dyDescent="0.3">
      <c r="A245" t="s">
        <v>296</v>
      </c>
      <c r="B245">
        <v>31.531400000000001</v>
      </c>
      <c r="C245" t="s">
        <v>25</v>
      </c>
      <c r="D245">
        <f>Tabulka1[[#This Row],[Sloupec2]]</f>
        <v>31.531400000000001</v>
      </c>
      <c r="E245" t="s">
        <v>447</v>
      </c>
    </row>
    <row r="246" spans="1:5" x14ac:dyDescent="0.3">
      <c r="A246" t="s">
        <v>297</v>
      </c>
      <c r="B246">
        <v>20.8462</v>
      </c>
      <c r="C246" t="s">
        <v>25</v>
      </c>
      <c r="D246">
        <f>Tabulka1[[#This Row],[Sloupec2]]</f>
        <v>20.8462</v>
      </c>
      <c r="E246" t="s">
        <v>447</v>
      </c>
    </row>
    <row r="247" spans="1:5" x14ac:dyDescent="0.3">
      <c r="A247" t="s">
        <v>305</v>
      </c>
      <c r="B247">
        <v>1.3033999999999999</v>
      </c>
      <c r="C247" t="s">
        <v>25</v>
      </c>
      <c r="D247">
        <f>Tabulka1[[#This Row],[Sloupec2]]</f>
        <v>1.3033999999999999</v>
      </c>
      <c r="E247" t="s">
        <v>447</v>
      </c>
    </row>
    <row r="248" spans="1:5" x14ac:dyDescent="0.3">
      <c r="A248" t="s">
        <v>321</v>
      </c>
      <c r="B248">
        <v>0.16921600000000001</v>
      </c>
      <c r="C248" t="s">
        <v>25</v>
      </c>
      <c r="D248">
        <f>Tabulka1[[#This Row],[Sloupec2]]</f>
        <v>0.16921600000000001</v>
      </c>
      <c r="E248" t="s">
        <v>447</v>
      </c>
    </row>
    <row r="249" spans="1:5" x14ac:dyDescent="0.3">
      <c r="A249" t="s">
        <v>333</v>
      </c>
      <c r="B249">
        <v>29.1739</v>
      </c>
      <c r="C249" t="s">
        <v>25</v>
      </c>
      <c r="D249">
        <f>Tabulka1[[#This Row],[Sloupec2]]</f>
        <v>29.1739</v>
      </c>
      <c r="E249" t="s">
        <v>447</v>
      </c>
    </row>
    <row r="250" spans="1:5" x14ac:dyDescent="0.3">
      <c r="A250" t="s">
        <v>334</v>
      </c>
      <c r="B250">
        <v>19.7682</v>
      </c>
      <c r="C250" t="s">
        <v>25</v>
      </c>
      <c r="D250">
        <f>Tabulka1[[#This Row],[Sloupec2]]</f>
        <v>19.7682</v>
      </c>
      <c r="E250" t="s">
        <v>447</v>
      </c>
    </row>
    <row r="251" spans="1:5" x14ac:dyDescent="0.3">
      <c r="A251" t="s">
        <v>343</v>
      </c>
      <c r="B251">
        <v>1.23705</v>
      </c>
      <c r="C251" t="s">
        <v>25</v>
      </c>
      <c r="D251">
        <f>Tabulka1[[#This Row],[Sloupec2]]</f>
        <v>1.23705</v>
      </c>
      <c r="E251" t="s">
        <v>447</v>
      </c>
    </row>
    <row r="252" spans="1:5" x14ac:dyDescent="0.3">
      <c r="A252" t="s">
        <v>357</v>
      </c>
      <c r="B252">
        <v>36.664099999999998</v>
      </c>
      <c r="C252" t="s">
        <v>25</v>
      </c>
      <c r="D252">
        <f>Tabulka1[[#This Row],[Sloupec2]]</f>
        <v>36.664099999999998</v>
      </c>
      <c r="E252" t="s">
        <v>447</v>
      </c>
    </row>
    <row r="253" spans="1:5" x14ac:dyDescent="0.3">
      <c r="A253" t="s">
        <v>358</v>
      </c>
      <c r="B253">
        <v>23.260300000000001</v>
      </c>
      <c r="C253" t="s">
        <v>25</v>
      </c>
      <c r="D253">
        <f>Tabulka1[[#This Row],[Sloupec2]]</f>
        <v>23.260300000000001</v>
      </c>
      <c r="E253" t="s">
        <v>447</v>
      </c>
    </row>
    <row r="254" spans="1:5" x14ac:dyDescent="0.3">
      <c r="A254" t="s">
        <v>365</v>
      </c>
      <c r="B254">
        <v>1.1630199999999999</v>
      </c>
      <c r="C254" t="s">
        <v>25</v>
      </c>
      <c r="D254">
        <f>Tabulka1[[#This Row],[Sloupec2]]</f>
        <v>1.1630199999999999</v>
      </c>
      <c r="E254" t="s">
        <v>447</v>
      </c>
    </row>
    <row r="255" spans="1:5" x14ac:dyDescent="0.3">
      <c r="A255" t="s">
        <v>376</v>
      </c>
      <c r="B255">
        <v>18.6633</v>
      </c>
      <c r="C255" t="s">
        <v>25</v>
      </c>
      <c r="D255">
        <f>Tabulka1[[#This Row],[Sloupec2]]</f>
        <v>18.6633</v>
      </c>
      <c r="E255" t="s">
        <v>447</v>
      </c>
    </row>
    <row r="256" spans="1:5" x14ac:dyDescent="0.3">
      <c r="A256" t="s">
        <v>377</v>
      </c>
      <c r="B256">
        <v>14.9635</v>
      </c>
      <c r="C256" t="s">
        <v>25</v>
      </c>
      <c r="D256">
        <f>Tabulka1[[#This Row],[Sloupec2]]</f>
        <v>14.9635</v>
      </c>
      <c r="E256" t="s">
        <v>447</v>
      </c>
    </row>
    <row r="257" spans="1:5" x14ac:dyDescent="0.3">
      <c r="A257" t="s">
        <v>385</v>
      </c>
      <c r="B257">
        <v>0.93550800000000001</v>
      </c>
      <c r="C257" t="s">
        <v>25</v>
      </c>
      <c r="D257">
        <f>Tabulka1[[#This Row],[Sloupec2]]</f>
        <v>0.93550800000000001</v>
      </c>
      <c r="E257" t="s">
        <v>447</v>
      </c>
    </row>
    <row r="258" spans="1:5" x14ac:dyDescent="0.3">
      <c r="A258" t="s">
        <v>399</v>
      </c>
      <c r="B258">
        <v>26.959199999999999</v>
      </c>
      <c r="C258" t="s">
        <v>25</v>
      </c>
      <c r="D258">
        <f>Tabulka1[[#This Row],[Sloupec2]]</f>
        <v>26.959199999999999</v>
      </c>
      <c r="E258" t="s">
        <v>447</v>
      </c>
    </row>
    <row r="259" spans="1:5" x14ac:dyDescent="0.3">
      <c r="A259" t="s">
        <v>400</v>
      </c>
      <c r="B259">
        <v>18.756499999999999</v>
      </c>
      <c r="C259" t="s">
        <v>25</v>
      </c>
      <c r="D259">
        <f>Tabulka1[[#This Row],[Sloupec2]]</f>
        <v>18.756499999999999</v>
      </c>
      <c r="E259" t="s">
        <v>447</v>
      </c>
    </row>
    <row r="260" spans="1:5" x14ac:dyDescent="0.3">
      <c r="A260" t="s">
        <v>409</v>
      </c>
      <c r="B260">
        <v>1.17062</v>
      </c>
      <c r="C260" t="s">
        <v>25</v>
      </c>
      <c r="D260">
        <f>Tabulka1[[#This Row],[Sloupec2]]</f>
        <v>1.17062</v>
      </c>
      <c r="E260" t="s">
        <v>447</v>
      </c>
    </row>
    <row r="261" spans="1:5" x14ac:dyDescent="0.3">
      <c r="A261" t="s">
        <v>137</v>
      </c>
      <c r="B261">
        <v>25</v>
      </c>
      <c r="C261" t="s">
        <v>138</v>
      </c>
      <c r="D261">
        <f>Tabulka1[[#This Row],[Sloupec2]]/1000</f>
        <v>2.5000000000000001E-2</v>
      </c>
      <c r="E261" t="s">
        <v>446</v>
      </c>
    </row>
    <row r="262" spans="1:5" x14ac:dyDescent="0.3">
      <c r="A262" t="s">
        <v>139</v>
      </c>
      <c r="B262">
        <v>80</v>
      </c>
      <c r="C262" t="s">
        <v>138</v>
      </c>
      <c r="D262">
        <f>Tabulka1[[#This Row],[Sloupec2]]/1000</f>
        <v>0.08</v>
      </c>
      <c r="E262" t="s">
        <v>446</v>
      </c>
    </row>
    <row r="263" spans="1:5" x14ac:dyDescent="0.3">
      <c r="A263" t="s">
        <v>212</v>
      </c>
      <c r="B263">
        <v>15</v>
      </c>
      <c r="C263" t="s">
        <v>138</v>
      </c>
      <c r="D263">
        <f>Tabulka1[[#This Row],[Sloupec2]]/1000</f>
        <v>1.4999999999999999E-2</v>
      </c>
      <c r="E263" t="s">
        <v>446</v>
      </c>
    </row>
    <row r="264" spans="1:5" x14ac:dyDescent="0.3">
      <c r="A264" t="s">
        <v>110</v>
      </c>
      <c r="B264">
        <v>1.2990200000000001</v>
      </c>
      <c r="C264" t="s">
        <v>111</v>
      </c>
      <c r="D264">
        <f>10^(Tabulka1[[#This Row],[Sloupec2]]+3)</f>
        <v>19907.650149932011</v>
      </c>
      <c r="E264" t="s">
        <v>459</v>
      </c>
    </row>
    <row r="265" spans="1:5" x14ac:dyDescent="0.3">
      <c r="A265" t="s">
        <v>13</v>
      </c>
      <c r="B265">
        <v>1.2990200000000001</v>
      </c>
      <c r="C265" t="s">
        <v>14</v>
      </c>
      <c r="D265">
        <f>10^(Tabulka1[[#This Row],[Sloupec2]]-9+3)</f>
        <v>1.9907650149931956E-5</v>
      </c>
      <c r="E265" t="s">
        <v>454</v>
      </c>
    </row>
    <row r="266" spans="1:5" x14ac:dyDescent="0.3">
      <c r="A266" t="s">
        <v>287</v>
      </c>
      <c r="B266">
        <v>1.3010299999999999</v>
      </c>
      <c r="C266" t="s">
        <v>14</v>
      </c>
      <c r="D266">
        <f>10^(Tabulka1[[#This Row],[Sloupec2]]-9+3)</f>
        <v>2.0000000199681016E-5</v>
      </c>
      <c r="E266" t="s">
        <v>454</v>
      </c>
    </row>
    <row r="267" spans="1:5" x14ac:dyDescent="0.3">
      <c r="A267" t="s">
        <v>0</v>
      </c>
      <c r="B267">
        <v>1.29898</v>
      </c>
      <c r="C267" t="s">
        <v>1</v>
      </c>
      <c r="D267">
        <f>10^(Tabulka1[[#This Row],[Sloupec2]]-15+6)</f>
        <v>1.9905816672029161E-8</v>
      </c>
      <c r="E267" t="s">
        <v>449</v>
      </c>
    </row>
    <row r="268" spans="1:5" x14ac:dyDescent="0.3">
      <c r="A268" t="s">
        <v>4</v>
      </c>
      <c r="B268">
        <v>0.29902200000000001</v>
      </c>
      <c r="C268" t="s">
        <v>5</v>
      </c>
      <c r="D268">
        <f>10^(Tabulka1[[#This Row],[Sloupec2]]-15+3)</f>
        <v>1.9907741828259994E-12</v>
      </c>
      <c r="E268" t="s">
        <v>454</v>
      </c>
    </row>
    <row r="269" spans="1:5" x14ac:dyDescent="0.3">
      <c r="A269" t="s">
        <v>15</v>
      </c>
      <c r="B269">
        <v>7.1909400000000003</v>
      </c>
      <c r="C269" t="s">
        <v>16</v>
      </c>
      <c r="D269">
        <f>10^(-Tabulka1[[#This Row],[Sloupec2]]+3)</f>
        <v>6.4425826693592346E-5</v>
      </c>
      <c r="E269" t="s">
        <v>454</v>
      </c>
    </row>
    <row r="270" spans="1:5" x14ac:dyDescent="0.3">
      <c r="A270" t="s">
        <v>28</v>
      </c>
      <c r="B270">
        <v>7.4</v>
      </c>
      <c r="C270" t="s">
        <v>16</v>
      </c>
      <c r="D270">
        <f>10^(-Tabulka1[[#This Row],[Sloupec2]]+3)</f>
        <v>3.9810717055349634E-5</v>
      </c>
      <c r="E270" t="s">
        <v>454</v>
      </c>
    </row>
    <row r="271" spans="1:5" x14ac:dyDescent="0.3">
      <c r="A271" t="s">
        <v>29</v>
      </c>
      <c r="B271">
        <v>7.3739100000000004</v>
      </c>
      <c r="C271" t="s">
        <v>16</v>
      </c>
      <c r="D271">
        <f>10^(-Tabulka1[[#This Row],[Sloupec2]]+3)</f>
        <v>4.2275621408260336E-5</v>
      </c>
      <c r="E271" t="s">
        <v>454</v>
      </c>
    </row>
    <row r="272" spans="1:5" x14ac:dyDescent="0.3">
      <c r="A272" t="s">
        <v>47</v>
      </c>
      <c r="B272">
        <v>7.0300900000000004</v>
      </c>
      <c r="C272" t="s">
        <v>16</v>
      </c>
      <c r="D272">
        <f>10^(-Tabulka1[[#This Row],[Sloupec2]]+3)</f>
        <v>9.3306092006539436E-5</v>
      </c>
      <c r="E272" t="s">
        <v>454</v>
      </c>
    </row>
    <row r="273" spans="1:5" x14ac:dyDescent="0.3">
      <c r="A273" t="s">
        <v>51</v>
      </c>
      <c r="B273">
        <v>7.1068300000000004</v>
      </c>
      <c r="C273" t="s">
        <v>16</v>
      </c>
      <c r="D273">
        <f>10^(-Tabulka1[[#This Row],[Sloupec2]]+3)</f>
        <v>7.8193382444883544E-5</v>
      </c>
      <c r="E273" t="s">
        <v>454</v>
      </c>
    </row>
    <row r="274" spans="1:5" x14ac:dyDescent="0.3">
      <c r="A274" t="s">
        <v>52</v>
      </c>
      <c r="B274">
        <v>7.1522399999999999</v>
      </c>
      <c r="C274" t="s">
        <v>16</v>
      </c>
      <c r="D274">
        <f>10^(-Tabulka1[[#This Row],[Sloupec2]]+3)</f>
        <v>7.0430374876882278E-5</v>
      </c>
      <c r="E274" t="s">
        <v>454</v>
      </c>
    </row>
    <row r="275" spans="1:5" x14ac:dyDescent="0.3">
      <c r="A275" t="s">
        <v>53</v>
      </c>
      <c r="B275">
        <v>7.28003</v>
      </c>
      <c r="C275" t="s">
        <v>16</v>
      </c>
      <c r="D275">
        <f>10^(-Tabulka1[[#This Row],[Sloupec2]]+3)</f>
        <v>5.2477120908681741E-5</v>
      </c>
      <c r="E275" t="s">
        <v>454</v>
      </c>
    </row>
    <row r="276" spans="1:5" x14ac:dyDescent="0.3">
      <c r="A276" t="s">
        <v>66</v>
      </c>
      <c r="B276">
        <v>7.1373800000000003</v>
      </c>
      <c r="C276" t="s">
        <v>16</v>
      </c>
      <c r="D276">
        <f>10^(-Tabulka1[[#This Row],[Sloupec2]]+3)</f>
        <v>7.2881952697147011E-5</v>
      </c>
      <c r="E276" t="s">
        <v>454</v>
      </c>
    </row>
    <row r="277" spans="1:5" x14ac:dyDescent="0.3">
      <c r="A277" t="s">
        <v>70</v>
      </c>
      <c r="B277">
        <v>7.17293</v>
      </c>
      <c r="C277" t="s">
        <v>16</v>
      </c>
      <c r="D277">
        <f>10^(-Tabulka1[[#This Row],[Sloupec2]]+3)</f>
        <v>6.7153708319278948E-5</v>
      </c>
      <c r="E277" t="s">
        <v>454</v>
      </c>
    </row>
    <row r="278" spans="1:5" x14ac:dyDescent="0.3">
      <c r="A278" t="s">
        <v>71</v>
      </c>
      <c r="B278">
        <v>7.2110200000000004</v>
      </c>
      <c r="C278" t="s">
        <v>16</v>
      </c>
      <c r="D278">
        <f>10^(-Tabulka1[[#This Row],[Sloupec2]]+3)</f>
        <v>6.1514854342024515E-5</v>
      </c>
      <c r="E278" t="s">
        <v>454</v>
      </c>
    </row>
    <row r="279" spans="1:5" x14ac:dyDescent="0.3">
      <c r="A279" t="s">
        <v>72</v>
      </c>
      <c r="B279">
        <v>7.3630899999999997</v>
      </c>
      <c r="C279" t="s">
        <v>16</v>
      </c>
      <c r="D279">
        <f>10^(-Tabulka1[[#This Row],[Sloupec2]]+3)</f>
        <v>4.3342105008376892E-5</v>
      </c>
      <c r="E279" t="s">
        <v>454</v>
      </c>
    </row>
    <row r="280" spans="1:5" x14ac:dyDescent="0.3">
      <c r="A280" t="s">
        <v>124</v>
      </c>
      <c r="B280">
        <v>7.3041400000000003</v>
      </c>
      <c r="C280" t="s">
        <v>16</v>
      </c>
      <c r="D280">
        <f>10^(-Tabulka1[[#This Row],[Sloupec2]]+3)</f>
        <v>4.9643226479907249E-5</v>
      </c>
      <c r="E280" t="s">
        <v>454</v>
      </c>
    </row>
    <row r="281" spans="1:5" x14ac:dyDescent="0.3">
      <c r="A281" t="s">
        <v>128</v>
      </c>
      <c r="B281">
        <v>7.2397099999999996</v>
      </c>
      <c r="C281" t="s">
        <v>16</v>
      </c>
      <c r="D281">
        <f>10^(-Tabulka1[[#This Row],[Sloupec2]]+3)</f>
        <v>5.7582431548933983E-5</v>
      </c>
      <c r="E281" t="s">
        <v>454</v>
      </c>
    </row>
    <row r="282" spans="1:5" x14ac:dyDescent="0.3">
      <c r="A282" t="s">
        <v>129</v>
      </c>
      <c r="B282">
        <v>7.3150500000000003</v>
      </c>
      <c r="C282" t="s">
        <v>16</v>
      </c>
      <c r="D282">
        <f>10^(-Tabulka1[[#This Row],[Sloupec2]]+3)</f>
        <v>4.8411662838896381E-5</v>
      </c>
      <c r="E282" t="s">
        <v>454</v>
      </c>
    </row>
    <row r="283" spans="1:5" x14ac:dyDescent="0.3">
      <c r="A283" t="s">
        <v>130</v>
      </c>
      <c r="B283">
        <v>7.4570800000000004</v>
      </c>
      <c r="C283" t="s">
        <v>16</v>
      </c>
      <c r="D283">
        <f>10^(-Tabulka1[[#This Row],[Sloupec2]]+3)</f>
        <v>3.4907600737889958E-5</v>
      </c>
      <c r="E283" t="s">
        <v>454</v>
      </c>
    </row>
    <row r="284" spans="1:5" x14ac:dyDescent="0.3">
      <c r="A284" t="s">
        <v>154</v>
      </c>
      <c r="B284">
        <v>7.0239799999999999</v>
      </c>
      <c r="C284" t="s">
        <v>16</v>
      </c>
      <c r="D284">
        <f>10^(-Tabulka1[[#This Row],[Sloupec2]]+3)</f>
        <v>9.4628073820082306E-5</v>
      </c>
      <c r="E284" t="s">
        <v>454</v>
      </c>
    </row>
    <row r="285" spans="1:5" x14ac:dyDescent="0.3">
      <c r="A285" t="s">
        <v>158</v>
      </c>
      <c r="B285">
        <v>7.0982500000000002</v>
      </c>
      <c r="C285" t="s">
        <v>16</v>
      </c>
      <c r="D285">
        <f>10^(-Tabulka1[[#This Row],[Sloupec2]]+3)</f>
        <v>7.9753545679001544E-5</v>
      </c>
      <c r="E285" t="s">
        <v>454</v>
      </c>
    </row>
    <row r="286" spans="1:5" x14ac:dyDescent="0.3">
      <c r="A286" t="s">
        <v>159</v>
      </c>
      <c r="B286">
        <v>7.1490900000000002</v>
      </c>
      <c r="C286" t="s">
        <v>16</v>
      </c>
      <c r="D286">
        <f>10^(-Tabulka1[[#This Row],[Sloupec2]]+3)</f>
        <v>7.0943073551170188E-5</v>
      </c>
      <c r="E286" t="s">
        <v>454</v>
      </c>
    </row>
    <row r="287" spans="1:5" x14ac:dyDescent="0.3">
      <c r="A287" t="s">
        <v>160</v>
      </c>
      <c r="B287">
        <v>7.2735900000000004</v>
      </c>
      <c r="C287" t="s">
        <v>16</v>
      </c>
      <c r="D287">
        <f>10^(-Tabulka1[[#This Row],[Sloupec2]]+3)</f>
        <v>5.3261083852564097E-5</v>
      </c>
      <c r="E287" t="s">
        <v>454</v>
      </c>
    </row>
    <row r="288" spans="1:5" x14ac:dyDescent="0.3">
      <c r="A288" t="s">
        <v>201</v>
      </c>
      <c r="B288">
        <v>6.9040900000000001</v>
      </c>
      <c r="C288" t="s">
        <v>16</v>
      </c>
      <c r="D288">
        <f>10^(-Tabulka1[[#This Row],[Sloupec2]]+3)</f>
        <v>1.247125042424106E-4</v>
      </c>
      <c r="E288" t="s">
        <v>454</v>
      </c>
    </row>
    <row r="289" spans="1:5" x14ac:dyDescent="0.3">
      <c r="A289" t="s">
        <v>205</v>
      </c>
      <c r="B289">
        <v>6.99925</v>
      </c>
      <c r="C289" t="s">
        <v>16</v>
      </c>
      <c r="D289">
        <f>10^(-Tabulka1[[#This Row],[Sloupec2]]+3)</f>
        <v>1.0017284308373386E-4</v>
      </c>
      <c r="E289" t="s">
        <v>454</v>
      </c>
    </row>
    <row r="290" spans="1:5" x14ac:dyDescent="0.3">
      <c r="A290" t="s">
        <v>206</v>
      </c>
      <c r="B290">
        <v>7.0916499999999996</v>
      </c>
      <c r="C290" t="s">
        <v>16</v>
      </c>
      <c r="D290">
        <f>10^(-Tabulka1[[#This Row],[Sloupec2]]+3)</f>
        <v>8.0974821625048814E-5</v>
      </c>
      <c r="E290" t="s">
        <v>454</v>
      </c>
    </row>
    <row r="291" spans="1:5" x14ac:dyDescent="0.3">
      <c r="A291" t="s">
        <v>207</v>
      </c>
      <c r="B291">
        <v>7.1468800000000003</v>
      </c>
      <c r="C291" t="s">
        <v>16</v>
      </c>
      <c r="D291">
        <f>10^(-Tabulka1[[#This Row],[Sloupec2]]+3)</f>
        <v>7.130500259125178E-5</v>
      </c>
      <c r="E291" t="s">
        <v>454</v>
      </c>
    </row>
    <row r="292" spans="1:5" x14ac:dyDescent="0.3">
      <c r="A292" t="s">
        <v>225</v>
      </c>
      <c r="B292">
        <v>6.9502199999999998</v>
      </c>
      <c r="C292" t="s">
        <v>16</v>
      </c>
      <c r="D292">
        <f>10^(-Tabulka1[[#This Row],[Sloupec2]]+3)</f>
        <v>1.1214502187865572E-4</v>
      </c>
      <c r="E292" t="s">
        <v>454</v>
      </c>
    </row>
    <row r="293" spans="1:5" x14ac:dyDescent="0.3">
      <c r="A293" t="s">
        <v>229</v>
      </c>
      <c r="B293">
        <v>7.0670900000000003</v>
      </c>
      <c r="C293" t="s">
        <v>16</v>
      </c>
      <c r="D293">
        <f>10^(-Tabulka1[[#This Row],[Sloupec2]]+3)</f>
        <v>8.5686025740101313E-5</v>
      </c>
      <c r="E293" t="s">
        <v>454</v>
      </c>
    </row>
    <row r="294" spans="1:5" x14ac:dyDescent="0.3">
      <c r="A294" t="s">
        <v>230</v>
      </c>
      <c r="B294">
        <v>7.1127799999999999</v>
      </c>
      <c r="C294" t="s">
        <v>16</v>
      </c>
      <c r="D294">
        <f>10^(-Tabulka1[[#This Row],[Sloupec2]]+3)</f>
        <v>7.7129408357654494E-5</v>
      </c>
      <c r="E294" t="s">
        <v>454</v>
      </c>
    </row>
    <row r="295" spans="1:5" x14ac:dyDescent="0.3">
      <c r="A295" t="s">
        <v>231</v>
      </c>
      <c r="B295">
        <v>7.2059600000000001</v>
      </c>
      <c r="C295" t="s">
        <v>16</v>
      </c>
      <c r="D295">
        <f>10^(-Tabulka1[[#This Row],[Sloupec2]]+3)</f>
        <v>6.223576037831377E-5</v>
      </c>
      <c r="E295" t="s">
        <v>454</v>
      </c>
    </row>
    <row r="296" spans="1:5" x14ac:dyDescent="0.3">
      <c r="A296" t="s">
        <v>251</v>
      </c>
      <c r="B296">
        <v>6.9653099999999997</v>
      </c>
      <c r="C296" t="s">
        <v>16</v>
      </c>
      <c r="D296">
        <f>10^(-Tabulka1[[#This Row],[Sloupec2]]+3)</f>
        <v>1.0831534815668413E-4</v>
      </c>
      <c r="E296" t="s">
        <v>454</v>
      </c>
    </row>
    <row r="297" spans="1:5" x14ac:dyDescent="0.3">
      <c r="A297" t="s">
        <v>256</v>
      </c>
      <c r="B297">
        <v>7.0617099999999997</v>
      </c>
      <c r="C297" t="s">
        <v>16</v>
      </c>
      <c r="D297">
        <f>10^(-Tabulka1[[#This Row],[Sloupec2]]+3)</f>
        <v>8.6754098259838203E-5</v>
      </c>
      <c r="E297" t="s">
        <v>454</v>
      </c>
    </row>
    <row r="298" spans="1:5" x14ac:dyDescent="0.3">
      <c r="A298" t="s">
        <v>257</v>
      </c>
      <c r="B298">
        <v>7.1199500000000002</v>
      </c>
      <c r="C298" t="s">
        <v>16</v>
      </c>
      <c r="D298">
        <f>10^(-Tabulka1[[#This Row],[Sloupec2]]+3)</f>
        <v>7.5866491452755968E-5</v>
      </c>
      <c r="E298" t="s">
        <v>454</v>
      </c>
    </row>
    <row r="299" spans="1:5" x14ac:dyDescent="0.3">
      <c r="A299" t="s">
        <v>258</v>
      </c>
      <c r="B299">
        <v>7.21976</v>
      </c>
      <c r="C299" t="s">
        <v>16</v>
      </c>
      <c r="D299">
        <f>10^(-Tabulka1[[#This Row],[Sloupec2]]+3)</f>
        <v>6.0289266483187132E-5</v>
      </c>
      <c r="E299" t="s">
        <v>454</v>
      </c>
    </row>
    <row r="300" spans="1:5" x14ac:dyDescent="0.3">
      <c r="A300" t="s">
        <v>268</v>
      </c>
      <c r="B300">
        <v>7.1890200000000002</v>
      </c>
      <c r="C300" t="s">
        <v>16</v>
      </c>
      <c r="D300">
        <f>10^(-Tabulka1[[#This Row],[Sloupec2]]+3)</f>
        <v>6.4711281441598689E-5</v>
      </c>
      <c r="E300" t="s">
        <v>454</v>
      </c>
    </row>
    <row r="301" spans="1:5" x14ac:dyDescent="0.3">
      <c r="A301" t="s">
        <v>269</v>
      </c>
      <c r="B301">
        <v>7.3986799999999997</v>
      </c>
      <c r="C301" t="s">
        <v>16</v>
      </c>
      <c r="D301">
        <f>10^(-Tabulka1[[#This Row],[Sloupec2]]+3)</f>
        <v>3.9931902312033909E-5</v>
      </c>
      <c r="E301" t="s">
        <v>454</v>
      </c>
    </row>
    <row r="302" spans="1:5" x14ac:dyDescent="0.3">
      <c r="A302" t="s">
        <v>307</v>
      </c>
      <c r="B302">
        <v>7.0156799999999997</v>
      </c>
      <c r="C302" t="s">
        <v>16</v>
      </c>
      <c r="D302">
        <f>10^(-Tabulka1[[#This Row],[Sloupec2]]+3)</f>
        <v>9.6453946079599285E-5</v>
      </c>
      <c r="E302" t="s">
        <v>454</v>
      </c>
    </row>
    <row r="303" spans="1:5" x14ac:dyDescent="0.3">
      <c r="A303" t="s">
        <v>311</v>
      </c>
      <c r="B303">
        <v>7.0931899999999999</v>
      </c>
      <c r="C303" t="s">
        <v>16</v>
      </c>
      <c r="D303">
        <f>10^(-Tabulka1[[#This Row],[Sloupec2]]+3)</f>
        <v>8.0688194929340163E-5</v>
      </c>
      <c r="E303" t="s">
        <v>454</v>
      </c>
    </row>
    <row r="304" spans="1:5" x14ac:dyDescent="0.3">
      <c r="A304" t="s">
        <v>312</v>
      </c>
      <c r="B304">
        <v>7.1448499999999999</v>
      </c>
      <c r="C304" t="s">
        <v>16</v>
      </c>
      <c r="D304">
        <f>10^(-Tabulka1[[#This Row],[Sloupec2]]+3)</f>
        <v>7.163908001042836E-5</v>
      </c>
      <c r="E304" t="s">
        <v>454</v>
      </c>
    </row>
    <row r="305" spans="1:5" x14ac:dyDescent="0.3">
      <c r="A305" t="s">
        <v>313</v>
      </c>
      <c r="B305">
        <v>7.2663500000000001</v>
      </c>
      <c r="C305" t="s">
        <v>16</v>
      </c>
      <c r="D305">
        <f>10^(-Tabulka1[[#This Row],[Sloupec2]]+3)</f>
        <v>5.4156426525468164E-5</v>
      </c>
      <c r="E305" t="s">
        <v>454</v>
      </c>
    </row>
    <row r="306" spans="1:5" x14ac:dyDescent="0.3">
      <c r="A306" t="s">
        <v>346</v>
      </c>
      <c r="B306">
        <v>7.0653699999999997</v>
      </c>
      <c r="C306" t="s">
        <v>16</v>
      </c>
      <c r="D306">
        <f>10^(-Tabulka1[[#This Row],[Sloupec2]]+3)</f>
        <v>8.6026053535315889E-5</v>
      </c>
      <c r="E306" t="s">
        <v>454</v>
      </c>
    </row>
    <row r="307" spans="1:5" x14ac:dyDescent="0.3">
      <c r="A307" t="s">
        <v>351</v>
      </c>
      <c r="B307">
        <v>7.1334900000000001</v>
      </c>
      <c r="C307" t="s">
        <v>16</v>
      </c>
      <c r="D307">
        <f>10^(-Tabulka1[[#This Row],[Sloupec2]]+3)</f>
        <v>7.3537692795997691E-5</v>
      </c>
      <c r="E307" t="s">
        <v>454</v>
      </c>
    </row>
    <row r="308" spans="1:5" x14ac:dyDescent="0.3">
      <c r="A308" t="s">
        <v>352</v>
      </c>
      <c r="B308">
        <v>7.1708400000000001</v>
      </c>
      <c r="C308" t="s">
        <v>16</v>
      </c>
      <c r="D308">
        <f>10^(-Tabulka1[[#This Row],[Sloupec2]]+3)</f>
        <v>6.7477657878893402E-5</v>
      </c>
      <c r="E308" t="s">
        <v>454</v>
      </c>
    </row>
    <row r="309" spans="1:5" x14ac:dyDescent="0.3">
      <c r="A309" t="s">
        <v>353</v>
      </c>
      <c r="B309">
        <v>7.31053</v>
      </c>
      <c r="C309" t="s">
        <v>16</v>
      </c>
      <c r="D309">
        <f>10^(-Tabulka1[[#This Row],[Sloupec2]]+3)</f>
        <v>4.8918147250828394E-5</v>
      </c>
      <c r="E309" t="s">
        <v>454</v>
      </c>
    </row>
    <row r="310" spans="1:5" x14ac:dyDescent="0.3">
      <c r="A310" t="s">
        <v>368</v>
      </c>
      <c r="B310">
        <v>6.9262300000000003</v>
      </c>
      <c r="C310" t="s">
        <v>16</v>
      </c>
      <c r="D310">
        <f>10^(-Tabulka1[[#This Row],[Sloupec2]]+3)</f>
        <v>1.1851409377323791E-4</v>
      </c>
      <c r="E310" t="s">
        <v>454</v>
      </c>
    </row>
    <row r="311" spans="1:5" x14ac:dyDescent="0.3">
      <c r="A311" t="s">
        <v>372</v>
      </c>
      <c r="B311">
        <v>7.0477600000000002</v>
      </c>
      <c r="C311" t="s">
        <v>16</v>
      </c>
      <c r="D311">
        <f>10^(-Tabulka1[[#This Row],[Sloupec2]]+3)</f>
        <v>8.9585969914707161E-5</v>
      </c>
      <c r="E311" t="s">
        <v>454</v>
      </c>
    </row>
    <row r="312" spans="1:5" x14ac:dyDescent="0.3">
      <c r="A312" t="s">
        <v>373</v>
      </c>
      <c r="B312">
        <v>7.1016399999999997</v>
      </c>
      <c r="C312" t="s">
        <v>16</v>
      </c>
      <c r="D312">
        <f>10^(-Tabulka1[[#This Row],[Sloupec2]]+3)</f>
        <v>7.9133431745880369E-5</v>
      </c>
      <c r="E312" t="s">
        <v>454</v>
      </c>
    </row>
    <row r="313" spans="1:5" x14ac:dyDescent="0.3">
      <c r="A313" t="s">
        <v>374</v>
      </c>
      <c r="B313">
        <v>7.1804699999999997</v>
      </c>
      <c r="C313" t="s">
        <v>16</v>
      </c>
      <c r="D313">
        <f>10^(-Tabulka1[[#This Row],[Sloupec2]]+3)</f>
        <v>6.5997882241093249E-5</v>
      </c>
      <c r="E313" t="s">
        <v>454</v>
      </c>
    </row>
    <row r="314" spans="1:5" x14ac:dyDescent="0.3">
      <c r="A314" t="s">
        <v>389</v>
      </c>
      <c r="B314">
        <v>7.39907</v>
      </c>
      <c r="C314" t="s">
        <v>16</v>
      </c>
      <c r="D314">
        <f>10^(-Tabulka1[[#This Row],[Sloupec2]]+3)</f>
        <v>3.9896059232962331E-5</v>
      </c>
      <c r="E314" t="s">
        <v>454</v>
      </c>
    </row>
    <row r="315" spans="1:5" x14ac:dyDescent="0.3">
      <c r="A315" t="s">
        <v>395</v>
      </c>
      <c r="B315">
        <v>7.2752800000000004</v>
      </c>
      <c r="C315" t="s">
        <v>16</v>
      </c>
      <c r="D315">
        <f>10^(-Tabulka1[[#This Row],[Sloupec2]]+3)</f>
        <v>5.3054228069326327E-5</v>
      </c>
      <c r="E315" t="s">
        <v>454</v>
      </c>
    </row>
    <row r="316" spans="1:5" x14ac:dyDescent="0.3">
      <c r="A316" t="s">
        <v>396</v>
      </c>
      <c r="B316">
        <v>7.3810799999999999</v>
      </c>
      <c r="C316" t="s">
        <v>16</v>
      </c>
      <c r="D316">
        <f>10^(-Tabulka1[[#This Row],[Sloupec2]]+3)</f>
        <v>4.1583400398421976E-5</v>
      </c>
      <c r="E316" t="s">
        <v>454</v>
      </c>
    </row>
    <row r="317" spans="1:5" x14ac:dyDescent="0.3">
      <c r="A317" t="s">
        <v>397</v>
      </c>
      <c r="B317">
        <v>7.4982899999999999</v>
      </c>
      <c r="C317" t="s">
        <v>16</v>
      </c>
      <c r="D317">
        <f>10^(-Tabulka1[[#This Row],[Sloupec2]]+3)</f>
        <v>3.1747534221253036E-5</v>
      </c>
      <c r="E317" t="s">
        <v>454</v>
      </c>
    </row>
    <row r="318" spans="1:5" x14ac:dyDescent="0.3">
      <c r="A318" t="s">
        <v>411</v>
      </c>
      <c r="B318">
        <v>7.1177599999999996</v>
      </c>
      <c r="C318" t="s">
        <v>16</v>
      </c>
      <c r="D318">
        <f>10^(-Tabulka1[[#This Row],[Sloupec2]]+3)</f>
        <v>7.6250026683661028E-5</v>
      </c>
      <c r="E318" t="s">
        <v>454</v>
      </c>
    </row>
    <row r="319" spans="1:5" x14ac:dyDescent="0.3">
      <c r="A319" t="s">
        <v>416</v>
      </c>
      <c r="B319">
        <v>7.1654400000000003</v>
      </c>
      <c r="C319" t="s">
        <v>16</v>
      </c>
      <c r="D319">
        <f>10^(-Tabulka1[[#This Row],[Sloupec2]]+3)</f>
        <v>6.8321910166647249E-5</v>
      </c>
      <c r="E319" t="s">
        <v>454</v>
      </c>
    </row>
    <row r="320" spans="1:5" x14ac:dyDescent="0.3">
      <c r="A320" t="s">
        <v>417</v>
      </c>
      <c r="B320">
        <v>7.1462500000000002</v>
      </c>
      <c r="C320" t="s">
        <v>16</v>
      </c>
      <c r="D320">
        <f>10^(-Tabulka1[[#This Row],[Sloupec2]]+3)</f>
        <v>7.1408514728628052E-5</v>
      </c>
      <c r="E320" t="s">
        <v>454</v>
      </c>
    </row>
    <row r="321" spans="1:5" x14ac:dyDescent="0.3">
      <c r="A321" t="s">
        <v>418</v>
      </c>
      <c r="B321">
        <v>7.3506099999999996</v>
      </c>
      <c r="C321" t="s">
        <v>16</v>
      </c>
      <c r="D321">
        <f>10^(-Tabulka1[[#This Row],[Sloupec2]]+3)</f>
        <v>4.4605663110339273E-5</v>
      </c>
      <c r="E321" t="s">
        <v>454</v>
      </c>
    </row>
    <row r="322" spans="1:5" x14ac:dyDescent="0.3">
      <c r="A322" t="s">
        <v>435</v>
      </c>
      <c r="B322">
        <v>7.1761100000000004</v>
      </c>
      <c r="C322" t="s">
        <v>16</v>
      </c>
      <c r="D322">
        <f>10^(-Tabulka1[[#This Row],[Sloupec2]]+3)</f>
        <v>6.6663789887469419E-5</v>
      </c>
      <c r="E322" t="s">
        <v>454</v>
      </c>
    </row>
    <row r="323" spans="1:5" x14ac:dyDescent="0.3">
      <c r="A323" t="s">
        <v>134</v>
      </c>
      <c r="B323">
        <v>1.5081100000000001</v>
      </c>
      <c r="C323" t="s">
        <v>135</v>
      </c>
      <c r="D323">
        <f>Tabulka1[[#This Row],[Sloupec2]]</f>
        <v>1.5081100000000001</v>
      </c>
      <c r="E323" t="s">
        <v>441</v>
      </c>
    </row>
    <row r="324" spans="1:5" x14ac:dyDescent="0.3">
      <c r="A324" t="s">
        <v>136</v>
      </c>
      <c r="B324">
        <v>1.4916199999999999</v>
      </c>
      <c r="C324" t="s">
        <v>135</v>
      </c>
      <c r="D324">
        <f>Tabulka1[[#This Row],[Sloupec2]]</f>
        <v>1.4916199999999999</v>
      </c>
      <c r="E324" t="s">
        <v>441</v>
      </c>
    </row>
    <row r="325" spans="1:5" x14ac:dyDescent="0.3">
      <c r="A325" t="s">
        <v>433</v>
      </c>
      <c r="B325">
        <v>1.9838199999999999</v>
      </c>
      <c r="C325" t="s">
        <v>135</v>
      </c>
      <c r="D325">
        <f>Tabulka1[[#This Row],[Sloupec2]]</f>
        <v>1.9838199999999999</v>
      </c>
      <c r="E325" t="s">
        <v>441</v>
      </c>
    </row>
    <row r="326" spans="1:5" x14ac:dyDescent="0.3">
      <c r="A326" t="s">
        <v>238</v>
      </c>
      <c r="B326">
        <v>12557.9</v>
      </c>
      <c r="C326" t="s">
        <v>239</v>
      </c>
      <c r="D326">
        <f>Tabulka1[[#This Row],[Sloupec2]]/1000</f>
        <v>12.5579</v>
      </c>
      <c r="E326" t="s">
        <v>445</v>
      </c>
    </row>
    <row r="327" spans="1:5" x14ac:dyDescent="0.3">
      <c r="A327" t="s">
        <v>263</v>
      </c>
      <c r="B327">
        <v>75</v>
      </c>
      <c r="C327" t="s">
        <v>239</v>
      </c>
      <c r="D327">
        <f>Tabulka1[[#This Row],[Sloupec2]]/1000</f>
        <v>7.4999999999999997E-2</v>
      </c>
      <c r="E327" t="s">
        <v>445</v>
      </c>
    </row>
    <row r="328" spans="1:5" x14ac:dyDescent="0.3">
      <c r="A328" t="s">
        <v>282</v>
      </c>
      <c r="B328">
        <v>150</v>
      </c>
      <c r="C328" t="s">
        <v>239</v>
      </c>
      <c r="D328">
        <f>Tabulka1[[#This Row],[Sloupec2]]/1000</f>
        <v>0.15</v>
      </c>
      <c r="E328" t="s">
        <v>445</v>
      </c>
    </row>
    <row r="329" spans="1:5" x14ac:dyDescent="0.3">
      <c r="A329" t="s">
        <v>318</v>
      </c>
      <c r="B329">
        <v>210</v>
      </c>
      <c r="C329" t="s">
        <v>239</v>
      </c>
      <c r="D329">
        <f>Tabulka1[[#This Row],[Sloupec2]]/1000</f>
        <v>0.21</v>
      </c>
      <c r="E329" t="s">
        <v>445</v>
      </c>
    </row>
    <row r="330" spans="1:5" x14ac:dyDescent="0.3">
      <c r="A330" t="s">
        <v>430</v>
      </c>
      <c r="B330">
        <v>75</v>
      </c>
      <c r="C330" t="s">
        <v>239</v>
      </c>
      <c r="D330">
        <f>Tabulka1[[#This Row],[Sloupec2]]/1000</f>
        <v>7.4999999999999997E-2</v>
      </c>
      <c r="E330" t="s">
        <v>445</v>
      </c>
    </row>
    <row r="331" spans="1:5" x14ac:dyDescent="0.3">
      <c r="A331" t="s">
        <v>278</v>
      </c>
      <c r="B331">
        <v>796.97299999999996</v>
      </c>
      <c r="C331" t="s">
        <v>279</v>
      </c>
      <c r="D331">
        <f>Tabulka1[[#This Row],[Sloupec2]]*4.1868/60</f>
        <v>55.612775939999999</v>
      </c>
      <c r="E331" t="s">
        <v>444</v>
      </c>
    </row>
    <row r="332" spans="1:5" x14ac:dyDescent="0.3">
      <c r="A332" t="s">
        <v>280</v>
      </c>
      <c r="B332">
        <v>139.64599999999999</v>
      </c>
      <c r="C332" t="s">
        <v>279</v>
      </c>
      <c r="D332">
        <f>Tabulka1[[#This Row],[Sloupec2]]*4.1868/60</f>
        <v>9.7444978799999991</v>
      </c>
      <c r="E332" t="s">
        <v>444</v>
      </c>
    </row>
    <row r="333" spans="1:5" x14ac:dyDescent="0.3">
      <c r="A333" t="s">
        <v>281</v>
      </c>
      <c r="B333">
        <v>28.120799999999999</v>
      </c>
      <c r="C333" t="s">
        <v>279</v>
      </c>
      <c r="D333">
        <f>Tabulka1[[#This Row],[Sloupec2]]*4.1868/60</f>
        <v>1.9622694239999998</v>
      </c>
      <c r="E333" t="s">
        <v>444</v>
      </c>
    </row>
    <row r="334" spans="1:5" x14ac:dyDescent="0.3">
      <c r="A334" t="s">
        <v>388</v>
      </c>
      <c r="B334">
        <v>0</v>
      </c>
      <c r="C334" t="s">
        <v>279</v>
      </c>
      <c r="D334">
        <f>Tabulka1[[#This Row],[Sloupec2]]*4.1868/60</f>
        <v>0</v>
      </c>
      <c r="E334" t="s">
        <v>444</v>
      </c>
    </row>
    <row r="335" spans="1:5" x14ac:dyDescent="0.3">
      <c r="A335" t="s">
        <v>394</v>
      </c>
      <c r="B335">
        <v>299.44099999999997</v>
      </c>
      <c r="C335" t="s">
        <v>279</v>
      </c>
      <c r="D335">
        <f>Tabulka1[[#This Row],[Sloupec2]]*4.1868/60</f>
        <v>20.894992979999998</v>
      </c>
      <c r="E335" t="s">
        <v>444</v>
      </c>
    </row>
    <row r="336" spans="1:5" x14ac:dyDescent="0.3">
      <c r="A336" t="s">
        <v>169</v>
      </c>
      <c r="B336">
        <v>37</v>
      </c>
      <c r="C336" t="s">
        <v>170</v>
      </c>
      <c r="D336">
        <f>Tabulka1[[#This Row],[Sloupec2]]+273.15</f>
        <v>310.14999999999998</v>
      </c>
      <c r="E336" t="s">
        <v>443</v>
      </c>
    </row>
    <row r="337" spans="1:5" x14ac:dyDescent="0.3">
      <c r="A337" t="s">
        <v>173</v>
      </c>
      <c r="B337">
        <v>37.055599999999998</v>
      </c>
      <c r="C337" t="s">
        <v>170</v>
      </c>
      <c r="D337">
        <f>Tabulka1[[#This Row],[Sloupec2]]+273.15</f>
        <v>310.2056</v>
      </c>
      <c r="E337" t="s">
        <v>443</v>
      </c>
    </row>
    <row r="338" spans="1:5" x14ac:dyDescent="0.3">
      <c r="A338" t="s">
        <v>174</v>
      </c>
      <c r="B338">
        <v>28.8889</v>
      </c>
      <c r="C338" t="s">
        <v>170</v>
      </c>
      <c r="D338">
        <f>Tabulka1[[#This Row],[Sloupec2]]+273.15</f>
        <v>302.03889999999996</v>
      </c>
      <c r="E338" t="s">
        <v>443</v>
      </c>
    </row>
    <row r="339" spans="1:5" x14ac:dyDescent="0.3">
      <c r="A339" t="s">
        <v>331</v>
      </c>
      <c r="B339">
        <v>11.7242</v>
      </c>
      <c r="C339" t="s">
        <v>332</v>
      </c>
      <c r="D339">
        <f>Tabulka1[[#This Row],[Sloupec2]]/60</f>
        <v>0.19540333333333332</v>
      </c>
      <c r="E339" t="s">
        <v>441</v>
      </c>
    </row>
    <row r="340" spans="1:5" x14ac:dyDescent="0.3">
      <c r="A340" t="s">
        <v>6</v>
      </c>
      <c r="B340">
        <v>1.0059100000000001</v>
      </c>
      <c r="C340">
        <v>1</v>
      </c>
      <c r="D340">
        <f>Tabulka1[[#This Row],[Sloupec2]]</f>
        <v>1.0059100000000001</v>
      </c>
      <c r="E340">
        <v>1</v>
      </c>
    </row>
    <row r="341" spans="1:5" x14ac:dyDescent="0.3">
      <c r="A341" t="s">
        <v>11</v>
      </c>
      <c r="B341">
        <v>1</v>
      </c>
      <c r="C341">
        <v>1</v>
      </c>
      <c r="D341">
        <f>Tabulka1[[#This Row],[Sloupec2]]</f>
        <v>1</v>
      </c>
      <c r="E341">
        <v>1</v>
      </c>
    </row>
    <row r="342" spans="1:5" x14ac:dyDescent="0.3">
      <c r="A342" t="s">
        <v>12</v>
      </c>
      <c r="B342">
        <v>0.999726</v>
      </c>
      <c r="C342">
        <v>1</v>
      </c>
      <c r="D342">
        <f>Tabulka1[[#This Row],[Sloupec2]]</f>
        <v>0.999726</v>
      </c>
      <c r="E342">
        <v>1</v>
      </c>
    </row>
    <row r="343" spans="1:5" x14ac:dyDescent="0.3">
      <c r="A343" t="s">
        <v>19</v>
      </c>
      <c r="B343">
        <v>1</v>
      </c>
      <c r="C343">
        <v>1</v>
      </c>
      <c r="D343">
        <f>Tabulka1[[#This Row],[Sloupec2]]</f>
        <v>1</v>
      </c>
      <c r="E343">
        <v>1</v>
      </c>
    </row>
    <row r="344" spans="1:5" x14ac:dyDescent="0.3">
      <c r="A344" t="s">
        <v>20</v>
      </c>
      <c r="B344">
        <v>0.999726</v>
      </c>
      <c r="C344">
        <v>1</v>
      </c>
      <c r="D344">
        <f>Tabulka1[[#This Row],[Sloupec2]]</f>
        <v>0.999726</v>
      </c>
      <c r="E344">
        <v>1</v>
      </c>
    </row>
    <row r="345" spans="1:5" x14ac:dyDescent="0.3">
      <c r="A345" t="s">
        <v>30</v>
      </c>
      <c r="B345">
        <v>0.44</v>
      </c>
      <c r="C345">
        <v>1</v>
      </c>
      <c r="D345">
        <f>Tabulka1[[#This Row],[Sloupec2]]</f>
        <v>0.44</v>
      </c>
      <c r="E345">
        <v>1</v>
      </c>
    </row>
    <row r="346" spans="1:5" x14ac:dyDescent="0.3">
      <c r="A346" t="s">
        <v>31</v>
      </c>
      <c r="B346">
        <v>0.56000000000000005</v>
      </c>
      <c r="C346">
        <v>1</v>
      </c>
      <c r="D346">
        <f>Tabulka1[[#This Row],[Sloupec2]]</f>
        <v>0.56000000000000005</v>
      </c>
      <c r="E346">
        <v>1</v>
      </c>
    </row>
    <row r="347" spans="1:5" x14ac:dyDescent="0.3">
      <c r="A347" t="s">
        <v>44</v>
      </c>
      <c r="B347">
        <v>0</v>
      </c>
      <c r="C347">
        <v>1</v>
      </c>
      <c r="D347">
        <f>Tabulka1[[#This Row],[Sloupec2]]</f>
        <v>0</v>
      </c>
      <c r="E347">
        <v>1</v>
      </c>
    </row>
    <row r="348" spans="1:5" x14ac:dyDescent="0.3">
      <c r="A348" t="s">
        <v>50</v>
      </c>
      <c r="B348">
        <v>1</v>
      </c>
      <c r="C348">
        <v>1</v>
      </c>
      <c r="D348">
        <f>Tabulka1[[#This Row],[Sloupec2]]</f>
        <v>1</v>
      </c>
      <c r="E348">
        <v>1</v>
      </c>
    </row>
    <row r="349" spans="1:5" x14ac:dyDescent="0.3">
      <c r="A349" t="s">
        <v>54</v>
      </c>
      <c r="B349">
        <v>0.694079</v>
      </c>
      <c r="C349">
        <v>1</v>
      </c>
      <c r="D349">
        <f>Tabulka1[[#This Row],[Sloupec2]]</f>
        <v>0.694079</v>
      </c>
      <c r="E349">
        <v>1</v>
      </c>
    </row>
    <row r="350" spans="1:5" x14ac:dyDescent="0.3">
      <c r="A350" t="s">
        <v>62</v>
      </c>
      <c r="B350">
        <v>1</v>
      </c>
      <c r="C350">
        <v>1</v>
      </c>
      <c r="D350">
        <f>Tabulka1[[#This Row],[Sloupec2]]</f>
        <v>1</v>
      </c>
      <c r="E350">
        <v>1</v>
      </c>
    </row>
    <row r="351" spans="1:5" x14ac:dyDescent="0.3">
      <c r="A351" t="s">
        <v>63</v>
      </c>
      <c r="B351">
        <v>0</v>
      </c>
      <c r="C351">
        <v>1</v>
      </c>
      <c r="D351">
        <f>Tabulka1[[#This Row],[Sloupec2]]</f>
        <v>0</v>
      </c>
      <c r="E351">
        <v>1</v>
      </c>
    </row>
    <row r="352" spans="1:5" x14ac:dyDescent="0.3">
      <c r="A352" t="s">
        <v>69</v>
      </c>
      <c r="B352">
        <v>1</v>
      </c>
      <c r="C352">
        <v>1</v>
      </c>
      <c r="D352">
        <f>Tabulka1[[#This Row],[Sloupec2]]</f>
        <v>1</v>
      </c>
      <c r="E352">
        <v>1</v>
      </c>
    </row>
    <row r="353" spans="1:5" x14ac:dyDescent="0.3">
      <c r="A353" t="s">
        <v>73</v>
      </c>
      <c r="B353">
        <v>0.67570200000000002</v>
      </c>
      <c r="C353">
        <v>1</v>
      </c>
      <c r="D353">
        <f>Tabulka1[[#This Row],[Sloupec2]]</f>
        <v>0.67570200000000002</v>
      </c>
      <c r="E353">
        <v>1</v>
      </c>
    </row>
    <row r="354" spans="1:5" x14ac:dyDescent="0.3">
      <c r="A354" t="s">
        <v>76</v>
      </c>
      <c r="B354">
        <v>0.93815800000000005</v>
      </c>
      <c r="C354">
        <v>1</v>
      </c>
      <c r="D354">
        <f>Tabulka1[[#This Row],[Sloupec2]]</f>
        <v>0.93815800000000005</v>
      </c>
      <c r="E354">
        <v>1</v>
      </c>
    </row>
    <row r="355" spans="1:5" x14ac:dyDescent="0.3">
      <c r="A355" t="s">
        <v>105</v>
      </c>
      <c r="B355">
        <v>1</v>
      </c>
      <c r="C355">
        <v>1</v>
      </c>
      <c r="D355">
        <f>Tabulka1[[#This Row],[Sloupec2]]</f>
        <v>1</v>
      </c>
      <c r="E355">
        <v>1</v>
      </c>
    </row>
    <row r="356" spans="1:5" x14ac:dyDescent="0.3">
      <c r="A356" t="s">
        <v>120</v>
      </c>
      <c r="B356">
        <v>1</v>
      </c>
      <c r="C356">
        <v>1</v>
      </c>
      <c r="D356">
        <f>Tabulka1[[#This Row],[Sloupec2]]</f>
        <v>1</v>
      </c>
      <c r="E356">
        <v>1</v>
      </c>
    </row>
    <row r="357" spans="1:5" x14ac:dyDescent="0.3">
      <c r="A357" t="s">
        <v>121</v>
      </c>
      <c r="B357">
        <v>0</v>
      </c>
      <c r="C357">
        <v>1</v>
      </c>
      <c r="D357">
        <f>Tabulka1[[#This Row],[Sloupec2]]</f>
        <v>0</v>
      </c>
      <c r="E357">
        <v>1</v>
      </c>
    </row>
    <row r="358" spans="1:5" x14ac:dyDescent="0.3">
      <c r="A358" t="s">
        <v>127</v>
      </c>
      <c r="B358">
        <v>1</v>
      </c>
      <c r="C358">
        <v>1</v>
      </c>
      <c r="D358">
        <f>Tabulka1[[#This Row],[Sloupec2]]</f>
        <v>1</v>
      </c>
      <c r="E358">
        <v>1</v>
      </c>
    </row>
    <row r="359" spans="1:5" x14ac:dyDescent="0.3">
      <c r="A359" t="s">
        <v>131</v>
      </c>
      <c r="B359">
        <v>0.83547300000000002</v>
      </c>
      <c r="C359">
        <v>1</v>
      </c>
      <c r="D359">
        <f>Tabulka1[[#This Row],[Sloupec2]]</f>
        <v>0.83547300000000002</v>
      </c>
      <c r="E359">
        <v>1</v>
      </c>
    </row>
    <row r="360" spans="1:5" x14ac:dyDescent="0.3">
      <c r="A360" t="s">
        <v>132</v>
      </c>
      <c r="B360">
        <v>5.0000000000000001E-3</v>
      </c>
      <c r="C360">
        <v>1</v>
      </c>
      <c r="D360">
        <f>Tabulka1[[#This Row],[Sloupec2]]</f>
        <v>5.0000000000000001E-3</v>
      </c>
      <c r="E360">
        <v>1</v>
      </c>
    </row>
    <row r="361" spans="1:5" x14ac:dyDescent="0.3">
      <c r="A361" t="s">
        <v>133</v>
      </c>
      <c r="B361">
        <v>5.0000000000000001E-3</v>
      </c>
      <c r="C361">
        <v>1</v>
      </c>
      <c r="D361">
        <f>Tabulka1[[#This Row],[Sloupec2]]</f>
        <v>5.0000000000000001E-3</v>
      </c>
      <c r="E361">
        <v>1</v>
      </c>
    </row>
    <row r="362" spans="1:5" x14ac:dyDescent="0.3">
      <c r="A362" t="s">
        <v>150</v>
      </c>
      <c r="B362">
        <v>1</v>
      </c>
      <c r="C362">
        <v>1</v>
      </c>
      <c r="D362">
        <f>Tabulka1[[#This Row],[Sloupec2]]</f>
        <v>1</v>
      </c>
      <c r="E362">
        <v>1</v>
      </c>
    </row>
    <row r="363" spans="1:5" x14ac:dyDescent="0.3">
      <c r="A363" t="s">
        <v>151</v>
      </c>
      <c r="B363">
        <v>0</v>
      </c>
      <c r="C363">
        <v>1</v>
      </c>
      <c r="D363">
        <f>Tabulka1[[#This Row],[Sloupec2]]</f>
        <v>0</v>
      </c>
      <c r="E363">
        <v>1</v>
      </c>
    </row>
    <row r="364" spans="1:5" x14ac:dyDescent="0.3">
      <c r="A364" t="s">
        <v>157</v>
      </c>
      <c r="B364">
        <v>1</v>
      </c>
      <c r="C364">
        <v>1</v>
      </c>
      <c r="D364">
        <f>Tabulka1[[#This Row],[Sloupec2]]</f>
        <v>1</v>
      </c>
      <c r="E364">
        <v>1</v>
      </c>
    </row>
    <row r="365" spans="1:5" x14ac:dyDescent="0.3">
      <c r="A365" t="s">
        <v>161</v>
      </c>
      <c r="B365">
        <v>0.84031599999999995</v>
      </c>
      <c r="C365">
        <v>1</v>
      </c>
      <c r="D365">
        <f>Tabulka1[[#This Row],[Sloupec2]]</f>
        <v>0.84031599999999995</v>
      </c>
      <c r="E365">
        <v>1</v>
      </c>
    </row>
    <row r="366" spans="1:5" x14ac:dyDescent="0.3">
      <c r="A366" t="s">
        <v>185</v>
      </c>
      <c r="B366">
        <v>1</v>
      </c>
      <c r="C366">
        <v>1</v>
      </c>
      <c r="D366">
        <f>Tabulka1[[#This Row],[Sloupec2]]</f>
        <v>1</v>
      </c>
      <c r="E366">
        <v>1</v>
      </c>
    </row>
    <row r="367" spans="1:5" x14ac:dyDescent="0.3">
      <c r="A367" t="s">
        <v>186</v>
      </c>
      <c r="B367">
        <v>1</v>
      </c>
      <c r="C367">
        <v>1</v>
      </c>
      <c r="D367">
        <f>Tabulka1[[#This Row],[Sloupec2]]</f>
        <v>1</v>
      </c>
      <c r="E367">
        <v>1</v>
      </c>
    </row>
    <row r="368" spans="1:5" x14ac:dyDescent="0.3">
      <c r="A368" t="s">
        <v>193</v>
      </c>
      <c r="B368">
        <v>1</v>
      </c>
      <c r="C368">
        <v>1</v>
      </c>
      <c r="D368">
        <f>Tabulka1[[#This Row],[Sloupec2]]</f>
        <v>1</v>
      </c>
      <c r="E368">
        <v>1</v>
      </c>
    </row>
    <row r="369" spans="1:5" x14ac:dyDescent="0.3">
      <c r="A369" t="s">
        <v>194</v>
      </c>
      <c r="B369">
        <v>0</v>
      </c>
      <c r="C369">
        <v>1</v>
      </c>
      <c r="D369">
        <f>Tabulka1[[#This Row],[Sloupec2]]</f>
        <v>0</v>
      </c>
      <c r="E369">
        <v>1</v>
      </c>
    </row>
    <row r="370" spans="1:5" x14ac:dyDescent="0.3">
      <c r="A370" t="s">
        <v>204</v>
      </c>
      <c r="B370">
        <v>1</v>
      </c>
      <c r="C370">
        <v>1</v>
      </c>
      <c r="D370">
        <f>Tabulka1[[#This Row],[Sloupec2]]</f>
        <v>1</v>
      </c>
      <c r="E370">
        <v>1</v>
      </c>
    </row>
    <row r="371" spans="1:5" x14ac:dyDescent="0.3">
      <c r="A371" t="s">
        <v>208</v>
      </c>
      <c r="B371">
        <v>0.83</v>
      </c>
      <c r="C371">
        <v>1</v>
      </c>
      <c r="D371">
        <f>Tabulka1[[#This Row],[Sloupec2]]</f>
        <v>0.83</v>
      </c>
      <c r="E371">
        <v>1</v>
      </c>
    </row>
    <row r="372" spans="1:5" x14ac:dyDescent="0.3">
      <c r="A372" t="s">
        <v>221</v>
      </c>
      <c r="B372">
        <v>0</v>
      </c>
      <c r="C372">
        <v>1</v>
      </c>
      <c r="D372">
        <f>Tabulka1[[#This Row],[Sloupec2]]</f>
        <v>0</v>
      </c>
      <c r="E372">
        <v>1</v>
      </c>
    </row>
    <row r="373" spans="1:5" x14ac:dyDescent="0.3">
      <c r="A373" t="s">
        <v>228</v>
      </c>
      <c r="B373">
        <v>1</v>
      </c>
      <c r="C373">
        <v>1</v>
      </c>
      <c r="D373">
        <f>Tabulka1[[#This Row],[Sloupec2]]</f>
        <v>1</v>
      </c>
      <c r="E373">
        <v>1</v>
      </c>
    </row>
    <row r="374" spans="1:5" x14ac:dyDescent="0.3">
      <c r="A374" t="s">
        <v>232</v>
      </c>
      <c r="B374">
        <v>0.177171</v>
      </c>
      <c r="C374">
        <v>1</v>
      </c>
      <c r="D374">
        <f>Tabulka1[[#This Row],[Sloupec2]]</f>
        <v>0.177171</v>
      </c>
      <c r="E374">
        <v>1</v>
      </c>
    </row>
    <row r="375" spans="1:5" x14ac:dyDescent="0.3">
      <c r="A375" t="s">
        <v>236</v>
      </c>
      <c r="B375">
        <v>0.74445600000000001</v>
      </c>
      <c r="C375">
        <v>1</v>
      </c>
      <c r="D375">
        <f>Tabulka1[[#This Row],[Sloupec2]]</f>
        <v>0.74445600000000001</v>
      </c>
      <c r="E375">
        <v>1</v>
      </c>
    </row>
    <row r="376" spans="1:5" x14ac:dyDescent="0.3">
      <c r="A376" t="s">
        <v>244</v>
      </c>
      <c r="B376">
        <v>1</v>
      </c>
      <c r="C376">
        <v>1</v>
      </c>
      <c r="D376">
        <f>Tabulka1[[#This Row],[Sloupec2]]</f>
        <v>1</v>
      </c>
      <c r="E376">
        <v>1</v>
      </c>
    </row>
    <row r="377" spans="1:5" x14ac:dyDescent="0.3">
      <c r="A377" t="s">
        <v>245</v>
      </c>
      <c r="B377">
        <v>0</v>
      </c>
      <c r="C377">
        <v>1</v>
      </c>
      <c r="D377">
        <f>Tabulka1[[#This Row],[Sloupec2]]</f>
        <v>0</v>
      </c>
      <c r="E377">
        <v>1</v>
      </c>
    </row>
    <row r="378" spans="1:5" x14ac:dyDescent="0.3">
      <c r="A378" t="s">
        <v>255</v>
      </c>
      <c r="B378">
        <v>1</v>
      </c>
      <c r="C378">
        <v>1</v>
      </c>
      <c r="D378">
        <f>Tabulka1[[#This Row],[Sloupec2]]</f>
        <v>1</v>
      </c>
      <c r="E378">
        <v>1</v>
      </c>
    </row>
    <row r="379" spans="1:5" x14ac:dyDescent="0.3">
      <c r="A379" t="s">
        <v>259</v>
      </c>
      <c r="B379">
        <v>0.28643000000000002</v>
      </c>
      <c r="C379">
        <v>1</v>
      </c>
      <c r="D379">
        <f>Tabulka1[[#This Row],[Sloupec2]]</f>
        <v>0.28643000000000002</v>
      </c>
      <c r="E379">
        <v>1</v>
      </c>
    </row>
    <row r="380" spans="1:5" x14ac:dyDescent="0.3">
      <c r="A380" t="s">
        <v>289</v>
      </c>
      <c r="B380">
        <v>0.92</v>
      </c>
      <c r="C380">
        <v>1</v>
      </c>
      <c r="D380">
        <f>Tabulka1[[#This Row],[Sloupec2]]</f>
        <v>0.92</v>
      </c>
      <c r="E380">
        <v>1</v>
      </c>
    </row>
    <row r="381" spans="1:5" x14ac:dyDescent="0.3">
      <c r="A381" t="s">
        <v>290</v>
      </c>
      <c r="B381">
        <v>0.93889999999999996</v>
      </c>
      <c r="C381">
        <v>1</v>
      </c>
      <c r="D381">
        <f>Tabulka1[[#This Row],[Sloupec2]]</f>
        <v>0.93889999999999996</v>
      </c>
      <c r="E381">
        <v>1</v>
      </c>
    </row>
    <row r="382" spans="1:5" x14ac:dyDescent="0.3">
      <c r="A382" t="s">
        <v>291</v>
      </c>
      <c r="B382">
        <v>0.73570899999999995</v>
      </c>
      <c r="C382">
        <v>1</v>
      </c>
      <c r="D382">
        <f>Tabulka1[[#This Row],[Sloupec2]]</f>
        <v>0.73570899999999995</v>
      </c>
      <c r="E382">
        <v>1</v>
      </c>
    </row>
    <row r="383" spans="1:5" x14ac:dyDescent="0.3">
      <c r="A383" t="s">
        <v>303</v>
      </c>
      <c r="B383">
        <v>1</v>
      </c>
      <c r="C383">
        <v>1</v>
      </c>
      <c r="D383">
        <f>Tabulka1[[#This Row],[Sloupec2]]</f>
        <v>1</v>
      </c>
      <c r="E383">
        <v>1</v>
      </c>
    </row>
    <row r="384" spans="1:5" x14ac:dyDescent="0.3">
      <c r="A384" t="s">
        <v>304</v>
      </c>
      <c r="B384">
        <v>0</v>
      </c>
      <c r="C384">
        <v>1</v>
      </c>
      <c r="D384">
        <f>Tabulka1[[#This Row],[Sloupec2]]</f>
        <v>0</v>
      </c>
      <c r="E384">
        <v>1</v>
      </c>
    </row>
    <row r="385" spans="1:5" x14ac:dyDescent="0.3">
      <c r="A385" t="s">
        <v>310</v>
      </c>
      <c r="B385">
        <v>1</v>
      </c>
      <c r="C385">
        <v>1</v>
      </c>
      <c r="D385">
        <f>Tabulka1[[#This Row],[Sloupec2]]</f>
        <v>1</v>
      </c>
      <c r="E385">
        <v>1</v>
      </c>
    </row>
    <row r="386" spans="1:5" x14ac:dyDescent="0.3">
      <c r="A386" t="s">
        <v>314</v>
      </c>
      <c r="B386">
        <v>0.82575100000000001</v>
      </c>
      <c r="C386">
        <v>1</v>
      </c>
      <c r="D386">
        <f>Tabulka1[[#This Row],[Sloupec2]]</f>
        <v>0.82575100000000001</v>
      </c>
      <c r="E386">
        <v>1</v>
      </c>
    </row>
    <row r="387" spans="1:5" x14ac:dyDescent="0.3">
      <c r="A387" t="s">
        <v>326</v>
      </c>
      <c r="B387">
        <v>0.58278799999999997</v>
      </c>
      <c r="C387">
        <v>1</v>
      </c>
      <c r="D387">
        <f>Tabulka1[[#This Row],[Sloupec2]]</f>
        <v>0.58278799999999997</v>
      </c>
      <c r="E387">
        <v>1</v>
      </c>
    </row>
    <row r="388" spans="1:5" x14ac:dyDescent="0.3">
      <c r="A388" t="s">
        <v>330</v>
      </c>
      <c r="B388">
        <v>0.94346200000000002</v>
      </c>
      <c r="C388">
        <v>1</v>
      </c>
      <c r="D388">
        <f>Tabulka1[[#This Row],[Sloupec2]]</f>
        <v>0.94346200000000002</v>
      </c>
      <c r="E388">
        <v>1</v>
      </c>
    </row>
    <row r="389" spans="1:5" x14ac:dyDescent="0.3">
      <c r="A389" t="s">
        <v>340</v>
      </c>
      <c r="B389">
        <v>1</v>
      </c>
      <c r="C389">
        <v>1</v>
      </c>
      <c r="D389">
        <f>Tabulka1[[#This Row],[Sloupec2]]</f>
        <v>1</v>
      </c>
      <c r="E389">
        <v>1</v>
      </c>
    </row>
    <row r="390" spans="1:5" x14ac:dyDescent="0.3">
      <c r="A390" t="s">
        <v>341</v>
      </c>
      <c r="B390">
        <v>0</v>
      </c>
      <c r="C390">
        <v>1</v>
      </c>
      <c r="D390">
        <f>Tabulka1[[#This Row],[Sloupec2]]</f>
        <v>0</v>
      </c>
      <c r="E390">
        <v>1</v>
      </c>
    </row>
    <row r="391" spans="1:5" x14ac:dyDescent="0.3">
      <c r="A391" t="s">
        <v>350</v>
      </c>
      <c r="B391">
        <v>1</v>
      </c>
      <c r="C391">
        <v>1</v>
      </c>
      <c r="D391">
        <f>Tabulka1[[#This Row],[Sloupec2]]</f>
        <v>1</v>
      </c>
      <c r="E391">
        <v>1</v>
      </c>
    </row>
    <row r="392" spans="1:5" x14ac:dyDescent="0.3">
      <c r="A392" t="s">
        <v>354</v>
      </c>
      <c r="B392">
        <v>0.64629000000000003</v>
      </c>
      <c r="C392">
        <v>1</v>
      </c>
      <c r="D392">
        <f>Tabulka1[[#This Row],[Sloupec2]]</f>
        <v>0.64629000000000003</v>
      </c>
      <c r="E392">
        <v>1</v>
      </c>
    </row>
    <row r="393" spans="1:5" x14ac:dyDescent="0.3">
      <c r="A393" t="s">
        <v>364</v>
      </c>
      <c r="B393">
        <v>0</v>
      </c>
      <c r="C393">
        <v>1</v>
      </c>
      <c r="D393">
        <f>Tabulka1[[#This Row],[Sloupec2]]</f>
        <v>0</v>
      </c>
      <c r="E393">
        <v>1</v>
      </c>
    </row>
    <row r="394" spans="1:5" x14ac:dyDescent="0.3">
      <c r="A394" t="s">
        <v>371</v>
      </c>
      <c r="B394">
        <v>1</v>
      </c>
      <c r="C394">
        <v>1</v>
      </c>
      <c r="D394">
        <f>Tabulka1[[#This Row],[Sloupec2]]</f>
        <v>1</v>
      </c>
      <c r="E394">
        <v>1</v>
      </c>
    </row>
    <row r="395" spans="1:5" x14ac:dyDescent="0.3">
      <c r="A395" t="s">
        <v>375</v>
      </c>
      <c r="B395">
        <v>0.15904399999999999</v>
      </c>
      <c r="C395">
        <v>1</v>
      </c>
      <c r="D395">
        <f>Tabulka1[[#This Row],[Sloupec2]]</f>
        <v>0.15904399999999999</v>
      </c>
      <c r="E395">
        <v>1</v>
      </c>
    </row>
    <row r="396" spans="1:5" x14ac:dyDescent="0.3">
      <c r="A396" t="s">
        <v>383</v>
      </c>
      <c r="B396">
        <v>0</v>
      </c>
      <c r="C396">
        <v>1</v>
      </c>
      <c r="D396">
        <f>Tabulka1[[#This Row],[Sloupec2]]</f>
        <v>0</v>
      </c>
      <c r="E396">
        <v>1</v>
      </c>
    </row>
    <row r="397" spans="1:5" x14ac:dyDescent="0.3">
      <c r="A397" t="s">
        <v>393</v>
      </c>
      <c r="B397">
        <v>1</v>
      </c>
      <c r="C397">
        <v>1</v>
      </c>
      <c r="D397">
        <f>Tabulka1[[#This Row],[Sloupec2]]</f>
        <v>1</v>
      </c>
      <c r="E397">
        <v>1</v>
      </c>
    </row>
    <row r="398" spans="1:5" x14ac:dyDescent="0.3">
      <c r="A398" t="s">
        <v>398</v>
      </c>
      <c r="B398">
        <v>0.7</v>
      </c>
      <c r="C398">
        <v>1</v>
      </c>
      <c r="D398">
        <f>Tabulka1[[#This Row],[Sloupec2]]</f>
        <v>0.7</v>
      </c>
      <c r="E398">
        <v>1</v>
      </c>
    </row>
    <row r="399" spans="1:5" x14ac:dyDescent="0.3">
      <c r="A399" t="s">
        <v>406</v>
      </c>
      <c r="B399">
        <v>1</v>
      </c>
      <c r="C399">
        <v>1</v>
      </c>
      <c r="D399">
        <f>Tabulka1[[#This Row],[Sloupec2]]</f>
        <v>1</v>
      </c>
      <c r="E399">
        <v>1</v>
      </c>
    </row>
    <row r="400" spans="1:5" x14ac:dyDescent="0.3">
      <c r="A400" t="s">
        <v>407</v>
      </c>
      <c r="B400">
        <v>0.92830599999999996</v>
      </c>
      <c r="C400">
        <v>1</v>
      </c>
      <c r="D400">
        <f>Tabulka1[[#This Row],[Sloupec2]]</f>
        <v>0.92830599999999996</v>
      </c>
      <c r="E400">
        <v>1</v>
      </c>
    </row>
    <row r="401" spans="1:5" x14ac:dyDescent="0.3">
      <c r="A401" t="s">
        <v>408</v>
      </c>
      <c r="B401">
        <v>0</v>
      </c>
      <c r="C401">
        <v>1</v>
      </c>
      <c r="D401">
        <f>Tabulka1[[#This Row],[Sloupec2]]</f>
        <v>0</v>
      </c>
      <c r="E401">
        <v>1</v>
      </c>
    </row>
    <row r="402" spans="1:5" x14ac:dyDescent="0.3">
      <c r="A402" t="s">
        <v>414</v>
      </c>
      <c r="B402">
        <v>1</v>
      </c>
      <c r="C402">
        <v>1</v>
      </c>
      <c r="D402">
        <f>Tabulka1[[#This Row],[Sloupec2]]</f>
        <v>1</v>
      </c>
      <c r="E402">
        <v>1</v>
      </c>
    </row>
    <row r="403" spans="1:5" x14ac:dyDescent="0.3">
      <c r="A403" t="s">
        <v>415</v>
      </c>
      <c r="B403">
        <v>1.58145</v>
      </c>
      <c r="C403">
        <v>1</v>
      </c>
      <c r="D403">
        <f>Tabulka1[[#This Row],[Sloupec2]]</f>
        <v>1.58145</v>
      </c>
      <c r="E403">
        <v>1</v>
      </c>
    </row>
    <row r="404" spans="1:5" x14ac:dyDescent="0.3">
      <c r="A404" t="s">
        <v>419</v>
      </c>
      <c r="B404">
        <v>0.73676299999999995</v>
      </c>
      <c r="C404">
        <v>1</v>
      </c>
      <c r="D404">
        <f>Tabulka1[[#This Row],[Sloupec2]]</f>
        <v>0.73676299999999995</v>
      </c>
      <c r="E404">
        <v>1</v>
      </c>
    </row>
    <row r="405" spans="1:5" x14ac:dyDescent="0.3">
      <c r="A405" t="s">
        <v>424</v>
      </c>
      <c r="B405">
        <v>1.00901</v>
      </c>
      <c r="C405">
        <v>1</v>
      </c>
      <c r="D405">
        <f>Tabulka1[[#This Row],[Sloupec2]]</f>
        <v>1.00901</v>
      </c>
      <c r="E405">
        <v>1</v>
      </c>
    </row>
    <row r="406" spans="1:5" x14ac:dyDescent="0.3">
      <c r="A406" t="s">
        <v>427</v>
      </c>
      <c r="B406">
        <v>0.98535700000000004</v>
      </c>
      <c r="C406">
        <v>1</v>
      </c>
      <c r="D406">
        <f>Tabulka1[[#This Row],[Sloupec2]]</f>
        <v>0.98535700000000004</v>
      </c>
      <c r="E406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2014-07-29T07:49:26Z</dcterms:created>
  <dcterms:modified xsi:type="dcterms:W3CDTF">2014-07-29T09:48:58Z</dcterms:modified>
</cp:coreProperties>
</file>