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14355" windowHeight="11760"/>
  </bookViews>
  <sheets>
    <sheet name="test-answer" sheetId="1" r:id="rId1"/>
    <sheet name="DV-IDENTITY-0" sheetId="2" state="veryHidden" r:id="rId2"/>
  </sheets>
  <calcPr calcId="145621"/>
</workbook>
</file>

<file path=xl/calcChain.xml><?xml version="1.0" encoding="utf-8"?>
<calcChain xmlns="http://schemas.openxmlformats.org/spreadsheetml/2006/main">
  <c r="A8" i="2" l="1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HO7" i="2"/>
  <c r="HP7" i="2"/>
  <c r="HQ7" i="2"/>
  <c r="HR7" i="2"/>
  <c r="HS7" i="2"/>
  <c r="HT7" i="2"/>
  <c r="HU7" i="2"/>
  <c r="HV7" i="2"/>
  <c r="HW7" i="2"/>
  <c r="HX7" i="2"/>
  <c r="HY7" i="2"/>
  <c r="HZ7" i="2"/>
  <c r="IA7" i="2"/>
  <c r="IB7" i="2"/>
  <c r="IC7" i="2"/>
  <c r="ID7" i="2"/>
  <c r="IE7" i="2"/>
  <c r="IF7" i="2"/>
  <c r="IG7" i="2"/>
  <c r="IH7" i="2"/>
  <c r="II7" i="2"/>
  <c r="IJ7" i="2"/>
  <c r="IK7" i="2"/>
  <c r="IL7" i="2"/>
  <c r="IM7" i="2"/>
  <c r="IN7" i="2"/>
  <c r="IO7" i="2"/>
  <c r="IP7" i="2"/>
  <c r="IQ7" i="2"/>
  <c r="IR7" i="2"/>
  <c r="IS7" i="2"/>
  <c r="IT7" i="2"/>
  <c r="IU7" i="2"/>
  <c r="IV7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HX6" i="2"/>
  <c r="HY6" i="2"/>
  <c r="HZ6" i="2"/>
  <c r="IA6" i="2"/>
  <c r="IB6" i="2"/>
  <c r="IC6" i="2"/>
  <c r="ID6" i="2"/>
  <c r="IE6" i="2"/>
  <c r="IF6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F5" i="2"/>
  <c r="FG5" i="2"/>
  <c r="FH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GJ5" i="2"/>
  <c r="GK5" i="2"/>
  <c r="GL5" i="2"/>
  <c r="GM5" i="2"/>
  <c r="GN5" i="2"/>
  <c r="GO5" i="2"/>
  <c r="GP5" i="2"/>
  <c r="GQ5" i="2"/>
  <c r="GR5" i="2"/>
  <c r="GS5" i="2"/>
  <c r="GT5" i="2"/>
  <c r="GU5" i="2"/>
  <c r="GV5" i="2"/>
  <c r="GW5" i="2"/>
  <c r="GX5" i="2"/>
  <c r="GY5" i="2"/>
  <c r="GZ5" i="2"/>
  <c r="HA5" i="2"/>
  <c r="HB5" i="2"/>
  <c r="HC5" i="2"/>
  <c r="HD5" i="2"/>
  <c r="HE5" i="2"/>
  <c r="HF5" i="2"/>
  <c r="HG5" i="2"/>
  <c r="HH5" i="2"/>
  <c r="HI5" i="2"/>
  <c r="HJ5" i="2"/>
  <c r="HK5" i="2"/>
  <c r="HL5" i="2"/>
  <c r="HM5" i="2"/>
  <c r="HN5" i="2"/>
  <c r="HO5" i="2"/>
  <c r="HP5" i="2"/>
  <c r="HQ5" i="2"/>
  <c r="HR5" i="2"/>
  <c r="HS5" i="2"/>
  <c r="HT5" i="2"/>
  <c r="HU5" i="2"/>
  <c r="HV5" i="2"/>
  <c r="HW5" i="2"/>
  <c r="HX5" i="2"/>
  <c r="HY5" i="2"/>
  <c r="HZ5" i="2"/>
  <c r="IA5" i="2"/>
  <c r="IB5" i="2"/>
  <c r="IC5" i="2"/>
  <c r="ID5" i="2"/>
  <c r="IE5" i="2"/>
  <c r="IF5" i="2"/>
  <c r="IG5" i="2"/>
  <c r="IH5" i="2"/>
  <c r="II5" i="2"/>
  <c r="IJ5" i="2"/>
  <c r="IK5" i="2"/>
  <c r="IL5" i="2"/>
  <c r="IM5" i="2"/>
  <c r="IN5" i="2"/>
  <c r="IO5" i="2"/>
  <c r="IP5" i="2"/>
  <c r="IQ5" i="2"/>
  <c r="IR5" i="2"/>
  <c r="IS5" i="2"/>
  <c r="IT5" i="2"/>
  <c r="IU5" i="2"/>
  <c r="IV5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HS4" i="2"/>
  <c r="HT4" i="2"/>
  <c r="HU4" i="2"/>
  <c r="HV4" i="2"/>
  <c r="HW4" i="2"/>
  <c r="HX4" i="2"/>
  <c r="HY4" i="2"/>
  <c r="HZ4" i="2"/>
  <c r="IA4" i="2"/>
  <c r="IB4" i="2"/>
  <c r="IC4" i="2"/>
  <c r="ID4" i="2"/>
  <c r="IE4" i="2"/>
  <c r="IF4" i="2"/>
  <c r="IG4" i="2"/>
  <c r="IH4" i="2"/>
  <c r="II4" i="2"/>
  <c r="IJ4" i="2"/>
  <c r="IK4" i="2"/>
  <c r="IL4" i="2"/>
  <c r="IM4" i="2"/>
  <c r="IN4" i="2"/>
  <c r="IO4" i="2"/>
  <c r="IP4" i="2"/>
  <c r="IQ4" i="2"/>
  <c r="IR4" i="2"/>
  <c r="IS4" i="2"/>
  <c r="IT4" i="2"/>
  <c r="IU4" i="2"/>
  <c r="IV4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GS3" i="2"/>
  <c r="GT3" i="2"/>
  <c r="GU3" i="2"/>
  <c r="GV3" i="2"/>
  <c r="GW3" i="2"/>
  <c r="GX3" i="2"/>
  <c r="GY3" i="2"/>
  <c r="GZ3" i="2"/>
  <c r="HA3" i="2"/>
  <c r="HB3" i="2"/>
  <c r="HC3" i="2"/>
  <c r="HD3" i="2"/>
  <c r="HE3" i="2"/>
  <c r="HF3" i="2"/>
  <c r="HG3" i="2"/>
  <c r="HH3" i="2"/>
  <c r="HI3" i="2"/>
  <c r="HJ3" i="2"/>
  <c r="HK3" i="2"/>
  <c r="HL3" i="2"/>
  <c r="HM3" i="2"/>
  <c r="HN3" i="2"/>
  <c r="HO3" i="2"/>
  <c r="HP3" i="2"/>
  <c r="HQ3" i="2"/>
  <c r="HR3" i="2"/>
  <c r="HS3" i="2"/>
  <c r="HT3" i="2"/>
  <c r="HU3" i="2"/>
  <c r="HV3" i="2"/>
  <c r="HW3" i="2"/>
  <c r="HX3" i="2"/>
  <c r="HY3" i="2"/>
  <c r="HZ3" i="2"/>
  <c r="IA3" i="2"/>
  <c r="IB3" i="2"/>
  <c r="IC3" i="2"/>
  <c r="ID3" i="2"/>
  <c r="IE3" i="2"/>
  <c r="IF3" i="2"/>
  <c r="IG3" i="2"/>
  <c r="IH3" i="2"/>
  <c r="II3" i="2"/>
  <c r="IJ3" i="2"/>
  <c r="IK3" i="2"/>
  <c r="IL3" i="2"/>
  <c r="IM3" i="2"/>
  <c r="IN3" i="2"/>
  <c r="IO3" i="2"/>
  <c r="IP3" i="2"/>
  <c r="IQ3" i="2"/>
  <c r="IR3" i="2"/>
  <c r="IS3" i="2"/>
  <c r="IT3" i="2"/>
  <c r="IU3" i="2"/>
  <c r="IV3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CW2" i="2"/>
  <c r="CX2" i="2"/>
  <c r="CY2" i="2"/>
  <c r="CZ2" i="2"/>
  <c r="DA2" i="2"/>
  <c r="DB2" i="2"/>
  <c r="DC2" i="2"/>
  <c r="DD2" i="2"/>
  <c r="DE2" i="2"/>
  <c r="DF2" i="2"/>
  <c r="DG2" i="2"/>
  <c r="DH2" i="2"/>
  <c r="DI2" i="2"/>
  <c r="DJ2" i="2"/>
  <c r="DK2" i="2"/>
  <c r="DL2" i="2"/>
  <c r="DM2" i="2"/>
  <c r="DN2" i="2"/>
  <c r="DO2" i="2"/>
  <c r="DP2" i="2"/>
  <c r="DQ2" i="2"/>
  <c r="DR2" i="2"/>
  <c r="DS2" i="2"/>
  <c r="DT2" i="2"/>
  <c r="DU2" i="2"/>
  <c r="DV2" i="2"/>
  <c r="DW2" i="2"/>
  <c r="DX2" i="2"/>
  <c r="DY2" i="2"/>
  <c r="DZ2" i="2"/>
  <c r="EA2" i="2"/>
  <c r="EB2" i="2"/>
  <c r="EC2" i="2"/>
  <c r="ED2" i="2"/>
  <c r="EE2" i="2"/>
  <c r="EF2" i="2"/>
  <c r="EG2" i="2"/>
  <c r="EH2" i="2"/>
  <c r="EI2" i="2"/>
  <c r="EJ2" i="2"/>
  <c r="EK2" i="2"/>
  <c r="EL2" i="2"/>
  <c r="EM2" i="2"/>
  <c r="EN2" i="2"/>
  <c r="EO2" i="2"/>
  <c r="EP2" i="2"/>
  <c r="EQ2" i="2"/>
  <c r="ER2" i="2"/>
  <c r="ES2" i="2"/>
  <c r="ET2" i="2"/>
  <c r="EU2" i="2"/>
  <c r="EV2" i="2"/>
  <c r="EW2" i="2"/>
  <c r="EX2" i="2"/>
  <c r="EY2" i="2"/>
  <c r="EZ2" i="2"/>
  <c r="FA2" i="2"/>
  <c r="FB2" i="2"/>
  <c r="FC2" i="2"/>
  <c r="FD2" i="2"/>
  <c r="FE2" i="2"/>
  <c r="FF2" i="2"/>
  <c r="FG2" i="2"/>
  <c r="FH2" i="2"/>
  <c r="FI2" i="2"/>
  <c r="FJ2" i="2"/>
  <c r="FK2" i="2"/>
  <c r="FL2" i="2"/>
  <c r="FM2" i="2"/>
  <c r="FN2" i="2"/>
  <c r="FO2" i="2"/>
  <c r="FP2" i="2"/>
  <c r="FQ2" i="2"/>
  <c r="FR2" i="2"/>
  <c r="FS2" i="2"/>
  <c r="FT2" i="2"/>
  <c r="FU2" i="2"/>
  <c r="FV2" i="2"/>
  <c r="FW2" i="2"/>
  <c r="FX2" i="2"/>
  <c r="FY2" i="2"/>
  <c r="FZ2" i="2"/>
  <c r="GA2" i="2"/>
  <c r="GB2" i="2"/>
  <c r="GC2" i="2"/>
  <c r="GD2" i="2"/>
  <c r="GE2" i="2"/>
  <c r="GF2" i="2"/>
  <c r="GG2" i="2"/>
  <c r="GH2" i="2"/>
  <c r="GI2" i="2"/>
  <c r="GJ2" i="2"/>
  <c r="GK2" i="2"/>
  <c r="GL2" i="2"/>
  <c r="GM2" i="2"/>
  <c r="GN2" i="2"/>
  <c r="GO2" i="2"/>
  <c r="GP2" i="2"/>
  <c r="GQ2" i="2"/>
  <c r="GR2" i="2"/>
  <c r="GS2" i="2"/>
  <c r="GT2" i="2"/>
  <c r="GU2" i="2"/>
  <c r="GV2" i="2"/>
  <c r="GW2" i="2"/>
  <c r="GX2" i="2"/>
  <c r="GY2" i="2"/>
  <c r="GZ2" i="2"/>
  <c r="HA2" i="2"/>
  <c r="HB2" i="2"/>
  <c r="HC2" i="2"/>
  <c r="HD2" i="2"/>
  <c r="HE2" i="2"/>
  <c r="HF2" i="2"/>
  <c r="HG2" i="2"/>
  <c r="HH2" i="2"/>
  <c r="HI2" i="2"/>
  <c r="HJ2" i="2"/>
  <c r="HK2" i="2"/>
  <c r="HL2" i="2"/>
  <c r="HM2" i="2"/>
  <c r="HN2" i="2"/>
  <c r="HO2" i="2"/>
  <c r="HP2" i="2"/>
  <c r="HQ2" i="2"/>
  <c r="HR2" i="2"/>
  <c r="HS2" i="2"/>
  <c r="HT2" i="2"/>
  <c r="HU2" i="2"/>
  <c r="HV2" i="2"/>
  <c r="HW2" i="2"/>
  <c r="HX2" i="2"/>
  <c r="HY2" i="2"/>
  <c r="HZ2" i="2"/>
  <c r="IA2" i="2"/>
  <c r="IB2" i="2"/>
  <c r="IC2" i="2"/>
  <c r="ID2" i="2"/>
  <c r="IE2" i="2"/>
  <c r="IF2" i="2"/>
  <c r="IG2" i="2"/>
  <c r="IH2" i="2"/>
  <c r="II2" i="2"/>
  <c r="IJ2" i="2"/>
  <c r="IK2" i="2"/>
  <c r="IL2" i="2"/>
  <c r="IM2" i="2"/>
  <c r="IN2" i="2"/>
  <c r="IO2" i="2"/>
  <c r="IP2" i="2"/>
  <c r="IQ2" i="2"/>
  <c r="IR2" i="2"/>
  <c r="IS2" i="2"/>
  <c r="IT2" i="2"/>
  <c r="IU2" i="2"/>
  <c r="IV2" i="2"/>
  <c r="A1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BJ1" i="2"/>
  <c r="BK1" i="2"/>
  <c r="BL1" i="2"/>
  <c r="BM1" i="2"/>
  <c r="BN1" i="2"/>
  <c r="BO1" i="2"/>
  <c r="BP1" i="2"/>
  <c r="BQ1" i="2"/>
  <c r="BR1" i="2"/>
  <c r="BS1" i="2"/>
  <c r="BT1" i="2"/>
  <c r="BU1" i="2"/>
  <c r="BV1" i="2"/>
  <c r="BW1" i="2"/>
  <c r="BX1" i="2"/>
  <c r="BY1" i="2"/>
  <c r="BZ1" i="2"/>
  <c r="CA1" i="2"/>
  <c r="CB1" i="2"/>
  <c r="CC1" i="2"/>
  <c r="CD1" i="2"/>
  <c r="CE1" i="2"/>
  <c r="CF1" i="2"/>
  <c r="CG1" i="2"/>
  <c r="CH1" i="2"/>
  <c r="CI1" i="2"/>
  <c r="CJ1" i="2"/>
  <c r="CK1" i="2"/>
  <c r="CL1" i="2"/>
  <c r="CM1" i="2"/>
  <c r="CN1" i="2"/>
  <c r="CO1" i="2"/>
  <c r="CP1" i="2"/>
  <c r="CQ1" i="2"/>
  <c r="CR1" i="2"/>
  <c r="CS1" i="2"/>
  <c r="CT1" i="2"/>
  <c r="CU1" i="2"/>
  <c r="CV1" i="2"/>
  <c r="CW1" i="2"/>
  <c r="CX1" i="2"/>
  <c r="CY1" i="2"/>
  <c r="CZ1" i="2"/>
  <c r="DA1" i="2"/>
  <c r="DB1" i="2"/>
  <c r="DC1" i="2"/>
  <c r="DD1" i="2"/>
  <c r="DE1" i="2"/>
  <c r="DF1" i="2"/>
  <c r="DG1" i="2"/>
  <c r="DH1" i="2"/>
  <c r="DI1" i="2"/>
  <c r="DJ1" i="2"/>
  <c r="DK1" i="2"/>
  <c r="DL1" i="2"/>
  <c r="DM1" i="2"/>
  <c r="DN1" i="2"/>
  <c r="DO1" i="2"/>
  <c r="DP1" i="2"/>
  <c r="DQ1" i="2"/>
  <c r="DR1" i="2"/>
  <c r="DS1" i="2"/>
  <c r="DT1" i="2"/>
  <c r="DU1" i="2"/>
  <c r="DV1" i="2"/>
  <c r="DW1" i="2"/>
  <c r="DX1" i="2"/>
  <c r="DY1" i="2"/>
  <c r="DZ1" i="2"/>
  <c r="EA1" i="2"/>
  <c r="EB1" i="2"/>
  <c r="EC1" i="2"/>
  <c r="ED1" i="2"/>
  <c r="EE1" i="2"/>
  <c r="EF1" i="2"/>
  <c r="EG1" i="2"/>
  <c r="EH1" i="2"/>
  <c r="EI1" i="2"/>
  <c r="EJ1" i="2"/>
  <c r="EK1" i="2"/>
  <c r="EL1" i="2"/>
  <c r="EM1" i="2"/>
  <c r="EN1" i="2"/>
  <c r="EO1" i="2"/>
  <c r="EP1" i="2"/>
  <c r="EQ1" i="2"/>
  <c r="ER1" i="2"/>
  <c r="ES1" i="2"/>
  <c r="ET1" i="2"/>
  <c r="EU1" i="2"/>
  <c r="EV1" i="2"/>
  <c r="EW1" i="2"/>
  <c r="EX1" i="2"/>
  <c r="EY1" i="2"/>
  <c r="EZ1" i="2"/>
  <c r="FA1" i="2"/>
  <c r="FB1" i="2"/>
  <c r="FC1" i="2"/>
  <c r="FD1" i="2"/>
  <c r="FE1" i="2"/>
  <c r="FF1" i="2"/>
  <c r="FG1" i="2"/>
  <c r="FH1" i="2"/>
  <c r="FI1" i="2"/>
  <c r="FJ1" i="2"/>
  <c r="FK1" i="2"/>
  <c r="FL1" i="2"/>
  <c r="FM1" i="2"/>
  <c r="FN1" i="2"/>
  <c r="FO1" i="2"/>
  <c r="FP1" i="2"/>
  <c r="FQ1" i="2"/>
  <c r="FR1" i="2"/>
  <c r="FS1" i="2"/>
  <c r="FT1" i="2"/>
  <c r="FU1" i="2"/>
  <c r="FV1" i="2"/>
  <c r="FW1" i="2"/>
  <c r="FX1" i="2"/>
  <c r="FY1" i="2"/>
  <c r="FZ1" i="2"/>
  <c r="GA1" i="2"/>
  <c r="GB1" i="2"/>
  <c r="GC1" i="2"/>
  <c r="GD1" i="2"/>
  <c r="GE1" i="2"/>
  <c r="GF1" i="2"/>
  <c r="GG1" i="2"/>
  <c r="GH1" i="2"/>
  <c r="GI1" i="2"/>
  <c r="GJ1" i="2"/>
  <c r="GK1" i="2"/>
  <c r="GL1" i="2"/>
  <c r="GM1" i="2"/>
  <c r="GN1" i="2"/>
  <c r="GO1" i="2"/>
  <c r="GP1" i="2"/>
  <c r="GQ1" i="2"/>
  <c r="GR1" i="2"/>
  <c r="GS1" i="2"/>
  <c r="GT1" i="2"/>
  <c r="GU1" i="2"/>
  <c r="GV1" i="2"/>
  <c r="GW1" i="2"/>
  <c r="GX1" i="2"/>
  <c r="GY1" i="2"/>
  <c r="GZ1" i="2"/>
  <c r="HA1" i="2"/>
  <c r="HB1" i="2"/>
  <c r="HC1" i="2"/>
  <c r="HD1" i="2"/>
  <c r="HE1" i="2"/>
  <c r="HF1" i="2"/>
  <c r="HG1" i="2"/>
  <c r="HH1" i="2"/>
  <c r="HI1" i="2"/>
  <c r="HJ1" i="2"/>
  <c r="HK1" i="2"/>
  <c r="HL1" i="2"/>
  <c r="HM1" i="2"/>
  <c r="HN1" i="2"/>
  <c r="HO1" i="2"/>
  <c r="HP1" i="2"/>
  <c r="HQ1" i="2"/>
  <c r="HR1" i="2"/>
  <c r="HS1" i="2"/>
  <c r="HT1" i="2"/>
  <c r="HU1" i="2"/>
  <c r="HV1" i="2"/>
  <c r="HW1" i="2"/>
  <c r="HX1" i="2"/>
  <c r="HY1" i="2"/>
  <c r="HZ1" i="2"/>
  <c r="IA1" i="2"/>
  <c r="IB1" i="2"/>
  <c r="IC1" i="2"/>
  <c r="ID1" i="2"/>
  <c r="IE1" i="2"/>
  <c r="IF1" i="2"/>
  <c r="IG1" i="2"/>
  <c r="IH1" i="2"/>
  <c r="II1" i="2"/>
  <c r="IJ1" i="2"/>
  <c r="IK1" i="2"/>
  <c r="IL1" i="2"/>
  <c r="IM1" i="2"/>
  <c r="IN1" i="2"/>
  <c r="IO1" i="2"/>
  <c r="IP1" i="2"/>
  <c r="IQ1" i="2"/>
  <c r="IR1" i="2"/>
  <c r="IS1" i="2"/>
  <c r="IT1" i="2"/>
  <c r="IU1" i="2"/>
  <c r="IV1" i="2"/>
  <c r="O91" i="1" l="1"/>
  <c r="O61" i="1"/>
  <c r="O41" i="1"/>
  <c r="O101" i="1"/>
  <c r="O51" i="1"/>
  <c r="O71" i="1"/>
  <c r="O11" i="1"/>
  <c r="O111" i="1"/>
  <c r="O31" i="1"/>
  <c r="O81" i="1"/>
  <c r="O60" i="1"/>
  <c r="O110" i="1"/>
  <c r="O100" i="1"/>
  <c r="O59" i="1"/>
  <c r="O80" i="1"/>
  <c r="O21" i="1"/>
  <c r="O50" i="1"/>
  <c r="O79" i="1"/>
  <c r="O20" i="1"/>
  <c r="O70" i="1"/>
  <c r="O58" i="1"/>
  <c r="O78" i="1"/>
  <c r="O90" i="1"/>
  <c r="O109" i="1"/>
  <c r="O40" i="1"/>
  <c r="O69" i="1"/>
  <c r="O30" i="1"/>
  <c r="O49" i="1"/>
  <c r="O29" i="1"/>
  <c r="O19" i="1"/>
  <c r="O57" i="1"/>
  <c r="O48" i="1"/>
  <c r="O68" i="1"/>
  <c r="O99" i="1"/>
  <c r="O10" i="1"/>
  <c r="O18" i="1"/>
  <c r="O108" i="1"/>
  <c r="O98" i="1"/>
  <c r="O97" i="1"/>
  <c r="O77" i="1"/>
  <c r="O107" i="1"/>
  <c r="O39" i="1"/>
  <c r="O47" i="1"/>
  <c r="O56" i="1"/>
  <c r="O38" i="1"/>
  <c r="O9" i="1"/>
  <c r="O46" i="1"/>
  <c r="O8" i="1"/>
  <c r="O67" i="1"/>
  <c r="O17" i="1"/>
  <c r="O28" i="1"/>
  <c r="O96" i="1"/>
  <c r="O16" i="1"/>
  <c r="O95" i="1"/>
  <c r="O89" i="1"/>
  <c r="O27" i="1"/>
  <c r="O76" i="1"/>
  <c r="O26" i="1"/>
  <c r="O106" i="1"/>
  <c r="O45" i="1"/>
  <c r="O75" i="1"/>
  <c r="O15" i="1"/>
  <c r="O7" i="1"/>
  <c r="O14" i="1"/>
  <c r="O74" i="1"/>
  <c r="O88" i="1"/>
  <c r="O6" i="1"/>
  <c r="O105" i="1"/>
  <c r="O55" i="1"/>
  <c r="O5" i="1"/>
  <c r="O37" i="1"/>
  <c r="O87" i="1"/>
  <c r="O44" i="1"/>
  <c r="O94" i="1"/>
  <c r="O86" i="1"/>
  <c r="O36" i="1"/>
  <c r="O43" i="1"/>
  <c r="O35" i="1"/>
  <c r="O66" i="1"/>
  <c r="O73" i="1"/>
  <c r="O25" i="1"/>
  <c r="O65" i="1"/>
  <c r="O54" i="1"/>
  <c r="O85" i="1"/>
  <c r="O4" i="1"/>
  <c r="O24" i="1"/>
  <c r="O84" i="1"/>
  <c r="O93" i="1"/>
  <c r="O23" i="1"/>
  <c r="O104" i="1"/>
  <c r="O53" i="1"/>
  <c r="O34" i="1"/>
  <c r="O92" i="1"/>
  <c r="O103" i="1"/>
  <c r="O13" i="1"/>
  <c r="O42" i="1"/>
  <c r="O3" i="1"/>
  <c r="O64" i="1"/>
  <c r="O52" i="1"/>
  <c r="O63" i="1"/>
  <c r="O102" i="1"/>
  <c r="O72" i="1"/>
  <c r="O12" i="1"/>
  <c r="O83" i="1"/>
  <c r="O62" i="1"/>
  <c r="O22" i="1"/>
  <c r="O33" i="1"/>
  <c r="O2" i="1"/>
  <c r="O82" i="1"/>
  <c r="O32" i="1"/>
</calcChain>
</file>

<file path=xl/sharedStrings.xml><?xml version="1.0" encoding="utf-8"?>
<sst xmlns="http://schemas.openxmlformats.org/spreadsheetml/2006/main" count="9" uniqueCount="9">
  <si>
    <t>File #</t>
  </si>
  <si>
    <t>Target Loc</t>
  </si>
  <si>
    <t>Intensity</t>
  </si>
  <si>
    <t>Step Predict</t>
  </si>
  <si>
    <t>Loc Predict</t>
  </si>
  <si>
    <t>Diff</t>
  </si>
  <si>
    <t>Est.</t>
  </si>
  <si>
    <t>Accuracy</t>
  </si>
  <si>
    <t>AAAAAF+9oyA=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</si>
</sst>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11"/>
  <sheetViews>
    <sheetView tabSelected="1" topLeftCell="A46" workbookViewId="0"/>
  </sheetViews>
  <sheetFormatPr defaultRowHeight="15" x14ac:dyDescent="0.25"/>
  <cols>
    <col min="4" max="4" width="11.28515625" customWidth="1"/>
    <col min="5" max="5" width="11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 t="s">
        <v>6</v>
      </c>
      <c r="O1" s="1" t="s">
        <v>5</v>
      </c>
      <c r="P1" t="s">
        <v>7</v>
      </c>
    </row>
    <row r="2" spans="1:16" x14ac:dyDescent="0.25">
      <c r="A2">
        <v>3</v>
      </c>
      <c r="B2">
        <v>755</v>
      </c>
      <c r="C2">
        <v>1</v>
      </c>
      <c r="D2">
        <v>6347</v>
      </c>
      <c r="E2">
        <v>812</v>
      </c>
      <c r="F2">
        <v>0</v>
      </c>
      <c r="G2">
        <v>0</v>
      </c>
      <c r="H2">
        <v>0</v>
      </c>
      <c r="I2">
        <v>0</v>
      </c>
      <c r="J2">
        <v>6347</v>
      </c>
      <c r="K2">
        <v>6222</v>
      </c>
      <c r="L2">
        <v>0</v>
      </c>
      <c r="M2">
        <v>0</v>
      </c>
      <c r="N2">
        <v>775</v>
      </c>
      <c r="O2">
        <f>B2-N2</f>
        <v>-20</v>
      </c>
      <c r="P2">
        <v>90</v>
      </c>
    </row>
    <row r="3" spans="1:16" x14ac:dyDescent="0.25">
      <c r="A3">
        <v>14</v>
      </c>
      <c r="B3">
        <v>211</v>
      </c>
      <c r="C3">
        <v>1</v>
      </c>
      <c r="D3">
        <v>1908</v>
      </c>
      <c r="E3">
        <v>231</v>
      </c>
      <c r="F3">
        <v>0</v>
      </c>
      <c r="G3">
        <v>0</v>
      </c>
      <c r="H3">
        <v>0</v>
      </c>
      <c r="I3">
        <v>0</v>
      </c>
      <c r="J3">
        <v>1908</v>
      </c>
      <c r="K3">
        <v>2005</v>
      </c>
      <c r="L3">
        <v>0</v>
      </c>
      <c r="M3">
        <v>0</v>
      </c>
      <c r="N3">
        <v>194</v>
      </c>
      <c r="O3">
        <f>B3-N3</f>
        <v>17</v>
      </c>
    </row>
    <row r="4" spans="1:16" x14ac:dyDescent="0.25">
      <c r="A4">
        <v>26</v>
      </c>
      <c r="B4">
        <v>483</v>
      </c>
      <c r="C4">
        <v>1</v>
      </c>
      <c r="D4">
        <v>3974</v>
      </c>
      <c r="E4">
        <v>514</v>
      </c>
      <c r="F4">
        <v>0</v>
      </c>
      <c r="G4">
        <v>0</v>
      </c>
      <c r="H4">
        <v>0</v>
      </c>
      <c r="I4">
        <v>0</v>
      </c>
      <c r="J4">
        <v>3974</v>
      </c>
      <c r="K4">
        <v>4056</v>
      </c>
      <c r="L4">
        <v>0</v>
      </c>
      <c r="M4">
        <v>0</v>
      </c>
      <c r="N4">
        <v>477</v>
      </c>
      <c r="O4">
        <f>B4-N4</f>
        <v>6</v>
      </c>
    </row>
    <row r="5" spans="1:16" x14ac:dyDescent="0.25">
      <c r="A5">
        <v>41</v>
      </c>
      <c r="B5">
        <v>687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-36</v>
      </c>
      <c r="O5">
        <f>B5-N5</f>
        <v>723</v>
      </c>
    </row>
    <row r="6" spans="1:16" x14ac:dyDescent="0.25">
      <c r="A6">
        <v>44</v>
      </c>
      <c r="B6">
        <v>143</v>
      </c>
      <c r="C6">
        <v>1</v>
      </c>
      <c r="D6">
        <v>1220</v>
      </c>
      <c r="E6">
        <v>171</v>
      </c>
      <c r="F6">
        <v>0</v>
      </c>
      <c r="G6">
        <v>0</v>
      </c>
      <c r="H6">
        <v>0</v>
      </c>
      <c r="I6">
        <v>0</v>
      </c>
      <c r="J6">
        <v>1220</v>
      </c>
      <c r="K6">
        <v>1288</v>
      </c>
      <c r="L6">
        <v>0</v>
      </c>
      <c r="M6">
        <v>0</v>
      </c>
      <c r="N6">
        <v>134</v>
      </c>
      <c r="O6">
        <f>B6-N6</f>
        <v>9</v>
      </c>
    </row>
    <row r="7" spans="1:16" x14ac:dyDescent="0.25">
      <c r="A7">
        <v>48</v>
      </c>
      <c r="B7">
        <v>619</v>
      </c>
      <c r="C7">
        <v>1</v>
      </c>
      <c r="D7">
        <v>5110</v>
      </c>
      <c r="E7">
        <v>646</v>
      </c>
      <c r="F7">
        <v>0</v>
      </c>
      <c r="G7">
        <v>0</v>
      </c>
      <c r="H7">
        <v>0</v>
      </c>
      <c r="I7">
        <v>0</v>
      </c>
      <c r="J7">
        <v>5110</v>
      </c>
      <c r="K7">
        <v>5276</v>
      </c>
      <c r="L7">
        <v>0</v>
      </c>
      <c r="M7">
        <v>0</v>
      </c>
      <c r="N7">
        <v>609</v>
      </c>
      <c r="O7">
        <f>B7-N7</f>
        <v>10</v>
      </c>
    </row>
    <row r="8" spans="1:16" x14ac:dyDescent="0.25">
      <c r="A8">
        <v>63</v>
      </c>
      <c r="B8">
        <v>415</v>
      </c>
      <c r="C8">
        <v>1</v>
      </c>
      <c r="D8">
        <v>3349</v>
      </c>
      <c r="E8">
        <v>437</v>
      </c>
      <c r="F8">
        <v>0</v>
      </c>
      <c r="G8">
        <v>0</v>
      </c>
      <c r="H8">
        <v>0</v>
      </c>
      <c r="I8">
        <v>0</v>
      </c>
      <c r="J8">
        <v>3349</v>
      </c>
      <c r="K8">
        <v>0</v>
      </c>
      <c r="L8">
        <v>0</v>
      </c>
      <c r="M8">
        <v>0</v>
      </c>
      <c r="N8">
        <v>400</v>
      </c>
      <c r="O8">
        <f>B8-N8</f>
        <v>15</v>
      </c>
    </row>
    <row r="9" spans="1:16" x14ac:dyDescent="0.25">
      <c r="A9">
        <v>65</v>
      </c>
      <c r="B9">
        <v>279</v>
      </c>
      <c r="C9">
        <v>1</v>
      </c>
      <c r="D9">
        <v>2443</v>
      </c>
      <c r="E9">
        <v>327</v>
      </c>
      <c r="F9">
        <v>0</v>
      </c>
      <c r="G9">
        <v>0</v>
      </c>
      <c r="H9">
        <v>0</v>
      </c>
      <c r="I9">
        <v>0</v>
      </c>
      <c r="J9">
        <v>2443</v>
      </c>
      <c r="K9">
        <v>0</v>
      </c>
      <c r="L9">
        <v>0</v>
      </c>
      <c r="M9">
        <v>0</v>
      </c>
      <c r="N9">
        <v>290</v>
      </c>
      <c r="O9">
        <f>B9-N9</f>
        <v>-11</v>
      </c>
    </row>
    <row r="10" spans="1:16" x14ac:dyDescent="0.25">
      <c r="A10">
        <v>76</v>
      </c>
      <c r="B10">
        <v>551</v>
      </c>
      <c r="C10">
        <v>1</v>
      </c>
      <c r="D10">
        <v>4569</v>
      </c>
      <c r="E10">
        <v>568</v>
      </c>
      <c r="F10">
        <v>0</v>
      </c>
      <c r="G10">
        <v>0</v>
      </c>
      <c r="H10">
        <v>0</v>
      </c>
      <c r="I10">
        <v>0</v>
      </c>
      <c r="J10">
        <v>4569</v>
      </c>
      <c r="K10">
        <v>4606</v>
      </c>
      <c r="L10">
        <v>0</v>
      </c>
      <c r="M10">
        <v>0</v>
      </c>
      <c r="N10">
        <v>531</v>
      </c>
      <c r="O10">
        <f>B10-N10</f>
        <v>20</v>
      </c>
    </row>
    <row r="11" spans="1:16" x14ac:dyDescent="0.25">
      <c r="A11">
        <v>104</v>
      </c>
      <c r="B11">
        <v>347</v>
      </c>
      <c r="C11">
        <v>1</v>
      </c>
      <c r="D11">
        <v>3026</v>
      </c>
      <c r="E11">
        <v>412</v>
      </c>
      <c r="F11">
        <v>0</v>
      </c>
      <c r="G11">
        <v>0</v>
      </c>
      <c r="H11">
        <v>0</v>
      </c>
      <c r="I11">
        <v>0</v>
      </c>
      <c r="J11">
        <v>0</v>
      </c>
      <c r="K11">
        <v>3026</v>
      </c>
      <c r="L11">
        <v>0</v>
      </c>
      <c r="M11">
        <v>0</v>
      </c>
      <c r="N11">
        <v>375</v>
      </c>
      <c r="O11">
        <f>B11-N11</f>
        <v>-28</v>
      </c>
    </row>
    <row r="12" spans="1:16" x14ac:dyDescent="0.25">
      <c r="A12">
        <v>8</v>
      </c>
      <c r="B12">
        <v>619</v>
      </c>
      <c r="C12">
        <v>0.9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-36</v>
      </c>
      <c r="O12">
        <f>B12-N12</f>
        <v>655</v>
      </c>
      <c r="P12">
        <v>90</v>
      </c>
    </row>
    <row r="13" spans="1:16" x14ac:dyDescent="0.25">
      <c r="A13">
        <v>16</v>
      </c>
      <c r="B13">
        <v>143</v>
      </c>
      <c r="C13">
        <v>0.9</v>
      </c>
      <c r="D13">
        <v>1307</v>
      </c>
      <c r="E13">
        <v>177</v>
      </c>
      <c r="F13">
        <v>0</v>
      </c>
      <c r="G13">
        <v>0</v>
      </c>
      <c r="H13">
        <v>0</v>
      </c>
      <c r="I13">
        <v>0</v>
      </c>
      <c r="J13">
        <v>0</v>
      </c>
      <c r="K13">
        <v>1307</v>
      </c>
      <c r="L13">
        <v>0</v>
      </c>
      <c r="M13">
        <v>0</v>
      </c>
      <c r="N13">
        <v>140</v>
      </c>
      <c r="O13">
        <f>B13-N13</f>
        <v>3</v>
      </c>
    </row>
    <row r="14" spans="1:16" x14ac:dyDescent="0.25">
      <c r="A14">
        <v>47</v>
      </c>
      <c r="B14">
        <v>755</v>
      </c>
      <c r="C14">
        <v>0.9</v>
      </c>
      <c r="D14">
        <v>6248</v>
      </c>
      <c r="E14">
        <v>789</v>
      </c>
      <c r="F14">
        <v>0</v>
      </c>
      <c r="G14">
        <v>0</v>
      </c>
      <c r="H14">
        <v>0</v>
      </c>
      <c r="I14">
        <v>0</v>
      </c>
      <c r="J14">
        <v>6248</v>
      </c>
      <c r="K14">
        <v>0</v>
      </c>
      <c r="L14">
        <v>0</v>
      </c>
      <c r="M14">
        <v>0</v>
      </c>
      <c r="N14">
        <v>752</v>
      </c>
      <c r="O14">
        <f>B14-N14</f>
        <v>3</v>
      </c>
    </row>
    <row r="15" spans="1:16" x14ac:dyDescent="0.25">
      <c r="A15">
        <v>49</v>
      </c>
      <c r="B15">
        <v>551</v>
      </c>
      <c r="C15">
        <v>0.9</v>
      </c>
      <c r="D15">
        <v>4554</v>
      </c>
      <c r="E15">
        <v>590</v>
      </c>
      <c r="F15">
        <v>0</v>
      </c>
      <c r="G15">
        <v>0</v>
      </c>
      <c r="H15">
        <v>0</v>
      </c>
      <c r="I15">
        <v>0</v>
      </c>
      <c r="J15">
        <v>4554</v>
      </c>
      <c r="K15">
        <v>0</v>
      </c>
      <c r="L15">
        <v>0</v>
      </c>
      <c r="M15">
        <v>0</v>
      </c>
      <c r="N15">
        <v>553</v>
      </c>
      <c r="O15">
        <f>B15-N15</f>
        <v>-2</v>
      </c>
    </row>
    <row r="16" spans="1:16" x14ac:dyDescent="0.25">
      <c r="A16">
        <v>58</v>
      </c>
      <c r="B16">
        <v>211</v>
      </c>
      <c r="C16">
        <v>0.9</v>
      </c>
      <c r="D16">
        <v>2003</v>
      </c>
      <c r="E16">
        <v>280</v>
      </c>
      <c r="F16">
        <v>0</v>
      </c>
      <c r="G16">
        <v>0</v>
      </c>
      <c r="H16">
        <v>0</v>
      </c>
      <c r="I16">
        <v>0</v>
      </c>
      <c r="J16">
        <v>2003</v>
      </c>
      <c r="K16">
        <v>1802</v>
      </c>
      <c r="L16">
        <v>0</v>
      </c>
      <c r="M16">
        <v>0</v>
      </c>
      <c r="N16">
        <v>243</v>
      </c>
      <c r="O16">
        <f>B16-N16</f>
        <v>-32</v>
      </c>
    </row>
    <row r="17" spans="1:16" x14ac:dyDescent="0.25">
      <c r="A17">
        <v>61</v>
      </c>
      <c r="B17">
        <v>279</v>
      </c>
      <c r="C17">
        <v>0.9</v>
      </c>
      <c r="D17">
        <v>2428</v>
      </c>
      <c r="E17">
        <v>318</v>
      </c>
      <c r="F17">
        <v>0</v>
      </c>
      <c r="G17">
        <v>2428</v>
      </c>
      <c r="H17">
        <v>0</v>
      </c>
      <c r="I17">
        <v>0</v>
      </c>
      <c r="J17">
        <v>0</v>
      </c>
      <c r="K17">
        <v>2383</v>
      </c>
      <c r="L17">
        <v>0</v>
      </c>
      <c r="M17">
        <v>0</v>
      </c>
      <c r="N17">
        <v>281</v>
      </c>
      <c r="O17">
        <f>B17-N17</f>
        <v>-2</v>
      </c>
    </row>
    <row r="18" spans="1:16" x14ac:dyDescent="0.25">
      <c r="A18">
        <v>75</v>
      </c>
      <c r="B18">
        <v>483</v>
      </c>
      <c r="C18">
        <v>0.9</v>
      </c>
      <c r="D18">
        <v>3936</v>
      </c>
      <c r="E18">
        <v>508</v>
      </c>
      <c r="F18">
        <v>0</v>
      </c>
      <c r="G18">
        <v>0</v>
      </c>
      <c r="H18">
        <v>0</v>
      </c>
      <c r="I18">
        <v>0</v>
      </c>
      <c r="J18">
        <v>3936</v>
      </c>
      <c r="K18">
        <v>4122</v>
      </c>
      <c r="L18">
        <v>0</v>
      </c>
      <c r="M18">
        <v>0</v>
      </c>
      <c r="N18">
        <v>471</v>
      </c>
      <c r="O18">
        <f>B18-N18</f>
        <v>12</v>
      </c>
    </row>
    <row r="19" spans="1:16" x14ac:dyDescent="0.25">
      <c r="A19">
        <v>81</v>
      </c>
      <c r="B19">
        <v>415</v>
      </c>
      <c r="C19">
        <v>0.9</v>
      </c>
      <c r="D19">
        <v>3527</v>
      </c>
      <c r="E19">
        <v>486</v>
      </c>
      <c r="F19">
        <v>0</v>
      </c>
      <c r="G19">
        <v>0</v>
      </c>
      <c r="H19">
        <v>0</v>
      </c>
      <c r="I19">
        <v>0</v>
      </c>
      <c r="J19">
        <v>3527</v>
      </c>
      <c r="K19">
        <v>0</v>
      </c>
      <c r="L19">
        <v>0</v>
      </c>
      <c r="M19">
        <v>0</v>
      </c>
      <c r="N19">
        <v>449</v>
      </c>
      <c r="O19">
        <f>B19-N19</f>
        <v>-34</v>
      </c>
    </row>
    <row r="20" spans="1:16" x14ac:dyDescent="0.25">
      <c r="A20">
        <v>92</v>
      </c>
      <c r="B20">
        <v>687</v>
      </c>
      <c r="C20">
        <v>0.9</v>
      </c>
      <c r="D20">
        <v>5791</v>
      </c>
      <c r="E20">
        <v>753</v>
      </c>
      <c r="F20">
        <v>0</v>
      </c>
      <c r="G20">
        <v>0</v>
      </c>
      <c r="H20">
        <v>0</v>
      </c>
      <c r="I20">
        <v>0</v>
      </c>
      <c r="J20">
        <v>5791</v>
      </c>
      <c r="K20">
        <v>0</v>
      </c>
      <c r="L20">
        <v>0</v>
      </c>
      <c r="M20">
        <v>0</v>
      </c>
      <c r="N20">
        <v>716</v>
      </c>
      <c r="O20">
        <f>B20-N20</f>
        <v>-29</v>
      </c>
    </row>
    <row r="21" spans="1:16" x14ac:dyDescent="0.25">
      <c r="A21">
        <v>95</v>
      </c>
      <c r="B21">
        <v>347</v>
      </c>
      <c r="C21">
        <v>0.9</v>
      </c>
      <c r="D21">
        <v>3125</v>
      </c>
      <c r="E21">
        <v>411</v>
      </c>
      <c r="F21">
        <v>0</v>
      </c>
      <c r="G21">
        <v>0</v>
      </c>
      <c r="H21">
        <v>0</v>
      </c>
      <c r="I21">
        <v>0</v>
      </c>
      <c r="J21">
        <v>3125</v>
      </c>
      <c r="K21">
        <v>0</v>
      </c>
      <c r="L21">
        <v>0</v>
      </c>
      <c r="M21">
        <v>0</v>
      </c>
      <c r="N21">
        <v>374</v>
      </c>
      <c r="O21">
        <f>B21-N21</f>
        <v>-27</v>
      </c>
    </row>
    <row r="22" spans="1:16" x14ac:dyDescent="0.25">
      <c r="A22">
        <v>5</v>
      </c>
      <c r="B22">
        <v>347</v>
      </c>
      <c r="C22">
        <v>0.8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-36</v>
      </c>
      <c r="O22">
        <f>B22-N22</f>
        <v>383</v>
      </c>
      <c r="P22">
        <v>50</v>
      </c>
    </row>
    <row r="23" spans="1:16" x14ac:dyDescent="0.25">
      <c r="A23">
        <v>22</v>
      </c>
      <c r="B23">
        <v>551</v>
      </c>
      <c r="C23">
        <v>0.8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-36</v>
      </c>
      <c r="O23">
        <f>B23-N23</f>
        <v>587</v>
      </c>
    </row>
    <row r="24" spans="1:16" x14ac:dyDescent="0.25">
      <c r="A24">
        <v>25</v>
      </c>
      <c r="B24">
        <v>755</v>
      </c>
      <c r="C24">
        <v>0.8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-36</v>
      </c>
      <c r="O24">
        <f>B24-N24</f>
        <v>791</v>
      </c>
    </row>
    <row r="25" spans="1:16" x14ac:dyDescent="0.25">
      <c r="A25">
        <v>30</v>
      </c>
      <c r="B25">
        <v>279</v>
      </c>
      <c r="C25">
        <v>0.8</v>
      </c>
      <c r="D25">
        <v>2315</v>
      </c>
      <c r="E25">
        <v>303</v>
      </c>
      <c r="F25">
        <v>0</v>
      </c>
      <c r="G25">
        <v>0</v>
      </c>
      <c r="H25">
        <v>0</v>
      </c>
      <c r="I25">
        <v>0</v>
      </c>
      <c r="J25">
        <v>2315</v>
      </c>
      <c r="K25">
        <v>0</v>
      </c>
      <c r="L25">
        <v>0</v>
      </c>
      <c r="M25">
        <v>0</v>
      </c>
      <c r="N25">
        <v>266</v>
      </c>
      <c r="O25">
        <f>B25-N25</f>
        <v>13</v>
      </c>
    </row>
    <row r="26" spans="1:16" x14ac:dyDescent="0.25">
      <c r="A26">
        <v>53</v>
      </c>
      <c r="B26">
        <v>687</v>
      </c>
      <c r="C26">
        <v>0.8</v>
      </c>
      <c r="D26">
        <v>5774</v>
      </c>
      <c r="E26">
        <v>733</v>
      </c>
      <c r="F26">
        <v>0</v>
      </c>
      <c r="G26">
        <v>0</v>
      </c>
      <c r="H26">
        <v>0</v>
      </c>
      <c r="I26">
        <v>0</v>
      </c>
      <c r="J26">
        <v>5774</v>
      </c>
      <c r="K26">
        <v>5625</v>
      </c>
      <c r="L26">
        <v>0</v>
      </c>
      <c r="M26">
        <v>0</v>
      </c>
      <c r="N26">
        <v>696</v>
      </c>
      <c r="O26">
        <f>B26-N26</f>
        <v>-9</v>
      </c>
    </row>
    <row r="27" spans="1:16" x14ac:dyDescent="0.25">
      <c r="A27">
        <v>55</v>
      </c>
      <c r="B27">
        <v>143</v>
      </c>
      <c r="C27">
        <v>0.8</v>
      </c>
      <c r="D27">
        <v>1227</v>
      </c>
      <c r="E27">
        <v>163</v>
      </c>
      <c r="F27">
        <v>0</v>
      </c>
      <c r="G27">
        <v>0</v>
      </c>
      <c r="H27">
        <v>0</v>
      </c>
      <c r="I27">
        <v>0</v>
      </c>
      <c r="J27">
        <v>1227</v>
      </c>
      <c r="K27">
        <v>0</v>
      </c>
      <c r="L27">
        <v>0</v>
      </c>
      <c r="M27">
        <v>0</v>
      </c>
      <c r="N27">
        <v>126</v>
      </c>
      <c r="O27">
        <f>B27-N27</f>
        <v>17</v>
      </c>
    </row>
    <row r="28" spans="1:16" x14ac:dyDescent="0.25">
      <c r="A28">
        <v>60</v>
      </c>
      <c r="B28">
        <v>211</v>
      </c>
      <c r="C28">
        <v>0.8</v>
      </c>
      <c r="D28">
        <v>1923</v>
      </c>
      <c r="E28">
        <v>252</v>
      </c>
      <c r="F28">
        <v>0</v>
      </c>
      <c r="G28">
        <v>0</v>
      </c>
      <c r="H28">
        <v>0</v>
      </c>
      <c r="I28">
        <v>0</v>
      </c>
      <c r="J28">
        <v>1923</v>
      </c>
      <c r="K28">
        <v>0</v>
      </c>
      <c r="L28">
        <v>0</v>
      </c>
      <c r="M28">
        <v>0</v>
      </c>
      <c r="N28">
        <v>215</v>
      </c>
      <c r="O28">
        <f>B28-N28</f>
        <v>-4</v>
      </c>
    </row>
    <row r="29" spans="1:16" x14ac:dyDescent="0.25">
      <c r="A29">
        <v>82</v>
      </c>
      <c r="B29">
        <v>619</v>
      </c>
      <c r="C29">
        <v>0.8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-36</v>
      </c>
      <c r="O29">
        <f>B29-N29</f>
        <v>655</v>
      </c>
    </row>
    <row r="30" spans="1:16" x14ac:dyDescent="0.25">
      <c r="A30">
        <v>84</v>
      </c>
      <c r="B30">
        <v>415</v>
      </c>
      <c r="C30">
        <v>0.8</v>
      </c>
      <c r="D30">
        <v>3692</v>
      </c>
      <c r="E30">
        <v>480</v>
      </c>
      <c r="F30">
        <v>0</v>
      </c>
      <c r="G30">
        <v>0</v>
      </c>
      <c r="H30">
        <v>0</v>
      </c>
      <c r="I30">
        <v>0</v>
      </c>
      <c r="J30">
        <v>3692</v>
      </c>
      <c r="K30">
        <v>0</v>
      </c>
      <c r="L30">
        <v>0</v>
      </c>
      <c r="M30">
        <v>0</v>
      </c>
      <c r="N30">
        <v>443</v>
      </c>
      <c r="O30">
        <f>B30-N30</f>
        <v>-28</v>
      </c>
    </row>
    <row r="31" spans="1:16" x14ac:dyDescent="0.25">
      <c r="A31">
        <v>102</v>
      </c>
      <c r="B31">
        <v>483</v>
      </c>
      <c r="C31">
        <v>0.8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-36</v>
      </c>
      <c r="O31">
        <f>B31-N31</f>
        <v>519</v>
      </c>
    </row>
    <row r="32" spans="1:16" x14ac:dyDescent="0.25">
      <c r="A32">
        <v>1</v>
      </c>
      <c r="B32">
        <v>279</v>
      </c>
      <c r="C32">
        <v>0.7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-36</v>
      </c>
      <c r="O32">
        <f>B32-N32</f>
        <v>315</v>
      </c>
      <c r="P32">
        <v>30</v>
      </c>
    </row>
    <row r="33" spans="1:15" x14ac:dyDescent="0.25">
      <c r="A33">
        <v>4</v>
      </c>
      <c r="B33">
        <v>551</v>
      </c>
      <c r="C33">
        <v>0.7</v>
      </c>
      <c r="D33">
        <v>4692</v>
      </c>
      <c r="E33">
        <v>607</v>
      </c>
      <c r="F33">
        <v>0</v>
      </c>
      <c r="G33">
        <v>4692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570</v>
      </c>
      <c r="O33">
        <f>B33-N33</f>
        <v>-19</v>
      </c>
    </row>
    <row r="34" spans="1:15" x14ac:dyDescent="0.25">
      <c r="A34">
        <v>19</v>
      </c>
      <c r="B34">
        <v>687</v>
      </c>
      <c r="C34">
        <v>0.7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-36</v>
      </c>
      <c r="O34">
        <f>B34-N34</f>
        <v>723</v>
      </c>
    </row>
    <row r="35" spans="1:15" x14ac:dyDescent="0.25">
      <c r="A35">
        <v>33</v>
      </c>
      <c r="B35">
        <v>211</v>
      </c>
      <c r="C35">
        <v>0.7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-36</v>
      </c>
      <c r="O35">
        <f>B35-N35</f>
        <v>247</v>
      </c>
    </row>
    <row r="36" spans="1:15" x14ac:dyDescent="0.25">
      <c r="A36">
        <v>35</v>
      </c>
      <c r="B36">
        <v>619</v>
      </c>
      <c r="C36">
        <v>0.7</v>
      </c>
      <c r="D36">
        <v>5124</v>
      </c>
      <c r="E36">
        <v>646</v>
      </c>
      <c r="F36">
        <v>0</v>
      </c>
      <c r="G36">
        <v>0</v>
      </c>
      <c r="H36">
        <v>0</v>
      </c>
      <c r="I36">
        <v>0</v>
      </c>
      <c r="J36">
        <v>0</v>
      </c>
      <c r="K36">
        <v>5124</v>
      </c>
      <c r="L36">
        <v>0</v>
      </c>
      <c r="M36">
        <v>0</v>
      </c>
      <c r="N36">
        <v>609</v>
      </c>
      <c r="O36">
        <f>B36-N36</f>
        <v>10</v>
      </c>
    </row>
    <row r="37" spans="1:15" x14ac:dyDescent="0.25">
      <c r="A37">
        <v>40</v>
      </c>
      <c r="B37">
        <v>347</v>
      </c>
      <c r="C37">
        <v>0.7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-36</v>
      </c>
      <c r="O37">
        <f>B37-N37</f>
        <v>383</v>
      </c>
    </row>
    <row r="38" spans="1:15" x14ac:dyDescent="0.25">
      <c r="A38">
        <v>66</v>
      </c>
      <c r="B38">
        <v>143</v>
      </c>
      <c r="C38">
        <v>0.7</v>
      </c>
      <c r="D38">
        <v>1208</v>
      </c>
      <c r="E38">
        <v>157</v>
      </c>
      <c r="F38">
        <v>0</v>
      </c>
      <c r="G38">
        <v>1208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120</v>
      </c>
      <c r="O38">
        <f>B38-N38</f>
        <v>23</v>
      </c>
    </row>
    <row r="39" spans="1:15" x14ac:dyDescent="0.25">
      <c r="A39">
        <v>69</v>
      </c>
      <c r="B39">
        <v>755</v>
      </c>
      <c r="C39">
        <v>0.7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-36</v>
      </c>
      <c r="O39">
        <f>B39-N39</f>
        <v>791</v>
      </c>
    </row>
    <row r="40" spans="1:15" x14ac:dyDescent="0.25">
      <c r="A40">
        <v>86</v>
      </c>
      <c r="B40">
        <v>483</v>
      </c>
      <c r="C40">
        <v>0.7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-36</v>
      </c>
      <c r="O40">
        <f>B40-N40</f>
        <v>519</v>
      </c>
    </row>
    <row r="41" spans="1:15" x14ac:dyDescent="0.25">
      <c r="A41">
        <v>108</v>
      </c>
      <c r="B41">
        <v>415</v>
      </c>
      <c r="C41">
        <v>0.7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-36</v>
      </c>
      <c r="O41">
        <f>B41-N41</f>
        <v>451</v>
      </c>
    </row>
    <row r="42" spans="1:15" x14ac:dyDescent="0.25">
      <c r="A42">
        <v>15</v>
      </c>
      <c r="B42">
        <v>279</v>
      </c>
      <c r="C42">
        <v>0.6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-36</v>
      </c>
      <c r="O42">
        <f>B42-N42</f>
        <v>315</v>
      </c>
    </row>
    <row r="43" spans="1:15" x14ac:dyDescent="0.25">
      <c r="A43">
        <v>34</v>
      </c>
      <c r="B43">
        <v>143</v>
      </c>
      <c r="C43">
        <v>0.6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-36</v>
      </c>
      <c r="O43">
        <f>B43-N43</f>
        <v>179</v>
      </c>
    </row>
    <row r="44" spans="1:15" x14ac:dyDescent="0.25">
      <c r="A44">
        <v>38</v>
      </c>
      <c r="B44">
        <v>755</v>
      </c>
      <c r="C44">
        <v>0.6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-36</v>
      </c>
      <c r="O44">
        <f>B44-N44</f>
        <v>791</v>
      </c>
    </row>
    <row r="45" spans="1:15" x14ac:dyDescent="0.25">
      <c r="A45">
        <v>51</v>
      </c>
      <c r="B45">
        <v>483</v>
      </c>
      <c r="C45">
        <v>0.6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-36</v>
      </c>
      <c r="O45">
        <f>B45-N45</f>
        <v>519</v>
      </c>
    </row>
    <row r="46" spans="1:15" x14ac:dyDescent="0.25">
      <c r="A46">
        <v>64</v>
      </c>
      <c r="B46">
        <v>687</v>
      </c>
      <c r="C46">
        <v>0.6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-36</v>
      </c>
      <c r="O46">
        <f>B46-N46</f>
        <v>723</v>
      </c>
    </row>
    <row r="47" spans="1:15" x14ac:dyDescent="0.25">
      <c r="A47">
        <v>68</v>
      </c>
      <c r="B47">
        <v>211</v>
      </c>
      <c r="C47">
        <v>0.6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-36</v>
      </c>
      <c r="O47">
        <f>B47-N47</f>
        <v>247</v>
      </c>
    </row>
    <row r="48" spans="1:15" x14ac:dyDescent="0.25">
      <c r="A48">
        <v>79</v>
      </c>
      <c r="B48">
        <v>551</v>
      </c>
      <c r="C48">
        <v>0.6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-36</v>
      </c>
      <c r="O48">
        <f>B48-N48</f>
        <v>587</v>
      </c>
    </row>
    <row r="49" spans="1:15" x14ac:dyDescent="0.25">
      <c r="A49">
        <v>83</v>
      </c>
      <c r="B49">
        <v>619</v>
      </c>
      <c r="C49">
        <v>0.6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-36</v>
      </c>
      <c r="O49">
        <f>B49-N49</f>
        <v>655</v>
      </c>
    </row>
    <row r="50" spans="1:15" x14ac:dyDescent="0.25">
      <c r="A50">
        <v>94</v>
      </c>
      <c r="B50">
        <v>347</v>
      </c>
      <c r="C50">
        <v>0.6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-36</v>
      </c>
      <c r="O50">
        <f>B50-N50</f>
        <v>383</v>
      </c>
    </row>
    <row r="51" spans="1:15" x14ac:dyDescent="0.25">
      <c r="A51">
        <v>106</v>
      </c>
      <c r="B51">
        <v>415</v>
      </c>
      <c r="C51">
        <v>0.6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-36</v>
      </c>
      <c r="O51">
        <f>B51-N51</f>
        <v>451</v>
      </c>
    </row>
    <row r="52" spans="1:15" x14ac:dyDescent="0.25">
      <c r="A52">
        <v>12</v>
      </c>
      <c r="B52">
        <v>755</v>
      </c>
      <c r="C52">
        <v>0.5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-36</v>
      </c>
      <c r="O52">
        <f>B52-N52</f>
        <v>791</v>
      </c>
    </row>
    <row r="53" spans="1:15" x14ac:dyDescent="0.25">
      <c r="A53">
        <v>20</v>
      </c>
      <c r="B53">
        <v>279</v>
      </c>
      <c r="C53">
        <v>0.5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-36</v>
      </c>
      <c r="O53">
        <f>B53-N53</f>
        <v>315</v>
      </c>
    </row>
    <row r="54" spans="1:15" x14ac:dyDescent="0.25">
      <c r="A54">
        <v>28</v>
      </c>
      <c r="B54">
        <v>619</v>
      </c>
      <c r="C54">
        <v>0.5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-36</v>
      </c>
      <c r="O54">
        <f>B54-N54</f>
        <v>655</v>
      </c>
    </row>
    <row r="55" spans="1:15" x14ac:dyDescent="0.25">
      <c r="A55">
        <v>42</v>
      </c>
      <c r="B55">
        <v>551</v>
      </c>
      <c r="C55">
        <v>0.5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-36</v>
      </c>
      <c r="O55">
        <f>B55-N55</f>
        <v>587</v>
      </c>
    </row>
    <row r="56" spans="1:15" x14ac:dyDescent="0.25">
      <c r="A56">
        <v>67</v>
      </c>
      <c r="B56">
        <v>483</v>
      </c>
      <c r="C56">
        <v>0.5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-36</v>
      </c>
      <c r="O56">
        <f>B56-N56</f>
        <v>519</v>
      </c>
    </row>
    <row r="57" spans="1:15" x14ac:dyDescent="0.25">
      <c r="A57">
        <v>80</v>
      </c>
      <c r="B57">
        <v>211</v>
      </c>
      <c r="C57">
        <v>0.5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-36</v>
      </c>
      <c r="O57">
        <f>B57-N57</f>
        <v>247</v>
      </c>
    </row>
    <row r="58" spans="1:15" x14ac:dyDescent="0.25">
      <c r="A58">
        <v>90</v>
      </c>
      <c r="B58">
        <v>143</v>
      </c>
      <c r="C58">
        <v>0.5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-36</v>
      </c>
      <c r="O58">
        <f>B58-N58</f>
        <v>179</v>
      </c>
    </row>
    <row r="59" spans="1:15" x14ac:dyDescent="0.25">
      <c r="A59">
        <v>97</v>
      </c>
      <c r="B59">
        <v>687</v>
      </c>
      <c r="C59">
        <v>0.5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-36</v>
      </c>
      <c r="O59">
        <f>B59-N59</f>
        <v>723</v>
      </c>
    </row>
    <row r="60" spans="1:15" x14ac:dyDescent="0.25">
      <c r="A60">
        <v>100</v>
      </c>
      <c r="B60">
        <v>347</v>
      </c>
      <c r="C60">
        <v>0.5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-36</v>
      </c>
      <c r="O60">
        <f>B60-N60</f>
        <v>383</v>
      </c>
    </row>
    <row r="61" spans="1:15" x14ac:dyDescent="0.25">
      <c r="A61">
        <v>109</v>
      </c>
      <c r="B61">
        <v>415</v>
      </c>
      <c r="C61">
        <v>0.5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-36</v>
      </c>
      <c r="O61">
        <f>B61-N61</f>
        <v>451</v>
      </c>
    </row>
    <row r="62" spans="1:15" x14ac:dyDescent="0.25">
      <c r="A62">
        <v>6</v>
      </c>
      <c r="B62">
        <v>279</v>
      </c>
      <c r="C62">
        <v>0.4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-36</v>
      </c>
      <c r="O62">
        <f>B62-N62</f>
        <v>315</v>
      </c>
    </row>
    <row r="63" spans="1:15" x14ac:dyDescent="0.25">
      <c r="A63">
        <v>11</v>
      </c>
      <c r="B63">
        <v>143</v>
      </c>
      <c r="C63">
        <v>0.4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-36</v>
      </c>
      <c r="O63">
        <f>B63-N63</f>
        <v>179</v>
      </c>
    </row>
    <row r="64" spans="1:15" x14ac:dyDescent="0.25">
      <c r="A64">
        <v>13</v>
      </c>
      <c r="B64">
        <v>687</v>
      </c>
      <c r="C64">
        <v>0.4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-36</v>
      </c>
      <c r="O64">
        <f>B64-N64</f>
        <v>723</v>
      </c>
    </row>
    <row r="65" spans="1:15" x14ac:dyDescent="0.25">
      <c r="A65">
        <v>29</v>
      </c>
      <c r="B65">
        <v>551</v>
      </c>
      <c r="C65">
        <v>0.4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-36</v>
      </c>
      <c r="O65">
        <f>B65-N65</f>
        <v>587</v>
      </c>
    </row>
    <row r="66" spans="1:15" x14ac:dyDescent="0.25">
      <c r="A66">
        <v>32</v>
      </c>
      <c r="B66">
        <v>347</v>
      </c>
      <c r="C66">
        <v>0.4</v>
      </c>
      <c r="D66">
        <v>2841</v>
      </c>
      <c r="E66">
        <v>358</v>
      </c>
      <c r="F66">
        <v>0</v>
      </c>
      <c r="G66">
        <v>0</v>
      </c>
      <c r="H66">
        <v>0</v>
      </c>
      <c r="I66">
        <v>0</v>
      </c>
      <c r="J66">
        <v>0</v>
      </c>
      <c r="K66">
        <v>2841</v>
      </c>
      <c r="L66">
        <v>0</v>
      </c>
      <c r="M66">
        <v>0</v>
      </c>
      <c r="N66">
        <v>321</v>
      </c>
      <c r="O66">
        <f>B66-N66</f>
        <v>26</v>
      </c>
    </row>
    <row r="67" spans="1:15" x14ac:dyDescent="0.25">
      <c r="A67">
        <v>62</v>
      </c>
      <c r="B67">
        <v>619</v>
      </c>
      <c r="C67">
        <v>0.4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-36</v>
      </c>
      <c r="O67">
        <f>B67-N67</f>
        <v>655</v>
      </c>
    </row>
    <row r="68" spans="1:15" x14ac:dyDescent="0.25">
      <c r="A68">
        <v>78</v>
      </c>
      <c r="B68">
        <v>755</v>
      </c>
      <c r="C68">
        <v>0.4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-36</v>
      </c>
      <c r="O68">
        <f>B68-N68</f>
        <v>791</v>
      </c>
    </row>
    <row r="69" spans="1:15" x14ac:dyDescent="0.25">
      <c r="A69">
        <v>85</v>
      </c>
      <c r="B69">
        <v>211</v>
      </c>
      <c r="C69">
        <v>0.4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-36</v>
      </c>
      <c r="O69">
        <f>B69-N69</f>
        <v>247</v>
      </c>
    </row>
    <row r="70" spans="1:15" x14ac:dyDescent="0.25">
      <c r="A70">
        <v>91</v>
      </c>
      <c r="B70">
        <v>483</v>
      </c>
      <c r="C70">
        <v>0.4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-36</v>
      </c>
      <c r="O70">
        <f>B70-N70</f>
        <v>519</v>
      </c>
    </row>
    <row r="71" spans="1:15" x14ac:dyDescent="0.25">
      <c r="A71">
        <v>105</v>
      </c>
      <c r="B71">
        <v>415</v>
      </c>
      <c r="C71">
        <v>0.4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-36</v>
      </c>
      <c r="O71">
        <f>B71-N71</f>
        <v>451</v>
      </c>
    </row>
    <row r="72" spans="1:15" x14ac:dyDescent="0.25">
      <c r="A72">
        <v>9</v>
      </c>
      <c r="B72">
        <v>687</v>
      </c>
      <c r="C72">
        <v>0.3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-36</v>
      </c>
      <c r="O72">
        <f>B72-N72</f>
        <v>723</v>
      </c>
    </row>
    <row r="73" spans="1:15" x14ac:dyDescent="0.25">
      <c r="A73">
        <v>31</v>
      </c>
      <c r="B73">
        <v>279</v>
      </c>
      <c r="C73">
        <v>0.3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-36</v>
      </c>
      <c r="O73">
        <f>B73-N73</f>
        <v>315</v>
      </c>
    </row>
    <row r="74" spans="1:15" x14ac:dyDescent="0.25">
      <c r="A74">
        <v>46</v>
      </c>
      <c r="B74">
        <v>551</v>
      </c>
      <c r="C74">
        <v>0.3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-36</v>
      </c>
      <c r="O74">
        <f>B74-N74</f>
        <v>587</v>
      </c>
    </row>
    <row r="75" spans="1:15" x14ac:dyDescent="0.25">
      <c r="A75">
        <v>50</v>
      </c>
      <c r="B75">
        <v>619</v>
      </c>
      <c r="C75">
        <v>0.3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-36</v>
      </c>
      <c r="O75">
        <f>B75-N75</f>
        <v>655</v>
      </c>
    </row>
    <row r="76" spans="1:15" x14ac:dyDescent="0.25">
      <c r="A76">
        <v>54</v>
      </c>
      <c r="B76">
        <v>755</v>
      </c>
      <c r="C76">
        <v>0.3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-36</v>
      </c>
      <c r="O76">
        <f>B76-N76</f>
        <v>791</v>
      </c>
    </row>
    <row r="77" spans="1:15" x14ac:dyDescent="0.25">
      <c r="A77">
        <v>71</v>
      </c>
      <c r="B77">
        <v>211</v>
      </c>
      <c r="C77">
        <v>0.3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-36</v>
      </c>
      <c r="O77">
        <f>B77-N77</f>
        <v>247</v>
      </c>
    </row>
    <row r="78" spans="1:15" x14ac:dyDescent="0.25">
      <c r="A78">
        <v>89</v>
      </c>
      <c r="B78">
        <v>143</v>
      </c>
      <c r="C78">
        <v>0.3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-36</v>
      </c>
      <c r="O78">
        <f>B78-N78</f>
        <v>179</v>
      </c>
    </row>
    <row r="79" spans="1:15" x14ac:dyDescent="0.25">
      <c r="A79">
        <v>93</v>
      </c>
      <c r="B79">
        <v>415</v>
      </c>
      <c r="C79">
        <v>0.3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-36</v>
      </c>
      <c r="O79">
        <f>B79-N79</f>
        <v>451</v>
      </c>
    </row>
    <row r="80" spans="1:15" x14ac:dyDescent="0.25">
      <c r="A80">
        <v>96</v>
      </c>
      <c r="B80">
        <v>347</v>
      </c>
      <c r="C80">
        <v>0.3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-36</v>
      </c>
      <c r="O80">
        <f>B80-N80</f>
        <v>383</v>
      </c>
    </row>
    <row r="81" spans="1:15" x14ac:dyDescent="0.25">
      <c r="A81">
        <v>101</v>
      </c>
      <c r="B81">
        <v>483</v>
      </c>
      <c r="C81">
        <v>0.3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-36</v>
      </c>
      <c r="O81">
        <f>B81-N81</f>
        <v>519</v>
      </c>
    </row>
    <row r="82" spans="1:15" x14ac:dyDescent="0.25">
      <c r="A82">
        <v>2</v>
      </c>
      <c r="B82">
        <v>483</v>
      </c>
      <c r="C82">
        <v>0.2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-36</v>
      </c>
      <c r="O82">
        <f>B82-N82</f>
        <v>519</v>
      </c>
    </row>
    <row r="83" spans="1:15" x14ac:dyDescent="0.25">
      <c r="A83">
        <v>7</v>
      </c>
      <c r="B83">
        <v>347</v>
      </c>
      <c r="C83">
        <v>0.2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-36</v>
      </c>
      <c r="O83">
        <f>B83-N83</f>
        <v>383</v>
      </c>
    </row>
    <row r="84" spans="1:15" x14ac:dyDescent="0.25">
      <c r="A84">
        <v>24</v>
      </c>
      <c r="B84">
        <v>687</v>
      </c>
      <c r="C84">
        <v>0.2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-36</v>
      </c>
      <c r="O84">
        <f>B84-N84</f>
        <v>723</v>
      </c>
    </row>
    <row r="85" spans="1:15" x14ac:dyDescent="0.25">
      <c r="A85">
        <v>27</v>
      </c>
      <c r="B85">
        <v>211</v>
      </c>
      <c r="C85">
        <v>0.2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-36</v>
      </c>
      <c r="O85">
        <f>B85-N85</f>
        <v>247</v>
      </c>
    </row>
    <row r="86" spans="1:15" x14ac:dyDescent="0.25">
      <c r="A86">
        <v>36</v>
      </c>
      <c r="B86">
        <v>551</v>
      </c>
      <c r="C86">
        <v>0.2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-36</v>
      </c>
      <c r="O86">
        <f>B86-N86</f>
        <v>587</v>
      </c>
    </row>
    <row r="87" spans="1:15" x14ac:dyDescent="0.25">
      <c r="A87">
        <v>39</v>
      </c>
      <c r="B87">
        <v>755</v>
      </c>
      <c r="C87">
        <v>0.2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-36</v>
      </c>
      <c r="O87">
        <f>B87-N87</f>
        <v>791</v>
      </c>
    </row>
    <row r="88" spans="1:15" x14ac:dyDescent="0.25">
      <c r="A88">
        <v>45</v>
      </c>
      <c r="B88">
        <v>619</v>
      </c>
      <c r="C88">
        <v>0.2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-36</v>
      </c>
      <c r="O88">
        <f>B88-N88</f>
        <v>655</v>
      </c>
    </row>
    <row r="89" spans="1:15" x14ac:dyDescent="0.25">
      <c r="A89">
        <v>56</v>
      </c>
      <c r="B89">
        <v>279</v>
      </c>
      <c r="C89">
        <v>0.2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-36</v>
      </c>
      <c r="O89">
        <f>B89-N89</f>
        <v>315</v>
      </c>
    </row>
    <row r="90" spans="1:15" x14ac:dyDescent="0.25">
      <c r="A90">
        <v>88</v>
      </c>
      <c r="B90">
        <v>143</v>
      </c>
      <c r="C90">
        <v>0.2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-36</v>
      </c>
      <c r="O90">
        <f>B90-N90</f>
        <v>179</v>
      </c>
    </row>
    <row r="91" spans="1:15" x14ac:dyDescent="0.25">
      <c r="A91">
        <v>110</v>
      </c>
      <c r="B91">
        <v>415</v>
      </c>
      <c r="C91">
        <v>0.2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-36</v>
      </c>
      <c r="O91">
        <f>B91-N91</f>
        <v>451</v>
      </c>
    </row>
    <row r="92" spans="1:15" x14ac:dyDescent="0.25">
      <c r="A92">
        <v>18</v>
      </c>
      <c r="B92">
        <v>347</v>
      </c>
      <c r="C92">
        <v>0.1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-36</v>
      </c>
      <c r="O92">
        <f>B92-N92</f>
        <v>383</v>
      </c>
    </row>
    <row r="93" spans="1:15" x14ac:dyDescent="0.25">
      <c r="A93">
        <v>23</v>
      </c>
      <c r="B93">
        <v>415</v>
      </c>
      <c r="C93">
        <v>0.1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-36</v>
      </c>
      <c r="O93">
        <f>B93-N93</f>
        <v>451</v>
      </c>
    </row>
    <row r="94" spans="1:15" x14ac:dyDescent="0.25">
      <c r="A94">
        <v>37</v>
      </c>
      <c r="B94">
        <v>483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-36</v>
      </c>
      <c r="O94">
        <f>B94-N94</f>
        <v>519</v>
      </c>
    </row>
    <row r="95" spans="1:15" x14ac:dyDescent="0.25">
      <c r="A95">
        <v>57</v>
      </c>
      <c r="B95">
        <v>687</v>
      </c>
      <c r="C95">
        <v>0.1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-36</v>
      </c>
      <c r="O95">
        <f>B95-N95</f>
        <v>723</v>
      </c>
    </row>
    <row r="96" spans="1:15" x14ac:dyDescent="0.25">
      <c r="A96">
        <v>59</v>
      </c>
      <c r="B96">
        <v>211</v>
      </c>
      <c r="C96">
        <v>0.1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-36</v>
      </c>
      <c r="O96">
        <f>B96-N96</f>
        <v>247</v>
      </c>
    </row>
    <row r="97" spans="1:15" x14ac:dyDescent="0.25">
      <c r="A97">
        <v>72</v>
      </c>
      <c r="B97">
        <v>143</v>
      </c>
      <c r="C97">
        <v>0.1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-36</v>
      </c>
      <c r="O97">
        <f>B97-N97</f>
        <v>179</v>
      </c>
    </row>
    <row r="98" spans="1:15" x14ac:dyDescent="0.25">
      <c r="A98">
        <v>73</v>
      </c>
      <c r="B98">
        <v>551</v>
      </c>
      <c r="C98">
        <v>0.1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-36</v>
      </c>
      <c r="O98">
        <f>B98-N98</f>
        <v>587</v>
      </c>
    </row>
    <row r="99" spans="1:15" x14ac:dyDescent="0.25">
      <c r="A99">
        <v>77</v>
      </c>
      <c r="B99">
        <v>755</v>
      </c>
      <c r="C99">
        <v>0.1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-36</v>
      </c>
      <c r="O99">
        <f>B99-N99</f>
        <v>791</v>
      </c>
    </row>
    <row r="100" spans="1:15" x14ac:dyDescent="0.25">
      <c r="A100">
        <v>98</v>
      </c>
      <c r="B100">
        <v>619</v>
      </c>
      <c r="C100">
        <v>0.1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-36</v>
      </c>
      <c r="O100">
        <f>B100-N100</f>
        <v>655</v>
      </c>
    </row>
    <row r="101" spans="1:15" x14ac:dyDescent="0.25">
      <c r="A101">
        <v>107</v>
      </c>
      <c r="B101">
        <v>279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-36</v>
      </c>
      <c r="O101">
        <f>B101-N101</f>
        <v>315</v>
      </c>
    </row>
    <row r="102" spans="1:15" x14ac:dyDescent="0.25">
      <c r="A102">
        <v>10</v>
      </c>
      <c r="B102">
        <v>347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-36</v>
      </c>
      <c r="O102">
        <f>B102-N102</f>
        <v>383</v>
      </c>
    </row>
    <row r="103" spans="1:15" x14ac:dyDescent="0.25">
      <c r="A103">
        <v>17</v>
      </c>
      <c r="B103">
        <v>551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-36</v>
      </c>
      <c r="O103">
        <f>B103-N103</f>
        <v>587</v>
      </c>
    </row>
    <row r="104" spans="1:15" x14ac:dyDescent="0.25">
      <c r="A104">
        <v>21</v>
      </c>
      <c r="B104">
        <v>483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-36</v>
      </c>
      <c r="O104">
        <f>B104-N104</f>
        <v>519</v>
      </c>
    </row>
    <row r="105" spans="1:15" x14ac:dyDescent="0.25">
      <c r="A105">
        <v>43</v>
      </c>
      <c r="B105">
        <v>211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-36</v>
      </c>
      <c r="O105">
        <f>B105-N105</f>
        <v>247</v>
      </c>
    </row>
    <row r="106" spans="1:15" x14ac:dyDescent="0.25">
      <c r="A106">
        <v>52</v>
      </c>
      <c r="B106">
        <v>755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-36</v>
      </c>
      <c r="O106">
        <f>B106-N106</f>
        <v>791</v>
      </c>
    </row>
    <row r="107" spans="1:15" x14ac:dyDescent="0.25">
      <c r="A107">
        <v>70</v>
      </c>
      <c r="B107">
        <v>687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-36</v>
      </c>
      <c r="O107">
        <f>B107-N107</f>
        <v>723</v>
      </c>
    </row>
    <row r="108" spans="1:15" x14ac:dyDescent="0.25">
      <c r="A108">
        <v>74</v>
      </c>
      <c r="B108">
        <v>143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-36</v>
      </c>
      <c r="O108">
        <f>B108-N108</f>
        <v>179</v>
      </c>
    </row>
    <row r="109" spans="1:15" x14ac:dyDescent="0.25">
      <c r="A109">
        <v>87</v>
      </c>
      <c r="B109">
        <v>415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-36</v>
      </c>
      <c r="O109">
        <f>B109-N109</f>
        <v>451</v>
      </c>
    </row>
    <row r="110" spans="1:15" x14ac:dyDescent="0.25">
      <c r="A110">
        <v>99</v>
      </c>
      <c r="B110">
        <v>619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-36</v>
      </c>
      <c r="O110">
        <f>B110-N110</f>
        <v>655</v>
      </c>
    </row>
    <row r="111" spans="1:15" x14ac:dyDescent="0.25">
      <c r="A111">
        <v>103</v>
      </c>
      <c r="B111">
        <v>279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-36</v>
      </c>
      <c r="O111">
        <f>B111-N111</f>
        <v>315</v>
      </c>
    </row>
  </sheetData>
  <sortState ref="A1:XFD111">
    <sortCondition descending="1" ref="C1:C111"/>
  </sortState>
  <pageMargins left="0.7" right="0.7" top="0.75" bottom="0.75" header="0.3" footer="0.3"/>
  <customProperties>
    <customPr name="DVSECTION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8"/>
  <sheetViews>
    <sheetView workbookViewId="0">
      <selection activeCell="AG8" sqref="AG8"/>
    </sheetView>
  </sheetViews>
  <sheetFormatPr defaultRowHeight="15" x14ac:dyDescent="0.25"/>
  <sheetData>
    <row r="1" spans="1:256" x14ac:dyDescent="0.25">
      <c r="A1" t="e">
        <f>IF('test-answer'!1:1,"AAAAAD/f/QA=",0)</f>
        <v>#VALUE!</v>
      </c>
      <c r="B1" t="e">
        <f>AND('test-answer'!A1,"AAAAAD/f/QE=")</f>
        <v>#VALUE!</v>
      </c>
      <c r="C1" t="e">
        <f>AND('test-answer'!B1,"AAAAAD/f/QI=")</f>
        <v>#VALUE!</v>
      </c>
      <c r="D1" t="e">
        <f>AND('test-answer'!C1,"AAAAAD/f/QM=")</f>
        <v>#VALUE!</v>
      </c>
      <c r="E1" t="e">
        <f>AND('test-answer'!D1,"AAAAAD/f/QQ=")</f>
        <v>#VALUE!</v>
      </c>
      <c r="F1" t="e">
        <f>AND('test-answer'!E1,"AAAAAD/f/QU=")</f>
        <v>#VALUE!</v>
      </c>
      <c r="G1" t="e">
        <f>AND('test-answer'!F1,"AAAAAD/f/QY=")</f>
        <v>#VALUE!</v>
      </c>
      <c r="H1" t="e">
        <f>AND('test-answer'!G1,"AAAAAD/f/Qc=")</f>
        <v>#VALUE!</v>
      </c>
      <c r="I1" t="e">
        <f>AND('test-answer'!H1,"AAAAAD/f/Qg=")</f>
        <v>#VALUE!</v>
      </c>
      <c r="J1" t="e">
        <f>AND('test-answer'!I1,"AAAAAD/f/Qk=")</f>
        <v>#VALUE!</v>
      </c>
      <c r="K1" t="e">
        <f>AND('test-answer'!J1,"AAAAAD/f/Qo=")</f>
        <v>#VALUE!</v>
      </c>
      <c r="L1" t="e">
        <f>AND('test-answer'!K1,"AAAAAD/f/Qs=")</f>
        <v>#VALUE!</v>
      </c>
      <c r="M1" t="e">
        <f>AND('test-answer'!L1,"AAAAAD/f/Qw=")</f>
        <v>#VALUE!</v>
      </c>
      <c r="N1" t="e">
        <f>AND('test-answer'!M1,"AAAAAD/f/Q0=")</f>
        <v>#VALUE!</v>
      </c>
      <c r="O1" t="e">
        <f>AND('test-answer'!N1,"AAAAAD/f/Q4=")</f>
        <v>#VALUE!</v>
      </c>
      <c r="P1" t="e">
        <f>AND('test-answer'!O1,"AAAAAD/f/Q8=")</f>
        <v>#VALUE!</v>
      </c>
      <c r="Q1" t="e">
        <f>AND('test-answer'!P1,"AAAAAD/f/RA=")</f>
        <v>#VALUE!</v>
      </c>
      <c r="R1">
        <f>IF('test-answer'!2:2,"AAAAAD/f/RE=",0)</f>
        <v>0</v>
      </c>
      <c r="S1" t="e">
        <f>AND('test-answer'!A2,"AAAAAD/f/RI=")</f>
        <v>#VALUE!</v>
      </c>
      <c r="T1" t="e">
        <f>AND('test-answer'!B2,"AAAAAD/f/RM=")</f>
        <v>#VALUE!</v>
      </c>
      <c r="U1" t="e">
        <f>AND('test-answer'!C2,"AAAAAD/f/RQ=")</f>
        <v>#VALUE!</v>
      </c>
      <c r="V1" t="e">
        <f>AND('test-answer'!D2,"AAAAAD/f/RU=")</f>
        <v>#VALUE!</v>
      </c>
      <c r="W1" t="e">
        <f>AND('test-answer'!E2,"AAAAAD/f/RY=")</f>
        <v>#VALUE!</v>
      </c>
      <c r="X1" t="e">
        <f>AND('test-answer'!F2,"AAAAAD/f/Rc=")</f>
        <v>#VALUE!</v>
      </c>
      <c r="Y1" t="e">
        <f>AND('test-answer'!G2,"AAAAAD/f/Rg=")</f>
        <v>#VALUE!</v>
      </c>
      <c r="Z1" t="e">
        <f>AND('test-answer'!H2,"AAAAAD/f/Rk=")</f>
        <v>#VALUE!</v>
      </c>
      <c r="AA1" t="e">
        <f>AND('test-answer'!I2,"AAAAAD/f/Ro=")</f>
        <v>#VALUE!</v>
      </c>
      <c r="AB1" t="e">
        <f>AND('test-answer'!J2,"AAAAAD/f/Rs=")</f>
        <v>#VALUE!</v>
      </c>
      <c r="AC1" t="e">
        <f>AND('test-answer'!K2,"AAAAAD/f/Rw=")</f>
        <v>#VALUE!</v>
      </c>
      <c r="AD1" t="e">
        <f>AND('test-answer'!L2,"AAAAAD/f/R0=")</f>
        <v>#VALUE!</v>
      </c>
      <c r="AE1" t="e">
        <f>AND('test-answer'!M2,"AAAAAD/f/R4=")</f>
        <v>#VALUE!</v>
      </c>
      <c r="AF1" t="e">
        <f>AND('test-answer'!N2,"AAAAAD/f/R8=")</f>
        <v>#VALUE!</v>
      </c>
      <c r="AG1" t="e">
        <f>AND('test-answer'!O2,"AAAAAD/f/SA=")</f>
        <v>#VALUE!</v>
      </c>
      <c r="AH1" t="e">
        <f>AND('test-answer'!P2,"AAAAAD/f/SE=")</f>
        <v>#VALUE!</v>
      </c>
      <c r="AI1">
        <f>IF('test-answer'!3:3,"AAAAAD/f/SI=",0)</f>
        <v>0</v>
      </c>
      <c r="AJ1" t="e">
        <f>AND('test-answer'!A3,"AAAAAD/f/SM=")</f>
        <v>#VALUE!</v>
      </c>
      <c r="AK1" t="e">
        <f>AND('test-answer'!B3,"AAAAAD/f/SQ=")</f>
        <v>#VALUE!</v>
      </c>
      <c r="AL1" t="e">
        <f>AND('test-answer'!C3,"AAAAAD/f/SU=")</f>
        <v>#VALUE!</v>
      </c>
      <c r="AM1" t="e">
        <f>AND('test-answer'!D3,"AAAAAD/f/SY=")</f>
        <v>#VALUE!</v>
      </c>
      <c r="AN1" t="e">
        <f>AND('test-answer'!E3,"AAAAAD/f/Sc=")</f>
        <v>#VALUE!</v>
      </c>
      <c r="AO1" t="e">
        <f>AND('test-answer'!F3,"AAAAAD/f/Sg=")</f>
        <v>#VALUE!</v>
      </c>
      <c r="AP1" t="e">
        <f>AND('test-answer'!G3,"AAAAAD/f/Sk=")</f>
        <v>#VALUE!</v>
      </c>
      <c r="AQ1" t="e">
        <f>AND('test-answer'!H3,"AAAAAD/f/So=")</f>
        <v>#VALUE!</v>
      </c>
      <c r="AR1" t="e">
        <f>AND('test-answer'!I3,"AAAAAD/f/Ss=")</f>
        <v>#VALUE!</v>
      </c>
      <c r="AS1" t="e">
        <f>AND('test-answer'!J3,"AAAAAD/f/Sw=")</f>
        <v>#VALUE!</v>
      </c>
      <c r="AT1" t="e">
        <f>AND('test-answer'!K3,"AAAAAD/f/S0=")</f>
        <v>#VALUE!</v>
      </c>
      <c r="AU1" t="e">
        <f>AND('test-answer'!L3,"AAAAAD/f/S4=")</f>
        <v>#VALUE!</v>
      </c>
      <c r="AV1" t="e">
        <f>AND('test-answer'!M3,"AAAAAD/f/S8=")</f>
        <v>#VALUE!</v>
      </c>
      <c r="AW1" t="e">
        <f>AND('test-answer'!N3,"AAAAAD/f/TA=")</f>
        <v>#VALUE!</v>
      </c>
      <c r="AX1" t="e">
        <f>AND('test-answer'!O3,"AAAAAD/f/TE=")</f>
        <v>#VALUE!</v>
      </c>
      <c r="AY1" t="e">
        <f>AND('test-answer'!P3,"AAAAAD/f/TI=")</f>
        <v>#VALUE!</v>
      </c>
      <c r="AZ1">
        <f>IF('test-answer'!4:4,"AAAAAD/f/TM=",0)</f>
        <v>0</v>
      </c>
      <c r="BA1" t="e">
        <f>AND('test-answer'!A4,"AAAAAD/f/TQ=")</f>
        <v>#VALUE!</v>
      </c>
      <c r="BB1" t="e">
        <f>AND('test-answer'!B4,"AAAAAD/f/TU=")</f>
        <v>#VALUE!</v>
      </c>
      <c r="BC1" t="e">
        <f>AND('test-answer'!C4,"AAAAAD/f/TY=")</f>
        <v>#VALUE!</v>
      </c>
      <c r="BD1" t="e">
        <f>AND('test-answer'!D4,"AAAAAD/f/Tc=")</f>
        <v>#VALUE!</v>
      </c>
      <c r="BE1" t="e">
        <f>AND('test-answer'!E4,"AAAAAD/f/Tg=")</f>
        <v>#VALUE!</v>
      </c>
      <c r="BF1" t="e">
        <f>AND('test-answer'!F4,"AAAAAD/f/Tk=")</f>
        <v>#VALUE!</v>
      </c>
      <c r="BG1" t="e">
        <f>AND('test-answer'!G4,"AAAAAD/f/To=")</f>
        <v>#VALUE!</v>
      </c>
      <c r="BH1" t="e">
        <f>AND('test-answer'!H4,"AAAAAD/f/Ts=")</f>
        <v>#VALUE!</v>
      </c>
      <c r="BI1" t="e">
        <f>AND('test-answer'!I4,"AAAAAD/f/Tw=")</f>
        <v>#VALUE!</v>
      </c>
      <c r="BJ1" t="e">
        <f>AND('test-answer'!J4,"AAAAAD/f/T0=")</f>
        <v>#VALUE!</v>
      </c>
      <c r="BK1" t="e">
        <f>AND('test-answer'!K4,"AAAAAD/f/T4=")</f>
        <v>#VALUE!</v>
      </c>
      <c r="BL1" t="e">
        <f>AND('test-answer'!L4,"AAAAAD/f/T8=")</f>
        <v>#VALUE!</v>
      </c>
      <c r="BM1" t="e">
        <f>AND('test-answer'!M4,"AAAAAD/f/UA=")</f>
        <v>#VALUE!</v>
      </c>
      <c r="BN1" t="e">
        <f>AND('test-answer'!N4,"AAAAAD/f/UE=")</f>
        <v>#VALUE!</v>
      </c>
      <c r="BO1" t="e">
        <f>AND('test-answer'!O4,"AAAAAD/f/UI=")</f>
        <v>#VALUE!</v>
      </c>
      <c r="BP1" t="e">
        <f>AND('test-answer'!P4,"AAAAAD/f/UM=")</f>
        <v>#VALUE!</v>
      </c>
      <c r="BQ1">
        <f>IF('test-answer'!5:5,"AAAAAD/f/UQ=",0)</f>
        <v>0</v>
      </c>
      <c r="BR1" t="e">
        <f>AND('test-answer'!A5,"AAAAAD/f/UU=")</f>
        <v>#VALUE!</v>
      </c>
      <c r="BS1" t="e">
        <f>AND('test-answer'!B5,"AAAAAD/f/UY=")</f>
        <v>#VALUE!</v>
      </c>
      <c r="BT1" t="e">
        <f>AND('test-answer'!C5,"AAAAAD/f/Uc=")</f>
        <v>#VALUE!</v>
      </c>
      <c r="BU1" t="e">
        <f>AND('test-answer'!D5,"AAAAAD/f/Ug=")</f>
        <v>#VALUE!</v>
      </c>
      <c r="BV1" t="e">
        <f>AND('test-answer'!E5,"AAAAAD/f/Uk=")</f>
        <v>#VALUE!</v>
      </c>
      <c r="BW1" t="e">
        <f>AND('test-answer'!F5,"AAAAAD/f/Uo=")</f>
        <v>#VALUE!</v>
      </c>
      <c r="BX1" t="e">
        <f>AND('test-answer'!G5,"AAAAAD/f/Us=")</f>
        <v>#VALUE!</v>
      </c>
      <c r="BY1" t="e">
        <f>AND('test-answer'!H5,"AAAAAD/f/Uw=")</f>
        <v>#VALUE!</v>
      </c>
      <c r="BZ1" t="e">
        <f>AND('test-answer'!I5,"AAAAAD/f/U0=")</f>
        <v>#VALUE!</v>
      </c>
      <c r="CA1" t="e">
        <f>AND('test-answer'!J5,"AAAAAD/f/U4=")</f>
        <v>#VALUE!</v>
      </c>
      <c r="CB1" t="e">
        <f>AND('test-answer'!K5,"AAAAAD/f/U8=")</f>
        <v>#VALUE!</v>
      </c>
      <c r="CC1" t="e">
        <f>AND('test-answer'!L5,"AAAAAD/f/VA=")</f>
        <v>#VALUE!</v>
      </c>
      <c r="CD1" t="e">
        <f>AND('test-answer'!M5,"AAAAAD/f/VE=")</f>
        <v>#VALUE!</v>
      </c>
      <c r="CE1" t="e">
        <f>AND('test-answer'!N5,"AAAAAD/f/VI=")</f>
        <v>#VALUE!</v>
      </c>
      <c r="CF1" t="e">
        <f>AND('test-answer'!O5,"AAAAAD/f/VM=")</f>
        <v>#VALUE!</v>
      </c>
      <c r="CG1" t="e">
        <f>AND('test-answer'!P5,"AAAAAD/f/VQ=")</f>
        <v>#VALUE!</v>
      </c>
      <c r="CH1">
        <f>IF('test-answer'!6:6,"AAAAAD/f/VU=",0)</f>
        <v>0</v>
      </c>
      <c r="CI1" t="e">
        <f>AND('test-answer'!A6,"AAAAAD/f/VY=")</f>
        <v>#VALUE!</v>
      </c>
      <c r="CJ1" t="e">
        <f>AND('test-answer'!B6,"AAAAAD/f/Vc=")</f>
        <v>#VALUE!</v>
      </c>
      <c r="CK1" t="e">
        <f>AND('test-answer'!C6,"AAAAAD/f/Vg=")</f>
        <v>#VALUE!</v>
      </c>
      <c r="CL1" t="e">
        <f>AND('test-answer'!D6,"AAAAAD/f/Vk=")</f>
        <v>#VALUE!</v>
      </c>
      <c r="CM1" t="e">
        <f>AND('test-answer'!E6,"AAAAAD/f/Vo=")</f>
        <v>#VALUE!</v>
      </c>
      <c r="CN1" t="e">
        <f>AND('test-answer'!F6,"AAAAAD/f/Vs=")</f>
        <v>#VALUE!</v>
      </c>
      <c r="CO1" t="e">
        <f>AND('test-answer'!G6,"AAAAAD/f/Vw=")</f>
        <v>#VALUE!</v>
      </c>
      <c r="CP1" t="e">
        <f>AND('test-answer'!H6,"AAAAAD/f/V0=")</f>
        <v>#VALUE!</v>
      </c>
      <c r="CQ1" t="e">
        <f>AND('test-answer'!I6,"AAAAAD/f/V4=")</f>
        <v>#VALUE!</v>
      </c>
      <c r="CR1" t="e">
        <f>AND('test-answer'!J6,"AAAAAD/f/V8=")</f>
        <v>#VALUE!</v>
      </c>
      <c r="CS1" t="e">
        <f>AND('test-answer'!K6,"AAAAAD/f/WA=")</f>
        <v>#VALUE!</v>
      </c>
      <c r="CT1" t="e">
        <f>AND('test-answer'!L6,"AAAAAD/f/WE=")</f>
        <v>#VALUE!</v>
      </c>
      <c r="CU1" t="e">
        <f>AND('test-answer'!M6,"AAAAAD/f/WI=")</f>
        <v>#VALUE!</v>
      </c>
      <c r="CV1" t="e">
        <f>AND('test-answer'!N6,"AAAAAD/f/WM=")</f>
        <v>#VALUE!</v>
      </c>
      <c r="CW1" t="e">
        <f>AND('test-answer'!O6,"AAAAAD/f/WQ=")</f>
        <v>#VALUE!</v>
      </c>
      <c r="CX1" t="e">
        <f>AND('test-answer'!P6,"AAAAAD/f/WU=")</f>
        <v>#VALUE!</v>
      </c>
      <c r="CY1">
        <f>IF('test-answer'!7:7,"AAAAAD/f/WY=",0)</f>
        <v>0</v>
      </c>
      <c r="CZ1" t="e">
        <f>AND('test-answer'!A7,"AAAAAD/f/Wc=")</f>
        <v>#VALUE!</v>
      </c>
      <c r="DA1" t="e">
        <f>AND('test-answer'!B7,"AAAAAD/f/Wg=")</f>
        <v>#VALUE!</v>
      </c>
      <c r="DB1" t="e">
        <f>AND('test-answer'!C7,"AAAAAD/f/Wk=")</f>
        <v>#VALUE!</v>
      </c>
      <c r="DC1" t="e">
        <f>AND('test-answer'!D7,"AAAAAD/f/Wo=")</f>
        <v>#VALUE!</v>
      </c>
      <c r="DD1" t="e">
        <f>AND('test-answer'!E7,"AAAAAD/f/Ws=")</f>
        <v>#VALUE!</v>
      </c>
      <c r="DE1" t="e">
        <f>AND('test-answer'!F7,"AAAAAD/f/Ww=")</f>
        <v>#VALUE!</v>
      </c>
      <c r="DF1" t="e">
        <f>AND('test-answer'!G7,"AAAAAD/f/W0=")</f>
        <v>#VALUE!</v>
      </c>
      <c r="DG1" t="e">
        <f>AND('test-answer'!H7,"AAAAAD/f/W4=")</f>
        <v>#VALUE!</v>
      </c>
      <c r="DH1" t="e">
        <f>AND('test-answer'!I7,"AAAAAD/f/W8=")</f>
        <v>#VALUE!</v>
      </c>
      <c r="DI1" t="e">
        <f>AND('test-answer'!J7,"AAAAAD/f/XA=")</f>
        <v>#VALUE!</v>
      </c>
      <c r="DJ1" t="e">
        <f>AND('test-answer'!K7,"AAAAAD/f/XE=")</f>
        <v>#VALUE!</v>
      </c>
      <c r="DK1" t="e">
        <f>AND('test-answer'!L7,"AAAAAD/f/XI=")</f>
        <v>#VALUE!</v>
      </c>
      <c r="DL1" t="e">
        <f>AND('test-answer'!M7,"AAAAAD/f/XM=")</f>
        <v>#VALUE!</v>
      </c>
      <c r="DM1" t="e">
        <f>AND('test-answer'!N7,"AAAAAD/f/XQ=")</f>
        <v>#VALUE!</v>
      </c>
      <c r="DN1" t="e">
        <f>AND('test-answer'!O7,"AAAAAD/f/XU=")</f>
        <v>#VALUE!</v>
      </c>
      <c r="DO1" t="e">
        <f>AND('test-answer'!P7,"AAAAAD/f/XY=")</f>
        <v>#VALUE!</v>
      </c>
      <c r="DP1">
        <f>IF('test-answer'!8:8,"AAAAAD/f/Xc=",0)</f>
        <v>0</v>
      </c>
      <c r="DQ1" t="e">
        <f>AND('test-answer'!A8,"AAAAAD/f/Xg=")</f>
        <v>#VALUE!</v>
      </c>
      <c r="DR1" t="e">
        <f>AND('test-answer'!B8,"AAAAAD/f/Xk=")</f>
        <v>#VALUE!</v>
      </c>
      <c r="DS1" t="e">
        <f>AND('test-answer'!C8,"AAAAAD/f/Xo=")</f>
        <v>#VALUE!</v>
      </c>
      <c r="DT1" t="e">
        <f>AND('test-answer'!D8,"AAAAAD/f/Xs=")</f>
        <v>#VALUE!</v>
      </c>
      <c r="DU1" t="e">
        <f>AND('test-answer'!E8,"AAAAAD/f/Xw=")</f>
        <v>#VALUE!</v>
      </c>
      <c r="DV1" t="e">
        <f>AND('test-answer'!F8,"AAAAAD/f/X0=")</f>
        <v>#VALUE!</v>
      </c>
      <c r="DW1" t="e">
        <f>AND('test-answer'!G8,"AAAAAD/f/X4=")</f>
        <v>#VALUE!</v>
      </c>
      <c r="DX1" t="e">
        <f>AND('test-answer'!H8,"AAAAAD/f/X8=")</f>
        <v>#VALUE!</v>
      </c>
      <c r="DY1" t="e">
        <f>AND('test-answer'!I8,"AAAAAD/f/YA=")</f>
        <v>#VALUE!</v>
      </c>
      <c r="DZ1" t="e">
        <f>AND('test-answer'!J8,"AAAAAD/f/YE=")</f>
        <v>#VALUE!</v>
      </c>
      <c r="EA1" t="e">
        <f>AND('test-answer'!K8,"AAAAAD/f/YI=")</f>
        <v>#VALUE!</v>
      </c>
      <c r="EB1" t="e">
        <f>AND('test-answer'!L8,"AAAAAD/f/YM=")</f>
        <v>#VALUE!</v>
      </c>
      <c r="EC1" t="e">
        <f>AND('test-answer'!M8,"AAAAAD/f/YQ=")</f>
        <v>#VALUE!</v>
      </c>
      <c r="ED1" t="e">
        <f>AND('test-answer'!N8,"AAAAAD/f/YU=")</f>
        <v>#VALUE!</v>
      </c>
      <c r="EE1" t="e">
        <f>AND('test-answer'!O8,"AAAAAD/f/YY=")</f>
        <v>#VALUE!</v>
      </c>
      <c r="EF1" t="e">
        <f>AND('test-answer'!P8,"AAAAAD/f/Yc=")</f>
        <v>#VALUE!</v>
      </c>
      <c r="EG1">
        <f>IF('test-answer'!9:9,"AAAAAD/f/Yg=",0)</f>
        <v>0</v>
      </c>
      <c r="EH1" t="e">
        <f>AND('test-answer'!A9,"AAAAAD/f/Yk=")</f>
        <v>#VALUE!</v>
      </c>
      <c r="EI1" t="e">
        <f>AND('test-answer'!B9,"AAAAAD/f/Yo=")</f>
        <v>#VALUE!</v>
      </c>
      <c r="EJ1" t="e">
        <f>AND('test-answer'!C9,"AAAAAD/f/Ys=")</f>
        <v>#VALUE!</v>
      </c>
      <c r="EK1" t="e">
        <f>AND('test-answer'!D9,"AAAAAD/f/Yw=")</f>
        <v>#VALUE!</v>
      </c>
      <c r="EL1" t="e">
        <f>AND('test-answer'!E9,"AAAAAD/f/Y0=")</f>
        <v>#VALUE!</v>
      </c>
      <c r="EM1" t="e">
        <f>AND('test-answer'!F9,"AAAAAD/f/Y4=")</f>
        <v>#VALUE!</v>
      </c>
      <c r="EN1" t="e">
        <f>AND('test-answer'!G9,"AAAAAD/f/Y8=")</f>
        <v>#VALUE!</v>
      </c>
      <c r="EO1" t="e">
        <f>AND('test-answer'!H9,"AAAAAD/f/ZA=")</f>
        <v>#VALUE!</v>
      </c>
      <c r="EP1" t="e">
        <f>AND('test-answer'!I9,"AAAAAD/f/ZE=")</f>
        <v>#VALUE!</v>
      </c>
      <c r="EQ1" t="e">
        <f>AND('test-answer'!J9,"AAAAAD/f/ZI=")</f>
        <v>#VALUE!</v>
      </c>
      <c r="ER1" t="e">
        <f>AND('test-answer'!K9,"AAAAAD/f/ZM=")</f>
        <v>#VALUE!</v>
      </c>
      <c r="ES1" t="e">
        <f>AND('test-answer'!L9,"AAAAAD/f/ZQ=")</f>
        <v>#VALUE!</v>
      </c>
      <c r="ET1" t="e">
        <f>AND('test-answer'!M9,"AAAAAD/f/ZU=")</f>
        <v>#VALUE!</v>
      </c>
      <c r="EU1" t="e">
        <f>AND('test-answer'!N9,"AAAAAD/f/ZY=")</f>
        <v>#VALUE!</v>
      </c>
      <c r="EV1" t="e">
        <f>AND('test-answer'!O9,"AAAAAD/f/Zc=")</f>
        <v>#VALUE!</v>
      </c>
      <c r="EW1" t="e">
        <f>AND('test-answer'!P9,"AAAAAD/f/Zg=")</f>
        <v>#VALUE!</v>
      </c>
      <c r="EX1">
        <f>IF('test-answer'!10:10,"AAAAAD/f/Zk=",0)</f>
        <v>0</v>
      </c>
      <c r="EY1" t="e">
        <f>AND('test-answer'!A10,"AAAAAD/f/Zo=")</f>
        <v>#VALUE!</v>
      </c>
      <c r="EZ1" t="e">
        <f>AND('test-answer'!B10,"AAAAAD/f/Zs=")</f>
        <v>#VALUE!</v>
      </c>
      <c r="FA1" t="e">
        <f>AND('test-answer'!C10,"AAAAAD/f/Zw=")</f>
        <v>#VALUE!</v>
      </c>
      <c r="FB1" t="e">
        <f>AND('test-answer'!D10,"AAAAAD/f/Z0=")</f>
        <v>#VALUE!</v>
      </c>
      <c r="FC1" t="e">
        <f>AND('test-answer'!E10,"AAAAAD/f/Z4=")</f>
        <v>#VALUE!</v>
      </c>
      <c r="FD1" t="e">
        <f>AND('test-answer'!F10,"AAAAAD/f/Z8=")</f>
        <v>#VALUE!</v>
      </c>
      <c r="FE1" t="e">
        <f>AND('test-answer'!G10,"AAAAAD/f/aA=")</f>
        <v>#VALUE!</v>
      </c>
      <c r="FF1" t="e">
        <f>AND('test-answer'!H10,"AAAAAD/f/aE=")</f>
        <v>#VALUE!</v>
      </c>
      <c r="FG1" t="e">
        <f>AND('test-answer'!I10,"AAAAAD/f/aI=")</f>
        <v>#VALUE!</v>
      </c>
      <c r="FH1" t="e">
        <f>AND('test-answer'!J10,"AAAAAD/f/aM=")</f>
        <v>#VALUE!</v>
      </c>
      <c r="FI1" t="e">
        <f>AND('test-answer'!K10,"AAAAAD/f/aQ=")</f>
        <v>#VALUE!</v>
      </c>
      <c r="FJ1" t="e">
        <f>AND('test-answer'!L10,"AAAAAD/f/aU=")</f>
        <v>#VALUE!</v>
      </c>
      <c r="FK1" t="e">
        <f>AND('test-answer'!M10,"AAAAAD/f/aY=")</f>
        <v>#VALUE!</v>
      </c>
      <c r="FL1" t="e">
        <f>AND('test-answer'!N10,"AAAAAD/f/ac=")</f>
        <v>#VALUE!</v>
      </c>
      <c r="FM1" t="e">
        <f>AND('test-answer'!O10,"AAAAAD/f/ag=")</f>
        <v>#VALUE!</v>
      </c>
      <c r="FN1" t="e">
        <f>AND('test-answer'!P10,"AAAAAD/f/ak=")</f>
        <v>#VALUE!</v>
      </c>
      <c r="FO1">
        <f>IF('test-answer'!11:11,"AAAAAD/f/ao=",0)</f>
        <v>0</v>
      </c>
      <c r="FP1" t="e">
        <f>AND('test-answer'!A11,"AAAAAD/f/as=")</f>
        <v>#VALUE!</v>
      </c>
      <c r="FQ1" t="e">
        <f>AND('test-answer'!B11,"AAAAAD/f/aw=")</f>
        <v>#VALUE!</v>
      </c>
      <c r="FR1" t="e">
        <f>AND('test-answer'!C11,"AAAAAD/f/a0=")</f>
        <v>#VALUE!</v>
      </c>
      <c r="FS1" t="e">
        <f>AND('test-answer'!D11,"AAAAAD/f/a4=")</f>
        <v>#VALUE!</v>
      </c>
      <c r="FT1" t="e">
        <f>AND('test-answer'!E11,"AAAAAD/f/a8=")</f>
        <v>#VALUE!</v>
      </c>
      <c r="FU1" t="e">
        <f>AND('test-answer'!F11,"AAAAAD/f/bA=")</f>
        <v>#VALUE!</v>
      </c>
      <c r="FV1" t="e">
        <f>AND('test-answer'!G11,"AAAAAD/f/bE=")</f>
        <v>#VALUE!</v>
      </c>
      <c r="FW1" t="e">
        <f>AND('test-answer'!H11,"AAAAAD/f/bI=")</f>
        <v>#VALUE!</v>
      </c>
      <c r="FX1" t="e">
        <f>AND('test-answer'!I11,"AAAAAD/f/bM=")</f>
        <v>#VALUE!</v>
      </c>
      <c r="FY1" t="e">
        <f>AND('test-answer'!J11,"AAAAAD/f/bQ=")</f>
        <v>#VALUE!</v>
      </c>
      <c r="FZ1" t="e">
        <f>AND('test-answer'!K11,"AAAAAD/f/bU=")</f>
        <v>#VALUE!</v>
      </c>
      <c r="GA1" t="e">
        <f>AND('test-answer'!L11,"AAAAAD/f/bY=")</f>
        <v>#VALUE!</v>
      </c>
      <c r="GB1" t="e">
        <f>AND('test-answer'!M11,"AAAAAD/f/bc=")</f>
        <v>#VALUE!</v>
      </c>
      <c r="GC1" t="e">
        <f>AND('test-answer'!N11,"AAAAAD/f/bg=")</f>
        <v>#VALUE!</v>
      </c>
      <c r="GD1" t="e">
        <f>AND('test-answer'!O11,"AAAAAD/f/bk=")</f>
        <v>#VALUE!</v>
      </c>
      <c r="GE1" t="e">
        <f>AND('test-answer'!P11,"AAAAAD/f/bo=")</f>
        <v>#VALUE!</v>
      </c>
      <c r="GF1">
        <f>IF('test-answer'!12:12,"AAAAAD/f/bs=",0)</f>
        <v>0</v>
      </c>
      <c r="GG1" t="e">
        <f>AND('test-answer'!A12,"AAAAAD/f/bw=")</f>
        <v>#VALUE!</v>
      </c>
      <c r="GH1" t="e">
        <f>AND('test-answer'!B12,"AAAAAD/f/b0=")</f>
        <v>#VALUE!</v>
      </c>
      <c r="GI1" t="e">
        <f>AND('test-answer'!C12,"AAAAAD/f/b4=")</f>
        <v>#VALUE!</v>
      </c>
      <c r="GJ1" t="e">
        <f>AND('test-answer'!D12,"AAAAAD/f/b8=")</f>
        <v>#VALUE!</v>
      </c>
      <c r="GK1" t="e">
        <f>AND('test-answer'!E12,"AAAAAD/f/cA=")</f>
        <v>#VALUE!</v>
      </c>
      <c r="GL1" t="e">
        <f>AND('test-answer'!F12,"AAAAAD/f/cE=")</f>
        <v>#VALUE!</v>
      </c>
      <c r="GM1" t="e">
        <f>AND('test-answer'!G12,"AAAAAD/f/cI=")</f>
        <v>#VALUE!</v>
      </c>
      <c r="GN1" t="e">
        <f>AND('test-answer'!H12,"AAAAAD/f/cM=")</f>
        <v>#VALUE!</v>
      </c>
      <c r="GO1" t="e">
        <f>AND('test-answer'!I12,"AAAAAD/f/cQ=")</f>
        <v>#VALUE!</v>
      </c>
      <c r="GP1" t="e">
        <f>AND('test-answer'!J12,"AAAAAD/f/cU=")</f>
        <v>#VALUE!</v>
      </c>
      <c r="GQ1" t="e">
        <f>AND('test-answer'!K12,"AAAAAD/f/cY=")</f>
        <v>#VALUE!</v>
      </c>
      <c r="GR1" t="e">
        <f>AND('test-answer'!L12,"AAAAAD/f/cc=")</f>
        <v>#VALUE!</v>
      </c>
      <c r="GS1" t="e">
        <f>AND('test-answer'!M12,"AAAAAD/f/cg=")</f>
        <v>#VALUE!</v>
      </c>
      <c r="GT1" t="e">
        <f>AND('test-answer'!N12,"AAAAAD/f/ck=")</f>
        <v>#VALUE!</v>
      </c>
      <c r="GU1" t="e">
        <f>AND('test-answer'!O12,"AAAAAD/f/co=")</f>
        <v>#VALUE!</v>
      </c>
      <c r="GV1" t="e">
        <f>AND('test-answer'!P12,"AAAAAD/f/cs=")</f>
        <v>#VALUE!</v>
      </c>
      <c r="GW1">
        <f>IF('test-answer'!13:13,"AAAAAD/f/cw=",0)</f>
        <v>0</v>
      </c>
      <c r="GX1" t="e">
        <f>AND('test-answer'!A13,"AAAAAD/f/c0=")</f>
        <v>#VALUE!</v>
      </c>
      <c r="GY1" t="e">
        <f>AND('test-answer'!B13,"AAAAAD/f/c4=")</f>
        <v>#VALUE!</v>
      </c>
      <c r="GZ1" t="e">
        <f>AND('test-answer'!C13,"AAAAAD/f/c8=")</f>
        <v>#VALUE!</v>
      </c>
      <c r="HA1" t="e">
        <f>AND('test-answer'!D13,"AAAAAD/f/dA=")</f>
        <v>#VALUE!</v>
      </c>
      <c r="HB1" t="e">
        <f>AND('test-answer'!E13,"AAAAAD/f/dE=")</f>
        <v>#VALUE!</v>
      </c>
      <c r="HC1" t="e">
        <f>AND('test-answer'!F13,"AAAAAD/f/dI=")</f>
        <v>#VALUE!</v>
      </c>
      <c r="HD1" t="e">
        <f>AND('test-answer'!G13,"AAAAAD/f/dM=")</f>
        <v>#VALUE!</v>
      </c>
      <c r="HE1" t="e">
        <f>AND('test-answer'!H13,"AAAAAD/f/dQ=")</f>
        <v>#VALUE!</v>
      </c>
      <c r="HF1" t="e">
        <f>AND('test-answer'!I13,"AAAAAD/f/dU=")</f>
        <v>#VALUE!</v>
      </c>
      <c r="HG1" t="e">
        <f>AND('test-answer'!J13,"AAAAAD/f/dY=")</f>
        <v>#VALUE!</v>
      </c>
      <c r="HH1" t="e">
        <f>AND('test-answer'!K13,"AAAAAD/f/dc=")</f>
        <v>#VALUE!</v>
      </c>
      <c r="HI1" t="e">
        <f>AND('test-answer'!L13,"AAAAAD/f/dg=")</f>
        <v>#VALUE!</v>
      </c>
      <c r="HJ1" t="e">
        <f>AND('test-answer'!M13,"AAAAAD/f/dk=")</f>
        <v>#VALUE!</v>
      </c>
      <c r="HK1" t="e">
        <f>AND('test-answer'!N13,"AAAAAD/f/do=")</f>
        <v>#VALUE!</v>
      </c>
      <c r="HL1" t="e">
        <f>AND('test-answer'!O13,"AAAAAD/f/ds=")</f>
        <v>#VALUE!</v>
      </c>
      <c r="HM1" t="e">
        <f>AND('test-answer'!P13,"AAAAAD/f/dw=")</f>
        <v>#VALUE!</v>
      </c>
      <c r="HN1">
        <f>IF('test-answer'!14:14,"AAAAAD/f/d0=",0)</f>
        <v>0</v>
      </c>
      <c r="HO1" t="e">
        <f>AND('test-answer'!A14,"AAAAAD/f/d4=")</f>
        <v>#VALUE!</v>
      </c>
      <c r="HP1" t="e">
        <f>AND('test-answer'!B14,"AAAAAD/f/d8=")</f>
        <v>#VALUE!</v>
      </c>
      <c r="HQ1" t="e">
        <f>AND('test-answer'!C14,"AAAAAD/f/eA=")</f>
        <v>#VALUE!</v>
      </c>
      <c r="HR1" t="e">
        <f>AND('test-answer'!D14,"AAAAAD/f/eE=")</f>
        <v>#VALUE!</v>
      </c>
      <c r="HS1" t="e">
        <f>AND('test-answer'!E14,"AAAAAD/f/eI=")</f>
        <v>#VALUE!</v>
      </c>
      <c r="HT1" t="e">
        <f>AND('test-answer'!F14,"AAAAAD/f/eM=")</f>
        <v>#VALUE!</v>
      </c>
      <c r="HU1" t="e">
        <f>AND('test-answer'!G14,"AAAAAD/f/eQ=")</f>
        <v>#VALUE!</v>
      </c>
      <c r="HV1" t="e">
        <f>AND('test-answer'!H14,"AAAAAD/f/eU=")</f>
        <v>#VALUE!</v>
      </c>
      <c r="HW1" t="e">
        <f>AND('test-answer'!I14,"AAAAAD/f/eY=")</f>
        <v>#VALUE!</v>
      </c>
      <c r="HX1" t="e">
        <f>AND('test-answer'!J14,"AAAAAD/f/ec=")</f>
        <v>#VALUE!</v>
      </c>
      <c r="HY1" t="e">
        <f>AND('test-answer'!K14,"AAAAAD/f/eg=")</f>
        <v>#VALUE!</v>
      </c>
      <c r="HZ1" t="e">
        <f>AND('test-answer'!L14,"AAAAAD/f/ek=")</f>
        <v>#VALUE!</v>
      </c>
      <c r="IA1" t="e">
        <f>AND('test-answer'!M14,"AAAAAD/f/eo=")</f>
        <v>#VALUE!</v>
      </c>
      <c r="IB1" t="e">
        <f>AND('test-answer'!N14,"AAAAAD/f/es=")</f>
        <v>#VALUE!</v>
      </c>
      <c r="IC1" t="e">
        <f>AND('test-answer'!O14,"AAAAAD/f/ew=")</f>
        <v>#VALUE!</v>
      </c>
      <c r="ID1" t="e">
        <f>AND('test-answer'!P14,"AAAAAD/f/e0=")</f>
        <v>#VALUE!</v>
      </c>
      <c r="IE1">
        <f>IF('test-answer'!15:15,"AAAAAD/f/e4=",0)</f>
        <v>0</v>
      </c>
      <c r="IF1" t="e">
        <f>AND('test-answer'!A15,"AAAAAD/f/e8=")</f>
        <v>#VALUE!</v>
      </c>
      <c r="IG1" t="e">
        <f>AND('test-answer'!B15,"AAAAAD/f/fA=")</f>
        <v>#VALUE!</v>
      </c>
      <c r="IH1" t="e">
        <f>AND('test-answer'!C15,"AAAAAD/f/fE=")</f>
        <v>#VALUE!</v>
      </c>
      <c r="II1" t="e">
        <f>AND('test-answer'!D15,"AAAAAD/f/fI=")</f>
        <v>#VALUE!</v>
      </c>
      <c r="IJ1" t="e">
        <f>AND('test-answer'!E15,"AAAAAD/f/fM=")</f>
        <v>#VALUE!</v>
      </c>
      <c r="IK1" t="e">
        <f>AND('test-answer'!F15,"AAAAAD/f/fQ=")</f>
        <v>#VALUE!</v>
      </c>
      <c r="IL1" t="e">
        <f>AND('test-answer'!G15,"AAAAAD/f/fU=")</f>
        <v>#VALUE!</v>
      </c>
      <c r="IM1" t="e">
        <f>AND('test-answer'!H15,"AAAAAD/f/fY=")</f>
        <v>#VALUE!</v>
      </c>
      <c r="IN1" t="e">
        <f>AND('test-answer'!I15,"AAAAAD/f/fc=")</f>
        <v>#VALUE!</v>
      </c>
      <c r="IO1" t="e">
        <f>AND('test-answer'!J15,"AAAAAD/f/fg=")</f>
        <v>#VALUE!</v>
      </c>
      <c r="IP1" t="e">
        <f>AND('test-answer'!K15,"AAAAAD/f/fk=")</f>
        <v>#VALUE!</v>
      </c>
      <c r="IQ1" t="e">
        <f>AND('test-answer'!L15,"AAAAAD/f/fo=")</f>
        <v>#VALUE!</v>
      </c>
      <c r="IR1" t="e">
        <f>AND('test-answer'!M15,"AAAAAD/f/fs=")</f>
        <v>#VALUE!</v>
      </c>
      <c r="IS1" t="e">
        <f>AND('test-answer'!N15,"AAAAAD/f/fw=")</f>
        <v>#VALUE!</v>
      </c>
      <c r="IT1" t="e">
        <f>AND('test-answer'!O15,"AAAAAD/f/f0=")</f>
        <v>#VALUE!</v>
      </c>
      <c r="IU1" t="e">
        <f>AND('test-answer'!P15,"AAAAAD/f/f4=")</f>
        <v>#VALUE!</v>
      </c>
      <c r="IV1">
        <f>IF('test-answer'!16:16,"AAAAAD/f/f8=",0)</f>
        <v>0</v>
      </c>
    </row>
    <row r="2" spans="1:256" x14ac:dyDescent="0.25">
      <c r="A2" t="e">
        <f>AND('test-answer'!A16,"AAAAAHV71wA=")</f>
        <v>#VALUE!</v>
      </c>
      <c r="B2" t="e">
        <f>AND('test-answer'!B16,"AAAAAHV71wE=")</f>
        <v>#VALUE!</v>
      </c>
      <c r="C2" t="e">
        <f>AND('test-answer'!C16,"AAAAAHV71wI=")</f>
        <v>#VALUE!</v>
      </c>
      <c r="D2" t="e">
        <f>AND('test-answer'!D16,"AAAAAHV71wM=")</f>
        <v>#VALUE!</v>
      </c>
      <c r="E2" t="e">
        <f>AND('test-answer'!E16,"AAAAAHV71wQ=")</f>
        <v>#VALUE!</v>
      </c>
      <c r="F2" t="e">
        <f>AND('test-answer'!F16,"AAAAAHV71wU=")</f>
        <v>#VALUE!</v>
      </c>
      <c r="G2" t="e">
        <f>AND('test-answer'!G16,"AAAAAHV71wY=")</f>
        <v>#VALUE!</v>
      </c>
      <c r="H2" t="e">
        <f>AND('test-answer'!H16,"AAAAAHV71wc=")</f>
        <v>#VALUE!</v>
      </c>
      <c r="I2" t="e">
        <f>AND('test-answer'!I16,"AAAAAHV71wg=")</f>
        <v>#VALUE!</v>
      </c>
      <c r="J2" t="e">
        <f>AND('test-answer'!J16,"AAAAAHV71wk=")</f>
        <v>#VALUE!</v>
      </c>
      <c r="K2" t="e">
        <f>AND('test-answer'!K16,"AAAAAHV71wo=")</f>
        <v>#VALUE!</v>
      </c>
      <c r="L2" t="e">
        <f>AND('test-answer'!L16,"AAAAAHV71ws=")</f>
        <v>#VALUE!</v>
      </c>
      <c r="M2" t="e">
        <f>AND('test-answer'!M16,"AAAAAHV71ww=")</f>
        <v>#VALUE!</v>
      </c>
      <c r="N2" t="e">
        <f>AND('test-answer'!N16,"AAAAAHV71w0=")</f>
        <v>#VALUE!</v>
      </c>
      <c r="O2" t="e">
        <f>AND('test-answer'!O16,"AAAAAHV71w4=")</f>
        <v>#VALUE!</v>
      </c>
      <c r="P2" t="e">
        <f>AND('test-answer'!P16,"AAAAAHV71w8=")</f>
        <v>#VALUE!</v>
      </c>
      <c r="Q2">
        <f>IF('test-answer'!17:17,"AAAAAHV71xA=",0)</f>
        <v>0</v>
      </c>
      <c r="R2" t="e">
        <f>AND('test-answer'!A17,"AAAAAHV71xE=")</f>
        <v>#VALUE!</v>
      </c>
      <c r="S2" t="e">
        <f>AND('test-answer'!B17,"AAAAAHV71xI=")</f>
        <v>#VALUE!</v>
      </c>
      <c r="T2" t="e">
        <f>AND('test-answer'!C17,"AAAAAHV71xM=")</f>
        <v>#VALUE!</v>
      </c>
      <c r="U2" t="e">
        <f>AND('test-answer'!D17,"AAAAAHV71xQ=")</f>
        <v>#VALUE!</v>
      </c>
      <c r="V2" t="e">
        <f>AND('test-answer'!E17,"AAAAAHV71xU=")</f>
        <v>#VALUE!</v>
      </c>
      <c r="W2" t="e">
        <f>AND('test-answer'!F17,"AAAAAHV71xY=")</f>
        <v>#VALUE!</v>
      </c>
      <c r="X2" t="e">
        <f>AND('test-answer'!G17,"AAAAAHV71xc=")</f>
        <v>#VALUE!</v>
      </c>
      <c r="Y2" t="e">
        <f>AND('test-answer'!H17,"AAAAAHV71xg=")</f>
        <v>#VALUE!</v>
      </c>
      <c r="Z2" t="e">
        <f>AND('test-answer'!I17,"AAAAAHV71xk=")</f>
        <v>#VALUE!</v>
      </c>
      <c r="AA2" t="e">
        <f>AND('test-answer'!J17,"AAAAAHV71xo=")</f>
        <v>#VALUE!</v>
      </c>
      <c r="AB2" t="e">
        <f>AND('test-answer'!K17,"AAAAAHV71xs=")</f>
        <v>#VALUE!</v>
      </c>
      <c r="AC2" t="e">
        <f>AND('test-answer'!L17,"AAAAAHV71xw=")</f>
        <v>#VALUE!</v>
      </c>
      <c r="AD2" t="e">
        <f>AND('test-answer'!M17,"AAAAAHV71x0=")</f>
        <v>#VALUE!</v>
      </c>
      <c r="AE2" t="e">
        <f>AND('test-answer'!N17,"AAAAAHV71x4=")</f>
        <v>#VALUE!</v>
      </c>
      <c r="AF2" t="e">
        <f>AND('test-answer'!O17,"AAAAAHV71x8=")</f>
        <v>#VALUE!</v>
      </c>
      <c r="AG2" t="e">
        <f>AND('test-answer'!P17,"AAAAAHV71yA=")</f>
        <v>#VALUE!</v>
      </c>
      <c r="AH2">
        <f>IF('test-answer'!18:18,"AAAAAHV71yE=",0)</f>
        <v>0</v>
      </c>
      <c r="AI2" t="e">
        <f>AND('test-answer'!A18,"AAAAAHV71yI=")</f>
        <v>#VALUE!</v>
      </c>
      <c r="AJ2" t="e">
        <f>AND('test-answer'!B18,"AAAAAHV71yM=")</f>
        <v>#VALUE!</v>
      </c>
      <c r="AK2" t="e">
        <f>AND('test-answer'!C18,"AAAAAHV71yQ=")</f>
        <v>#VALUE!</v>
      </c>
      <c r="AL2" t="e">
        <f>AND('test-answer'!D18,"AAAAAHV71yU=")</f>
        <v>#VALUE!</v>
      </c>
      <c r="AM2" t="e">
        <f>AND('test-answer'!E18,"AAAAAHV71yY=")</f>
        <v>#VALUE!</v>
      </c>
      <c r="AN2" t="e">
        <f>AND('test-answer'!F18,"AAAAAHV71yc=")</f>
        <v>#VALUE!</v>
      </c>
      <c r="AO2" t="e">
        <f>AND('test-answer'!G18,"AAAAAHV71yg=")</f>
        <v>#VALUE!</v>
      </c>
      <c r="AP2" t="e">
        <f>AND('test-answer'!H18,"AAAAAHV71yk=")</f>
        <v>#VALUE!</v>
      </c>
      <c r="AQ2" t="e">
        <f>AND('test-answer'!I18,"AAAAAHV71yo=")</f>
        <v>#VALUE!</v>
      </c>
      <c r="AR2" t="e">
        <f>AND('test-answer'!J18,"AAAAAHV71ys=")</f>
        <v>#VALUE!</v>
      </c>
      <c r="AS2" t="e">
        <f>AND('test-answer'!K18,"AAAAAHV71yw=")</f>
        <v>#VALUE!</v>
      </c>
      <c r="AT2" t="e">
        <f>AND('test-answer'!L18,"AAAAAHV71y0=")</f>
        <v>#VALUE!</v>
      </c>
      <c r="AU2" t="e">
        <f>AND('test-answer'!M18,"AAAAAHV71y4=")</f>
        <v>#VALUE!</v>
      </c>
      <c r="AV2" t="e">
        <f>AND('test-answer'!N18,"AAAAAHV71y8=")</f>
        <v>#VALUE!</v>
      </c>
      <c r="AW2" t="e">
        <f>AND('test-answer'!O18,"AAAAAHV71zA=")</f>
        <v>#VALUE!</v>
      </c>
      <c r="AX2" t="e">
        <f>AND('test-answer'!P18,"AAAAAHV71zE=")</f>
        <v>#VALUE!</v>
      </c>
      <c r="AY2">
        <f>IF('test-answer'!19:19,"AAAAAHV71zI=",0)</f>
        <v>0</v>
      </c>
      <c r="AZ2" t="e">
        <f>AND('test-answer'!A19,"AAAAAHV71zM=")</f>
        <v>#VALUE!</v>
      </c>
      <c r="BA2" t="e">
        <f>AND('test-answer'!B19,"AAAAAHV71zQ=")</f>
        <v>#VALUE!</v>
      </c>
      <c r="BB2" t="e">
        <f>AND('test-answer'!C19,"AAAAAHV71zU=")</f>
        <v>#VALUE!</v>
      </c>
      <c r="BC2" t="e">
        <f>AND('test-answer'!D19,"AAAAAHV71zY=")</f>
        <v>#VALUE!</v>
      </c>
      <c r="BD2" t="e">
        <f>AND('test-answer'!E19,"AAAAAHV71zc=")</f>
        <v>#VALUE!</v>
      </c>
      <c r="BE2" t="e">
        <f>AND('test-answer'!F19,"AAAAAHV71zg=")</f>
        <v>#VALUE!</v>
      </c>
      <c r="BF2" t="e">
        <f>AND('test-answer'!G19,"AAAAAHV71zk=")</f>
        <v>#VALUE!</v>
      </c>
      <c r="BG2" t="e">
        <f>AND('test-answer'!H19,"AAAAAHV71zo=")</f>
        <v>#VALUE!</v>
      </c>
      <c r="BH2" t="e">
        <f>AND('test-answer'!I19,"AAAAAHV71zs=")</f>
        <v>#VALUE!</v>
      </c>
      <c r="BI2" t="e">
        <f>AND('test-answer'!J19,"AAAAAHV71zw=")</f>
        <v>#VALUE!</v>
      </c>
      <c r="BJ2" t="e">
        <f>AND('test-answer'!K19,"AAAAAHV71z0=")</f>
        <v>#VALUE!</v>
      </c>
      <c r="BK2" t="e">
        <f>AND('test-answer'!L19,"AAAAAHV71z4=")</f>
        <v>#VALUE!</v>
      </c>
      <c r="BL2" t="e">
        <f>AND('test-answer'!M19,"AAAAAHV71z8=")</f>
        <v>#VALUE!</v>
      </c>
      <c r="BM2" t="e">
        <f>AND('test-answer'!N19,"AAAAAHV710A=")</f>
        <v>#VALUE!</v>
      </c>
      <c r="BN2" t="e">
        <f>AND('test-answer'!O19,"AAAAAHV710E=")</f>
        <v>#VALUE!</v>
      </c>
      <c r="BO2" t="e">
        <f>AND('test-answer'!P19,"AAAAAHV710I=")</f>
        <v>#VALUE!</v>
      </c>
      <c r="BP2">
        <f>IF('test-answer'!20:20,"AAAAAHV710M=",0)</f>
        <v>0</v>
      </c>
      <c r="BQ2" t="e">
        <f>AND('test-answer'!A20,"AAAAAHV710Q=")</f>
        <v>#VALUE!</v>
      </c>
      <c r="BR2" t="e">
        <f>AND('test-answer'!B20,"AAAAAHV710U=")</f>
        <v>#VALUE!</v>
      </c>
      <c r="BS2" t="e">
        <f>AND('test-answer'!C20,"AAAAAHV710Y=")</f>
        <v>#VALUE!</v>
      </c>
      <c r="BT2" t="e">
        <f>AND('test-answer'!D20,"AAAAAHV710c=")</f>
        <v>#VALUE!</v>
      </c>
      <c r="BU2" t="e">
        <f>AND('test-answer'!E20,"AAAAAHV710g=")</f>
        <v>#VALUE!</v>
      </c>
      <c r="BV2" t="e">
        <f>AND('test-answer'!F20,"AAAAAHV710k=")</f>
        <v>#VALUE!</v>
      </c>
      <c r="BW2" t="e">
        <f>AND('test-answer'!G20,"AAAAAHV710o=")</f>
        <v>#VALUE!</v>
      </c>
      <c r="BX2" t="e">
        <f>AND('test-answer'!H20,"AAAAAHV710s=")</f>
        <v>#VALUE!</v>
      </c>
      <c r="BY2" t="e">
        <f>AND('test-answer'!I20,"AAAAAHV710w=")</f>
        <v>#VALUE!</v>
      </c>
      <c r="BZ2" t="e">
        <f>AND('test-answer'!J20,"AAAAAHV7100=")</f>
        <v>#VALUE!</v>
      </c>
      <c r="CA2" t="e">
        <f>AND('test-answer'!K20,"AAAAAHV7104=")</f>
        <v>#VALUE!</v>
      </c>
      <c r="CB2" t="e">
        <f>AND('test-answer'!L20,"AAAAAHV7108=")</f>
        <v>#VALUE!</v>
      </c>
      <c r="CC2" t="e">
        <f>AND('test-answer'!M20,"AAAAAHV711A=")</f>
        <v>#VALUE!</v>
      </c>
      <c r="CD2" t="e">
        <f>AND('test-answer'!N20,"AAAAAHV711E=")</f>
        <v>#VALUE!</v>
      </c>
      <c r="CE2" t="e">
        <f>AND('test-answer'!O20,"AAAAAHV711I=")</f>
        <v>#VALUE!</v>
      </c>
      <c r="CF2" t="e">
        <f>AND('test-answer'!P20,"AAAAAHV711M=")</f>
        <v>#VALUE!</v>
      </c>
      <c r="CG2">
        <f>IF('test-answer'!21:21,"AAAAAHV711Q=",0)</f>
        <v>0</v>
      </c>
      <c r="CH2" t="e">
        <f>AND('test-answer'!A21,"AAAAAHV711U=")</f>
        <v>#VALUE!</v>
      </c>
      <c r="CI2" t="e">
        <f>AND('test-answer'!B21,"AAAAAHV711Y=")</f>
        <v>#VALUE!</v>
      </c>
      <c r="CJ2" t="e">
        <f>AND('test-answer'!C21,"AAAAAHV711c=")</f>
        <v>#VALUE!</v>
      </c>
      <c r="CK2" t="e">
        <f>AND('test-answer'!D21,"AAAAAHV711g=")</f>
        <v>#VALUE!</v>
      </c>
      <c r="CL2" t="e">
        <f>AND('test-answer'!E21,"AAAAAHV711k=")</f>
        <v>#VALUE!</v>
      </c>
      <c r="CM2" t="e">
        <f>AND('test-answer'!F21,"AAAAAHV711o=")</f>
        <v>#VALUE!</v>
      </c>
      <c r="CN2" t="e">
        <f>AND('test-answer'!G21,"AAAAAHV711s=")</f>
        <v>#VALUE!</v>
      </c>
      <c r="CO2" t="e">
        <f>AND('test-answer'!H21,"AAAAAHV711w=")</f>
        <v>#VALUE!</v>
      </c>
      <c r="CP2" t="e">
        <f>AND('test-answer'!I21,"AAAAAHV7110=")</f>
        <v>#VALUE!</v>
      </c>
      <c r="CQ2" t="e">
        <f>AND('test-answer'!J21,"AAAAAHV7114=")</f>
        <v>#VALUE!</v>
      </c>
      <c r="CR2" t="e">
        <f>AND('test-answer'!K21,"AAAAAHV7118=")</f>
        <v>#VALUE!</v>
      </c>
      <c r="CS2" t="e">
        <f>AND('test-answer'!L21,"AAAAAHV712A=")</f>
        <v>#VALUE!</v>
      </c>
      <c r="CT2" t="e">
        <f>AND('test-answer'!M21,"AAAAAHV712E=")</f>
        <v>#VALUE!</v>
      </c>
      <c r="CU2" t="e">
        <f>AND('test-answer'!N21,"AAAAAHV712I=")</f>
        <v>#VALUE!</v>
      </c>
      <c r="CV2" t="e">
        <f>AND('test-answer'!O21,"AAAAAHV712M=")</f>
        <v>#VALUE!</v>
      </c>
      <c r="CW2" t="e">
        <f>AND('test-answer'!P21,"AAAAAHV712Q=")</f>
        <v>#VALUE!</v>
      </c>
      <c r="CX2">
        <f>IF('test-answer'!22:22,"AAAAAHV712U=",0)</f>
        <v>0</v>
      </c>
      <c r="CY2" t="e">
        <f>AND('test-answer'!A22,"AAAAAHV712Y=")</f>
        <v>#VALUE!</v>
      </c>
      <c r="CZ2" t="e">
        <f>AND('test-answer'!B22,"AAAAAHV712c=")</f>
        <v>#VALUE!</v>
      </c>
      <c r="DA2" t="e">
        <f>AND('test-answer'!C22,"AAAAAHV712g=")</f>
        <v>#VALUE!</v>
      </c>
      <c r="DB2" t="e">
        <f>AND('test-answer'!D22,"AAAAAHV712k=")</f>
        <v>#VALUE!</v>
      </c>
      <c r="DC2" t="e">
        <f>AND('test-answer'!E22,"AAAAAHV712o=")</f>
        <v>#VALUE!</v>
      </c>
      <c r="DD2" t="e">
        <f>AND('test-answer'!F22,"AAAAAHV712s=")</f>
        <v>#VALUE!</v>
      </c>
      <c r="DE2" t="e">
        <f>AND('test-answer'!G22,"AAAAAHV712w=")</f>
        <v>#VALUE!</v>
      </c>
      <c r="DF2" t="e">
        <f>AND('test-answer'!H22,"AAAAAHV7120=")</f>
        <v>#VALUE!</v>
      </c>
      <c r="DG2" t="e">
        <f>AND('test-answer'!I22,"AAAAAHV7124=")</f>
        <v>#VALUE!</v>
      </c>
      <c r="DH2" t="e">
        <f>AND('test-answer'!J22,"AAAAAHV7128=")</f>
        <v>#VALUE!</v>
      </c>
      <c r="DI2" t="e">
        <f>AND('test-answer'!K22,"AAAAAHV713A=")</f>
        <v>#VALUE!</v>
      </c>
      <c r="DJ2" t="e">
        <f>AND('test-answer'!L22,"AAAAAHV713E=")</f>
        <v>#VALUE!</v>
      </c>
      <c r="DK2" t="e">
        <f>AND('test-answer'!M22,"AAAAAHV713I=")</f>
        <v>#VALUE!</v>
      </c>
      <c r="DL2" t="e">
        <f>AND('test-answer'!N22,"AAAAAHV713M=")</f>
        <v>#VALUE!</v>
      </c>
      <c r="DM2" t="e">
        <f>AND('test-answer'!O22,"AAAAAHV713Q=")</f>
        <v>#VALUE!</v>
      </c>
      <c r="DN2" t="e">
        <f>AND('test-answer'!P22,"AAAAAHV713U=")</f>
        <v>#VALUE!</v>
      </c>
      <c r="DO2">
        <f>IF('test-answer'!23:23,"AAAAAHV713Y=",0)</f>
        <v>0</v>
      </c>
      <c r="DP2" t="e">
        <f>AND('test-answer'!A23,"AAAAAHV713c=")</f>
        <v>#VALUE!</v>
      </c>
      <c r="DQ2" t="e">
        <f>AND('test-answer'!B23,"AAAAAHV713g=")</f>
        <v>#VALUE!</v>
      </c>
      <c r="DR2" t="e">
        <f>AND('test-answer'!C23,"AAAAAHV713k=")</f>
        <v>#VALUE!</v>
      </c>
      <c r="DS2" t="e">
        <f>AND('test-answer'!D23,"AAAAAHV713o=")</f>
        <v>#VALUE!</v>
      </c>
      <c r="DT2" t="e">
        <f>AND('test-answer'!E23,"AAAAAHV713s=")</f>
        <v>#VALUE!</v>
      </c>
      <c r="DU2" t="e">
        <f>AND('test-answer'!F23,"AAAAAHV713w=")</f>
        <v>#VALUE!</v>
      </c>
      <c r="DV2" t="e">
        <f>AND('test-answer'!G23,"AAAAAHV7130=")</f>
        <v>#VALUE!</v>
      </c>
      <c r="DW2" t="e">
        <f>AND('test-answer'!H23,"AAAAAHV7134=")</f>
        <v>#VALUE!</v>
      </c>
      <c r="DX2" t="e">
        <f>AND('test-answer'!I23,"AAAAAHV7138=")</f>
        <v>#VALUE!</v>
      </c>
      <c r="DY2" t="e">
        <f>AND('test-answer'!J23,"AAAAAHV714A=")</f>
        <v>#VALUE!</v>
      </c>
      <c r="DZ2" t="e">
        <f>AND('test-answer'!K23,"AAAAAHV714E=")</f>
        <v>#VALUE!</v>
      </c>
      <c r="EA2" t="e">
        <f>AND('test-answer'!L23,"AAAAAHV714I=")</f>
        <v>#VALUE!</v>
      </c>
      <c r="EB2" t="e">
        <f>AND('test-answer'!M23,"AAAAAHV714M=")</f>
        <v>#VALUE!</v>
      </c>
      <c r="EC2" t="e">
        <f>AND('test-answer'!N23,"AAAAAHV714Q=")</f>
        <v>#VALUE!</v>
      </c>
      <c r="ED2" t="e">
        <f>AND('test-answer'!O23,"AAAAAHV714U=")</f>
        <v>#VALUE!</v>
      </c>
      <c r="EE2" t="e">
        <f>AND('test-answer'!P23,"AAAAAHV714Y=")</f>
        <v>#VALUE!</v>
      </c>
      <c r="EF2">
        <f>IF('test-answer'!24:24,"AAAAAHV714c=",0)</f>
        <v>0</v>
      </c>
      <c r="EG2" t="e">
        <f>AND('test-answer'!A24,"AAAAAHV714g=")</f>
        <v>#VALUE!</v>
      </c>
      <c r="EH2" t="e">
        <f>AND('test-answer'!B24,"AAAAAHV714k=")</f>
        <v>#VALUE!</v>
      </c>
      <c r="EI2" t="e">
        <f>AND('test-answer'!C24,"AAAAAHV714o=")</f>
        <v>#VALUE!</v>
      </c>
      <c r="EJ2" t="e">
        <f>AND('test-answer'!D24,"AAAAAHV714s=")</f>
        <v>#VALUE!</v>
      </c>
      <c r="EK2" t="e">
        <f>AND('test-answer'!E24,"AAAAAHV714w=")</f>
        <v>#VALUE!</v>
      </c>
      <c r="EL2" t="e">
        <f>AND('test-answer'!F24,"AAAAAHV7140=")</f>
        <v>#VALUE!</v>
      </c>
      <c r="EM2" t="e">
        <f>AND('test-answer'!G24,"AAAAAHV7144=")</f>
        <v>#VALUE!</v>
      </c>
      <c r="EN2" t="e">
        <f>AND('test-answer'!H24,"AAAAAHV7148=")</f>
        <v>#VALUE!</v>
      </c>
      <c r="EO2" t="e">
        <f>AND('test-answer'!I24,"AAAAAHV715A=")</f>
        <v>#VALUE!</v>
      </c>
      <c r="EP2" t="e">
        <f>AND('test-answer'!J24,"AAAAAHV715E=")</f>
        <v>#VALUE!</v>
      </c>
      <c r="EQ2" t="e">
        <f>AND('test-answer'!K24,"AAAAAHV715I=")</f>
        <v>#VALUE!</v>
      </c>
      <c r="ER2" t="e">
        <f>AND('test-answer'!L24,"AAAAAHV715M=")</f>
        <v>#VALUE!</v>
      </c>
      <c r="ES2" t="e">
        <f>AND('test-answer'!M24,"AAAAAHV715Q=")</f>
        <v>#VALUE!</v>
      </c>
      <c r="ET2" t="e">
        <f>AND('test-answer'!N24,"AAAAAHV715U=")</f>
        <v>#VALUE!</v>
      </c>
      <c r="EU2" t="e">
        <f>AND('test-answer'!O24,"AAAAAHV715Y=")</f>
        <v>#VALUE!</v>
      </c>
      <c r="EV2" t="e">
        <f>AND('test-answer'!P24,"AAAAAHV715c=")</f>
        <v>#VALUE!</v>
      </c>
      <c r="EW2">
        <f>IF('test-answer'!25:25,"AAAAAHV715g=",0)</f>
        <v>0</v>
      </c>
      <c r="EX2" t="e">
        <f>AND('test-answer'!A25,"AAAAAHV715k=")</f>
        <v>#VALUE!</v>
      </c>
      <c r="EY2" t="e">
        <f>AND('test-answer'!B25,"AAAAAHV715o=")</f>
        <v>#VALUE!</v>
      </c>
      <c r="EZ2" t="e">
        <f>AND('test-answer'!C25,"AAAAAHV715s=")</f>
        <v>#VALUE!</v>
      </c>
      <c r="FA2" t="e">
        <f>AND('test-answer'!D25,"AAAAAHV715w=")</f>
        <v>#VALUE!</v>
      </c>
      <c r="FB2" t="e">
        <f>AND('test-answer'!E25,"AAAAAHV7150=")</f>
        <v>#VALUE!</v>
      </c>
      <c r="FC2" t="e">
        <f>AND('test-answer'!F25,"AAAAAHV7154=")</f>
        <v>#VALUE!</v>
      </c>
      <c r="FD2" t="e">
        <f>AND('test-answer'!G25,"AAAAAHV7158=")</f>
        <v>#VALUE!</v>
      </c>
      <c r="FE2" t="e">
        <f>AND('test-answer'!H25,"AAAAAHV716A=")</f>
        <v>#VALUE!</v>
      </c>
      <c r="FF2" t="e">
        <f>AND('test-answer'!I25,"AAAAAHV716E=")</f>
        <v>#VALUE!</v>
      </c>
      <c r="FG2" t="e">
        <f>AND('test-answer'!J25,"AAAAAHV716I=")</f>
        <v>#VALUE!</v>
      </c>
      <c r="FH2" t="e">
        <f>AND('test-answer'!K25,"AAAAAHV716M=")</f>
        <v>#VALUE!</v>
      </c>
      <c r="FI2" t="e">
        <f>AND('test-answer'!L25,"AAAAAHV716Q=")</f>
        <v>#VALUE!</v>
      </c>
      <c r="FJ2" t="e">
        <f>AND('test-answer'!M25,"AAAAAHV716U=")</f>
        <v>#VALUE!</v>
      </c>
      <c r="FK2" t="e">
        <f>AND('test-answer'!N25,"AAAAAHV716Y=")</f>
        <v>#VALUE!</v>
      </c>
      <c r="FL2" t="e">
        <f>AND('test-answer'!O25,"AAAAAHV716c=")</f>
        <v>#VALUE!</v>
      </c>
      <c r="FM2" t="e">
        <f>AND('test-answer'!P25,"AAAAAHV716g=")</f>
        <v>#VALUE!</v>
      </c>
      <c r="FN2">
        <f>IF('test-answer'!26:26,"AAAAAHV716k=",0)</f>
        <v>0</v>
      </c>
      <c r="FO2" t="e">
        <f>AND('test-answer'!A26,"AAAAAHV716o=")</f>
        <v>#VALUE!</v>
      </c>
      <c r="FP2" t="e">
        <f>AND('test-answer'!B26,"AAAAAHV716s=")</f>
        <v>#VALUE!</v>
      </c>
      <c r="FQ2" t="e">
        <f>AND('test-answer'!C26,"AAAAAHV716w=")</f>
        <v>#VALUE!</v>
      </c>
      <c r="FR2" t="e">
        <f>AND('test-answer'!D26,"AAAAAHV7160=")</f>
        <v>#VALUE!</v>
      </c>
      <c r="FS2" t="e">
        <f>AND('test-answer'!E26,"AAAAAHV7164=")</f>
        <v>#VALUE!</v>
      </c>
      <c r="FT2" t="e">
        <f>AND('test-answer'!F26,"AAAAAHV7168=")</f>
        <v>#VALUE!</v>
      </c>
      <c r="FU2" t="e">
        <f>AND('test-answer'!G26,"AAAAAHV717A=")</f>
        <v>#VALUE!</v>
      </c>
      <c r="FV2" t="e">
        <f>AND('test-answer'!H26,"AAAAAHV717E=")</f>
        <v>#VALUE!</v>
      </c>
      <c r="FW2" t="e">
        <f>AND('test-answer'!I26,"AAAAAHV717I=")</f>
        <v>#VALUE!</v>
      </c>
      <c r="FX2" t="e">
        <f>AND('test-answer'!J26,"AAAAAHV717M=")</f>
        <v>#VALUE!</v>
      </c>
      <c r="FY2" t="e">
        <f>AND('test-answer'!K26,"AAAAAHV717Q=")</f>
        <v>#VALUE!</v>
      </c>
      <c r="FZ2" t="e">
        <f>AND('test-answer'!L26,"AAAAAHV717U=")</f>
        <v>#VALUE!</v>
      </c>
      <c r="GA2" t="e">
        <f>AND('test-answer'!M26,"AAAAAHV717Y=")</f>
        <v>#VALUE!</v>
      </c>
      <c r="GB2" t="e">
        <f>AND('test-answer'!N26,"AAAAAHV717c=")</f>
        <v>#VALUE!</v>
      </c>
      <c r="GC2" t="e">
        <f>AND('test-answer'!O26,"AAAAAHV717g=")</f>
        <v>#VALUE!</v>
      </c>
      <c r="GD2" t="e">
        <f>AND('test-answer'!P26,"AAAAAHV717k=")</f>
        <v>#VALUE!</v>
      </c>
      <c r="GE2">
        <f>IF('test-answer'!27:27,"AAAAAHV717o=",0)</f>
        <v>0</v>
      </c>
      <c r="GF2" t="e">
        <f>AND('test-answer'!A27,"AAAAAHV717s=")</f>
        <v>#VALUE!</v>
      </c>
      <c r="GG2" t="e">
        <f>AND('test-answer'!B27,"AAAAAHV717w=")</f>
        <v>#VALUE!</v>
      </c>
      <c r="GH2" t="e">
        <f>AND('test-answer'!C27,"AAAAAHV7170=")</f>
        <v>#VALUE!</v>
      </c>
      <c r="GI2" t="e">
        <f>AND('test-answer'!D27,"AAAAAHV7174=")</f>
        <v>#VALUE!</v>
      </c>
      <c r="GJ2" t="e">
        <f>AND('test-answer'!E27,"AAAAAHV7178=")</f>
        <v>#VALUE!</v>
      </c>
      <c r="GK2" t="e">
        <f>AND('test-answer'!F27,"AAAAAHV718A=")</f>
        <v>#VALUE!</v>
      </c>
      <c r="GL2" t="e">
        <f>AND('test-answer'!G27,"AAAAAHV718E=")</f>
        <v>#VALUE!</v>
      </c>
      <c r="GM2" t="e">
        <f>AND('test-answer'!H27,"AAAAAHV718I=")</f>
        <v>#VALUE!</v>
      </c>
      <c r="GN2" t="e">
        <f>AND('test-answer'!I27,"AAAAAHV718M=")</f>
        <v>#VALUE!</v>
      </c>
      <c r="GO2" t="e">
        <f>AND('test-answer'!J27,"AAAAAHV718Q=")</f>
        <v>#VALUE!</v>
      </c>
      <c r="GP2" t="e">
        <f>AND('test-answer'!K27,"AAAAAHV718U=")</f>
        <v>#VALUE!</v>
      </c>
      <c r="GQ2" t="e">
        <f>AND('test-answer'!L27,"AAAAAHV718Y=")</f>
        <v>#VALUE!</v>
      </c>
      <c r="GR2" t="e">
        <f>AND('test-answer'!M27,"AAAAAHV718c=")</f>
        <v>#VALUE!</v>
      </c>
      <c r="GS2" t="e">
        <f>AND('test-answer'!N27,"AAAAAHV718g=")</f>
        <v>#VALUE!</v>
      </c>
      <c r="GT2" t="e">
        <f>AND('test-answer'!O27,"AAAAAHV718k=")</f>
        <v>#VALUE!</v>
      </c>
      <c r="GU2" t="e">
        <f>AND('test-answer'!P27,"AAAAAHV718o=")</f>
        <v>#VALUE!</v>
      </c>
      <c r="GV2">
        <f>IF('test-answer'!28:28,"AAAAAHV718s=",0)</f>
        <v>0</v>
      </c>
      <c r="GW2" t="e">
        <f>AND('test-answer'!A28,"AAAAAHV718w=")</f>
        <v>#VALUE!</v>
      </c>
      <c r="GX2" t="e">
        <f>AND('test-answer'!B28,"AAAAAHV7180=")</f>
        <v>#VALUE!</v>
      </c>
      <c r="GY2" t="e">
        <f>AND('test-answer'!C28,"AAAAAHV7184=")</f>
        <v>#VALUE!</v>
      </c>
      <c r="GZ2" t="e">
        <f>AND('test-answer'!D28,"AAAAAHV7188=")</f>
        <v>#VALUE!</v>
      </c>
      <c r="HA2" t="e">
        <f>AND('test-answer'!E28,"AAAAAHV719A=")</f>
        <v>#VALUE!</v>
      </c>
      <c r="HB2" t="e">
        <f>AND('test-answer'!F28,"AAAAAHV719E=")</f>
        <v>#VALUE!</v>
      </c>
      <c r="HC2" t="e">
        <f>AND('test-answer'!G28,"AAAAAHV719I=")</f>
        <v>#VALUE!</v>
      </c>
      <c r="HD2" t="e">
        <f>AND('test-answer'!H28,"AAAAAHV719M=")</f>
        <v>#VALUE!</v>
      </c>
      <c r="HE2" t="e">
        <f>AND('test-answer'!I28,"AAAAAHV719Q=")</f>
        <v>#VALUE!</v>
      </c>
      <c r="HF2" t="e">
        <f>AND('test-answer'!J28,"AAAAAHV719U=")</f>
        <v>#VALUE!</v>
      </c>
      <c r="HG2" t="e">
        <f>AND('test-answer'!K28,"AAAAAHV719Y=")</f>
        <v>#VALUE!</v>
      </c>
      <c r="HH2" t="e">
        <f>AND('test-answer'!L28,"AAAAAHV719c=")</f>
        <v>#VALUE!</v>
      </c>
      <c r="HI2" t="e">
        <f>AND('test-answer'!M28,"AAAAAHV719g=")</f>
        <v>#VALUE!</v>
      </c>
      <c r="HJ2" t="e">
        <f>AND('test-answer'!N28,"AAAAAHV719k=")</f>
        <v>#VALUE!</v>
      </c>
      <c r="HK2" t="e">
        <f>AND('test-answer'!O28,"AAAAAHV719o=")</f>
        <v>#VALUE!</v>
      </c>
      <c r="HL2" t="e">
        <f>AND('test-answer'!P28,"AAAAAHV719s=")</f>
        <v>#VALUE!</v>
      </c>
      <c r="HM2">
        <f>IF('test-answer'!29:29,"AAAAAHV719w=",0)</f>
        <v>0</v>
      </c>
      <c r="HN2" t="e">
        <f>AND('test-answer'!A29,"AAAAAHV7190=")</f>
        <v>#VALUE!</v>
      </c>
      <c r="HO2" t="e">
        <f>AND('test-answer'!B29,"AAAAAHV7194=")</f>
        <v>#VALUE!</v>
      </c>
      <c r="HP2" t="e">
        <f>AND('test-answer'!C29,"AAAAAHV7198=")</f>
        <v>#VALUE!</v>
      </c>
      <c r="HQ2" t="e">
        <f>AND('test-answer'!D29,"AAAAAHV71+A=")</f>
        <v>#VALUE!</v>
      </c>
      <c r="HR2" t="e">
        <f>AND('test-answer'!E29,"AAAAAHV71+E=")</f>
        <v>#VALUE!</v>
      </c>
      <c r="HS2" t="e">
        <f>AND('test-answer'!F29,"AAAAAHV71+I=")</f>
        <v>#VALUE!</v>
      </c>
      <c r="HT2" t="e">
        <f>AND('test-answer'!G29,"AAAAAHV71+M=")</f>
        <v>#VALUE!</v>
      </c>
      <c r="HU2" t="e">
        <f>AND('test-answer'!H29,"AAAAAHV71+Q=")</f>
        <v>#VALUE!</v>
      </c>
      <c r="HV2" t="e">
        <f>AND('test-answer'!I29,"AAAAAHV71+U=")</f>
        <v>#VALUE!</v>
      </c>
      <c r="HW2" t="e">
        <f>AND('test-answer'!J29,"AAAAAHV71+Y=")</f>
        <v>#VALUE!</v>
      </c>
      <c r="HX2" t="e">
        <f>AND('test-answer'!K29,"AAAAAHV71+c=")</f>
        <v>#VALUE!</v>
      </c>
      <c r="HY2" t="e">
        <f>AND('test-answer'!L29,"AAAAAHV71+g=")</f>
        <v>#VALUE!</v>
      </c>
      <c r="HZ2" t="e">
        <f>AND('test-answer'!M29,"AAAAAHV71+k=")</f>
        <v>#VALUE!</v>
      </c>
      <c r="IA2" t="e">
        <f>AND('test-answer'!N29,"AAAAAHV71+o=")</f>
        <v>#VALUE!</v>
      </c>
      <c r="IB2" t="e">
        <f>AND('test-answer'!O29,"AAAAAHV71+s=")</f>
        <v>#VALUE!</v>
      </c>
      <c r="IC2" t="e">
        <f>AND('test-answer'!P29,"AAAAAHV71+w=")</f>
        <v>#VALUE!</v>
      </c>
      <c r="ID2">
        <f>IF('test-answer'!30:30,"AAAAAHV71+0=",0)</f>
        <v>0</v>
      </c>
      <c r="IE2" t="e">
        <f>AND('test-answer'!A30,"AAAAAHV71+4=")</f>
        <v>#VALUE!</v>
      </c>
      <c r="IF2" t="e">
        <f>AND('test-answer'!B30,"AAAAAHV71+8=")</f>
        <v>#VALUE!</v>
      </c>
      <c r="IG2" t="e">
        <f>AND('test-answer'!C30,"AAAAAHV71/A=")</f>
        <v>#VALUE!</v>
      </c>
      <c r="IH2" t="e">
        <f>AND('test-answer'!D30,"AAAAAHV71/E=")</f>
        <v>#VALUE!</v>
      </c>
      <c r="II2" t="e">
        <f>AND('test-answer'!E30,"AAAAAHV71/I=")</f>
        <v>#VALUE!</v>
      </c>
      <c r="IJ2" t="e">
        <f>AND('test-answer'!F30,"AAAAAHV71/M=")</f>
        <v>#VALUE!</v>
      </c>
      <c r="IK2" t="e">
        <f>AND('test-answer'!G30,"AAAAAHV71/Q=")</f>
        <v>#VALUE!</v>
      </c>
      <c r="IL2" t="e">
        <f>AND('test-answer'!H30,"AAAAAHV71/U=")</f>
        <v>#VALUE!</v>
      </c>
      <c r="IM2" t="e">
        <f>AND('test-answer'!I30,"AAAAAHV71/Y=")</f>
        <v>#VALUE!</v>
      </c>
      <c r="IN2" t="e">
        <f>AND('test-answer'!J30,"AAAAAHV71/c=")</f>
        <v>#VALUE!</v>
      </c>
      <c r="IO2" t="e">
        <f>AND('test-answer'!K30,"AAAAAHV71/g=")</f>
        <v>#VALUE!</v>
      </c>
      <c r="IP2" t="e">
        <f>AND('test-answer'!L30,"AAAAAHV71/k=")</f>
        <v>#VALUE!</v>
      </c>
      <c r="IQ2" t="e">
        <f>AND('test-answer'!M30,"AAAAAHV71/o=")</f>
        <v>#VALUE!</v>
      </c>
      <c r="IR2" t="e">
        <f>AND('test-answer'!N30,"AAAAAHV71/s=")</f>
        <v>#VALUE!</v>
      </c>
      <c r="IS2" t="e">
        <f>AND('test-answer'!O30,"AAAAAHV71/w=")</f>
        <v>#VALUE!</v>
      </c>
      <c r="IT2" t="e">
        <f>AND('test-answer'!P30,"AAAAAHV71/0=")</f>
        <v>#VALUE!</v>
      </c>
      <c r="IU2">
        <f>IF('test-answer'!31:31,"AAAAAHV71/4=",0)</f>
        <v>0</v>
      </c>
      <c r="IV2" t="e">
        <f>AND('test-answer'!A31,"AAAAAHV71/8=")</f>
        <v>#VALUE!</v>
      </c>
    </row>
    <row r="3" spans="1:256" x14ac:dyDescent="0.25">
      <c r="A3" t="e">
        <f>AND('test-answer'!B31,"AAAAAHr//QA=")</f>
        <v>#VALUE!</v>
      </c>
      <c r="B3" t="e">
        <f>AND('test-answer'!C31,"AAAAAHr//QE=")</f>
        <v>#VALUE!</v>
      </c>
      <c r="C3" t="e">
        <f>AND('test-answer'!D31,"AAAAAHr//QI=")</f>
        <v>#VALUE!</v>
      </c>
      <c r="D3" t="e">
        <f>AND('test-answer'!E31,"AAAAAHr//QM=")</f>
        <v>#VALUE!</v>
      </c>
      <c r="E3" t="e">
        <f>AND('test-answer'!F31,"AAAAAHr//QQ=")</f>
        <v>#VALUE!</v>
      </c>
      <c r="F3" t="e">
        <f>AND('test-answer'!G31,"AAAAAHr//QU=")</f>
        <v>#VALUE!</v>
      </c>
      <c r="G3" t="e">
        <f>AND('test-answer'!H31,"AAAAAHr//QY=")</f>
        <v>#VALUE!</v>
      </c>
      <c r="H3" t="e">
        <f>AND('test-answer'!I31,"AAAAAHr//Qc=")</f>
        <v>#VALUE!</v>
      </c>
      <c r="I3" t="e">
        <f>AND('test-answer'!J31,"AAAAAHr//Qg=")</f>
        <v>#VALUE!</v>
      </c>
      <c r="J3" t="e">
        <f>AND('test-answer'!K31,"AAAAAHr//Qk=")</f>
        <v>#VALUE!</v>
      </c>
      <c r="K3" t="e">
        <f>AND('test-answer'!L31,"AAAAAHr//Qo=")</f>
        <v>#VALUE!</v>
      </c>
      <c r="L3" t="e">
        <f>AND('test-answer'!M31,"AAAAAHr//Qs=")</f>
        <v>#VALUE!</v>
      </c>
      <c r="M3" t="e">
        <f>AND('test-answer'!N31,"AAAAAHr//Qw=")</f>
        <v>#VALUE!</v>
      </c>
      <c r="N3" t="e">
        <f>AND('test-answer'!O31,"AAAAAHr//Q0=")</f>
        <v>#VALUE!</v>
      </c>
      <c r="O3" t="e">
        <f>AND('test-answer'!P31,"AAAAAHr//Q4=")</f>
        <v>#VALUE!</v>
      </c>
      <c r="P3" t="str">
        <f>IF('test-answer'!32:32,"AAAAAHr//Q8=",0)</f>
        <v>AAAAAHr//Q8=</v>
      </c>
      <c r="Q3" t="e">
        <f>AND('test-answer'!A32,"AAAAAHr//RA=")</f>
        <v>#VALUE!</v>
      </c>
      <c r="R3" t="e">
        <f>AND('test-answer'!B32,"AAAAAHr//RE=")</f>
        <v>#VALUE!</v>
      </c>
      <c r="S3" t="e">
        <f>AND('test-answer'!C32,"AAAAAHr//RI=")</f>
        <v>#VALUE!</v>
      </c>
      <c r="T3" t="e">
        <f>AND('test-answer'!D32,"AAAAAHr//RM=")</f>
        <v>#VALUE!</v>
      </c>
      <c r="U3" t="e">
        <f>AND('test-answer'!E32,"AAAAAHr//RQ=")</f>
        <v>#VALUE!</v>
      </c>
      <c r="V3" t="e">
        <f>AND('test-answer'!F32,"AAAAAHr//RU=")</f>
        <v>#VALUE!</v>
      </c>
      <c r="W3" t="e">
        <f>AND('test-answer'!G32,"AAAAAHr//RY=")</f>
        <v>#VALUE!</v>
      </c>
      <c r="X3" t="e">
        <f>AND('test-answer'!H32,"AAAAAHr//Rc=")</f>
        <v>#VALUE!</v>
      </c>
      <c r="Y3" t="e">
        <f>AND('test-answer'!I32,"AAAAAHr//Rg=")</f>
        <v>#VALUE!</v>
      </c>
      <c r="Z3" t="e">
        <f>AND('test-answer'!J32,"AAAAAHr//Rk=")</f>
        <v>#VALUE!</v>
      </c>
      <c r="AA3" t="e">
        <f>AND('test-answer'!K32,"AAAAAHr//Ro=")</f>
        <v>#VALUE!</v>
      </c>
      <c r="AB3" t="e">
        <f>AND('test-answer'!L32,"AAAAAHr//Rs=")</f>
        <v>#VALUE!</v>
      </c>
      <c r="AC3" t="e">
        <f>AND('test-answer'!M32,"AAAAAHr//Rw=")</f>
        <v>#VALUE!</v>
      </c>
      <c r="AD3" t="e">
        <f>AND('test-answer'!N32,"AAAAAHr//R0=")</f>
        <v>#VALUE!</v>
      </c>
      <c r="AE3" t="e">
        <f>AND('test-answer'!O32,"AAAAAHr//R4=")</f>
        <v>#VALUE!</v>
      </c>
      <c r="AF3" t="e">
        <f>AND('test-answer'!P32,"AAAAAHr//R8=")</f>
        <v>#VALUE!</v>
      </c>
      <c r="AG3">
        <f>IF('test-answer'!33:33,"AAAAAHr//SA=",0)</f>
        <v>0</v>
      </c>
      <c r="AH3" t="e">
        <f>AND('test-answer'!A33,"AAAAAHr//SE=")</f>
        <v>#VALUE!</v>
      </c>
      <c r="AI3" t="e">
        <f>AND('test-answer'!B33,"AAAAAHr//SI=")</f>
        <v>#VALUE!</v>
      </c>
      <c r="AJ3" t="e">
        <f>AND('test-answer'!C33,"AAAAAHr//SM=")</f>
        <v>#VALUE!</v>
      </c>
      <c r="AK3" t="e">
        <f>AND('test-answer'!D33,"AAAAAHr//SQ=")</f>
        <v>#VALUE!</v>
      </c>
      <c r="AL3" t="e">
        <f>AND('test-answer'!E33,"AAAAAHr//SU=")</f>
        <v>#VALUE!</v>
      </c>
      <c r="AM3" t="e">
        <f>AND('test-answer'!F33,"AAAAAHr//SY=")</f>
        <v>#VALUE!</v>
      </c>
      <c r="AN3" t="e">
        <f>AND('test-answer'!G33,"AAAAAHr//Sc=")</f>
        <v>#VALUE!</v>
      </c>
      <c r="AO3" t="e">
        <f>AND('test-answer'!H33,"AAAAAHr//Sg=")</f>
        <v>#VALUE!</v>
      </c>
      <c r="AP3" t="e">
        <f>AND('test-answer'!I33,"AAAAAHr//Sk=")</f>
        <v>#VALUE!</v>
      </c>
      <c r="AQ3" t="e">
        <f>AND('test-answer'!J33,"AAAAAHr//So=")</f>
        <v>#VALUE!</v>
      </c>
      <c r="AR3" t="e">
        <f>AND('test-answer'!K33,"AAAAAHr//Ss=")</f>
        <v>#VALUE!</v>
      </c>
      <c r="AS3" t="e">
        <f>AND('test-answer'!L33,"AAAAAHr//Sw=")</f>
        <v>#VALUE!</v>
      </c>
      <c r="AT3" t="e">
        <f>AND('test-answer'!M33,"AAAAAHr//S0=")</f>
        <v>#VALUE!</v>
      </c>
      <c r="AU3" t="e">
        <f>AND('test-answer'!N33,"AAAAAHr//S4=")</f>
        <v>#VALUE!</v>
      </c>
      <c r="AV3" t="e">
        <f>AND('test-answer'!O33,"AAAAAHr//S8=")</f>
        <v>#VALUE!</v>
      </c>
      <c r="AW3">
        <f>IF('test-answer'!34:34,"AAAAAHr//TA=",0)</f>
        <v>0</v>
      </c>
      <c r="AX3" t="e">
        <f>AND('test-answer'!A34,"AAAAAHr//TE=")</f>
        <v>#VALUE!</v>
      </c>
      <c r="AY3" t="e">
        <f>AND('test-answer'!B34,"AAAAAHr//TI=")</f>
        <v>#VALUE!</v>
      </c>
      <c r="AZ3" t="e">
        <f>AND('test-answer'!C34,"AAAAAHr//TM=")</f>
        <v>#VALUE!</v>
      </c>
      <c r="BA3" t="e">
        <f>AND('test-answer'!D34,"AAAAAHr//TQ=")</f>
        <v>#VALUE!</v>
      </c>
      <c r="BB3" t="e">
        <f>AND('test-answer'!E34,"AAAAAHr//TU=")</f>
        <v>#VALUE!</v>
      </c>
      <c r="BC3" t="e">
        <f>AND('test-answer'!F34,"AAAAAHr//TY=")</f>
        <v>#VALUE!</v>
      </c>
      <c r="BD3" t="e">
        <f>AND('test-answer'!G34,"AAAAAHr//Tc=")</f>
        <v>#VALUE!</v>
      </c>
      <c r="BE3" t="e">
        <f>AND('test-answer'!H34,"AAAAAHr//Tg=")</f>
        <v>#VALUE!</v>
      </c>
      <c r="BF3" t="e">
        <f>AND('test-answer'!I34,"AAAAAHr//Tk=")</f>
        <v>#VALUE!</v>
      </c>
      <c r="BG3" t="e">
        <f>AND('test-answer'!J34,"AAAAAHr//To=")</f>
        <v>#VALUE!</v>
      </c>
      <c r="BH3" t="e">
        <f>AND('test-answer'!K34,"AAAAAHr//Ts=")</f>
        <v>#VALUE!</v>
      </c>
      <c r="BI3" t="e">
        <f>AND('test-answer'!L34,"AAAAAHr//Tw=")</f>
        <v>#VALUE!</v>
      </c>
      <c r="BJ3" t="e">
        <f>AND('test-answer'!M34,"AAAAAHr//T0=")</f>
        <v>#VALUE!</v>
      </c>
      <c r="BK3" t="e">
        <f>AND('test-answer'!N34,"AAAAAHr//T4=")</f>
        <v>#VALUE!</v>
      </c>
      <c r="BL3" t="e">
        <f>AND('test-answer'!O34,"AAAAAHr//T8=")</f>
        <v>#VALUE!</v>
      </c>
      <c r="BM3">
        <f>IF('test-answer'!35:35,"AAAAAHr//UA=",0)</f>
        <v>0</v>
      </c>
      <c r="BN3" t="e">
        <f>AND('test-answer'!A35,"AAAAAHr//UE=")</f>
        <v>#VALUE!</v>
      </c>
      <c r="BO3" t="e">
        <f>AND('test-answer'!B35,"AAAAAHr//UI=")</f>
        <v>#VALUE!</v>
      </c>
      <c r="BP3" t="e">
        <f>AND('test-answer'!C35,"AAAAAHr//UM=")</f>
        <v>#VALUE!</v>
      </c>
      <c r="BQ3" t="e">
        <f>AND('test-answer'!D35,"AAAAAHr//UQ=")</f>
        <v>#VALUE!</v>
      </c>
      <c r="BR3" t="e">
        <f>AND('test-answer'!E35,"AAAAAHr//UU=")</f>
        <v>#VALUE!</v>
      </c>
      <c r="BS3" t="e">
        <f>AND('test-answer'!F35,"AAAAAHr//UY=")</f>
        <v>#VALUE!</v>
      </c>
      <c r="BT3" t="e">
        <f>AND('test-answer'!G35,"AAAAAHr//Uc=")</f>
        <v>#VALUE!</v>
      </c>
      <c r="BU3" t="e">
        <f>AND('test-answer'!H35,"AAAAAHr//Ug=")</f>
        <v>#VALUE!</v>
      </c>
      <c r="BV3" t="e">
        <f>AND('test-answer'!I35,"AAAAAHr//Uk=")</f>
        <v>#VALUE!</v>
      </c>
      <c r="BW3" t="e">
        <f>AND('test-answer'!J35,"AAAAAHr//Uo=")</f>
        <v>#VALUE!</v>
      </c>
      <c r="BX3" t="e">
        <f>AND('test-answer'!K35,"AAAAAHr//Us=")</f>
        <v>#VALUE!</v>
      </c>
      <c r="BY3" t="e">
        <f>AND('test-answer'!L35,"AAAAAHr//Uw=")</f>
        <v>#VALUE!</v>
      </c>
      <c r="BZ3" t="e">
        <f>AND('test-answer'!M35,"AAAAAHr//U0=")</f>
        <v>#VALUE!</v>
      </c>
      <c r="CA3" t="e">
        <f>AND('test-answer'!N35,"AAAAAHr//U4=")</f>
        <v>#VALUE!</v>
      </c>
      <c r="CB3" t="e">
        <f>AND('test-answer'!O35,"AAAAAHr//U8=")</f>
        <v>#VALUE!</v>
      </c>
      <c r="CC3">
        <f>IF('test-answer'!36:36,"AAAAAHr//VA=",0)</f>
        <v>0</v>
      </c>
      <c r="CD3" t="e">
        <f>AND('test-answer'!A36,"AAAAAHr//VE=")</f>
        <v>#VALUE!</v>
      </c>
      <c r="CE3" t="e">
        <f>AND('test-answer'!B36,"AAAAAHr//VI=")</f>
        <v>#VALUE!</v>
      </c>
      <c r="CF3" t="e">
        <f>AND('test-answer'!C36,"AAAAAHr//VM=")</f>
        <v>#VALUE!</v>
      </c>
      <c r="CG3" t="e">
        <f>AND('test-answer'!D36,"AAAAAHr//VQ=")</f>
        <v>#VALUE!</v>
      </c>
      <c r="CH3" t="e">
        <f>AND('test-answer'!E36,"AAAAAHr//VU=")</f>
        <v>#VALUE!</v>
      </c>
      <c r="CI3" t="e">
        <f>AND('test-answer'!F36,"AAAAAHr//VY=")</f>
        <v>#VALUE!</v>
      </c>
      <c r="CJ3" t="e">
        <f>AND('test-answer'!G36,"AAAAAHr//Vc=")</f>
        <v>#VALUE!</v>
      </c>
      <c r="CK3" t="e">
        <f>AND('test-answer'!H36,"AAAAAHr//Vg=")</f>
        <v>#VALUE!</v>
      </c>
      <c r="CL3" t="e">
        <f>AND('test-answer'!I36,"AAAAAHr//Vk=")</f>
        <v>#VALUE!</v>
      </c>
      <c r="CM3" t="e">
        <f>AND('test-answer'!J36,"AAAAAHr//Vo=")</f>
        <v>#VALUE!</v>
      </c>
      <c r="CN3" t="e">
        <f>AND('test-answer'!K36,"AAAAAHr//Vs=")</f>
        <v>#VALUE!</v>
      </c>
      <c r="CO3" t="e">
        <f>AND('test-answer'!L36,"AAAAAHr//Vw=")</f>
        <v>#VALUE!</v>
      </c>
      <c r="CP3" t="e">
        <f>AND('test-answer'!M36,"AAAAAHr//V0=")</f>
        <v>#VALUE!</v>
      </c>
      <c r="CQ3" t="e">
        <f>AND('test-answer'!N36,"AAAAAHr//V4=")</f>
        <v>#VALUE!</v>
      </c>
      <c r="CR3" t="e">
        <f>AND('test-answer'!O36,"AAAAAHr//V8=")</f>
        <v>#VALUE!</v>
      </c>
      <c r="CS3">
        <f>IF('test-answer'!37:37,"AAAAAHr//WA=",0)</f>
        <v>0</v>
      </c>
      <c r="CT3" t="e">
        <f>AND('test-answer'!A37,"AAAAAHr//WE=")</f>
        <v>#VALUE!</v>
      </c>
      <c r="CU3" t="e">
        <f>AND('test-answer'!B37,"AAAAAHr//WI=")</f>
        <v>#VALUE!</v>
      </c>
      <c r="CV3" t="e">
        <f>AND('test-answer'!C37,"AAAAAHr//WM=")</f>
        <v>#VALUE!</v>
      </c>
      <c r="CW3" t="e">
        <f>AND('test-answer'!D37,"AAAAAHr//WQ=")</f>
        <v>#VALUE!</v>
      </c>
      <c r="CX3" t="e">
        <f>AND('test-answer'!E37,"AAAAAHr//WU=")</f>
        <v>#VALUE!</v>
      </c>
      <c r="CY3" t="e">
        <f>AND('test-answer'!F37,"AAAAAHr//WY=")</f>
        <v>#VALUE!</v>
      </c>
      <c r="CZ3" t="e">
        <f>AND('test-answer'!G37,"AAAAAHr//Wc=")</f>
        <v>#VALUE!</v>
      </c>
      <c r="DA3" t="e">
        <f>AND('test-answer'!H37,"AAAAAHr//Wg=")</f>
        <v>#VALUE!</v>
      </c>
      <c r="DB3" t="e">
        <f>AND('test-answer'!I37,"AAAAAHr//Wk=")</f>
        <v>#VALUE!</v>
      </c>
      <c r="DC3" t="e">
        <f>AND('test-answer'!J37,"AAAAAHr//Wo=")</f>
        <v>#VALUE!</v>
      </c>
      <c r="DD3" t="e">
        <f>AND('test-answer'!K37,"AAAAAHr//Ws=")</f>
        <v>#VALUE!</v>
      </c>
      <c r="DE3" t="e">
        <f>AND('test-answer'!L37,"AAAAAHr//Ww=")</f>
        <v>#VALUE!</v>
      </c>
      <c r="DF3" t="e">
        <f>AND('test-answer'!M37,"AAAAAHr//W0=")</f>
        <v>#VALUE!</v>
      </c>
      <c r="DG3" t="e">
        <f>AND('test-answer'!N37,"AAAAAHr//W4=")</f>
        <v>#VALUE!</v>
      </c>
      <c r="DH3" t="e">
        <f>AND('test-answer'!O37,"AAAAAHr//W8=")</f>
        <v>#VALUE!</v>
      </c>
      <c r="DI3">
        <f>IF('test-answer'!38:38,"AAAAAHr//XA=",0)</f>
        <v>0</v>
      </c>
      <c r="DJ3" t="e">
        <f>AND('test-answer'!A38,"AAAAAHr//XE=")</f>
        <v>#VALUE!</v>
      </c>
      <c r="DK3" t="e">
        <f>AND('test-answer'!B38,"AAAAAHr//XI=")</f>
        <v>#VALUE!</v>
      </c>
      <c r="DL3" t="e">
        <f>AND('test-answer'!C38,"AAAAAHr//XM=")</f>
        <v>#VALUE!</v>
      </c>
      <c r="DM3" t="e">
        <f>AND('test-answer'!D38,"AAAAAHr//XQ=")</f>
        <v>#VALUE!</v>
      </c>
      <c r="DN3" t="e">
        <f>AND('test-answer'!E38,"AAAAAHr//XU=")</f>
        <v>#VALUE!</v>
      </c>
      <c r="DO3" t="e">
        <f>AND('test-answer'!F38,"AAAAAHr//XY=")</f>
        <v>#VALUE!</v>
      </c>
      <c r="DP3" t="e">
        <f>AND('test-answer'!G38,"AAAAAHr//Xc=")</f>
        <v>#VALUE!</v>
      </c>
      <c r="DQ3" t="e">
        <f>AND('test-answer'!H38,"AAAAAHr//Xg=")</f>
        <v>#VALUE!</v>
      </c>
      <c r="DR3" t="e">
        <f>AND('test-answer'!I38,"AAAAAHr//Xk=")</f>
        <v>#VALUE!</v>
      </c>
      <c r="DS3" t="e">
        <f>AND('test-answer'!J38,"AAAAAHr//Xo=")</f>
        <v>#VALUE!</v>
      </c>
      <c r="DT3" t="e">
        <f>AND('test-answer'!K38,"AAAAAHr//Xs=")</f>
        <v>#VALUE!</v>
      </c>
      <c r="DU3" t="e">
        <f>AND('test-answer'!L38,"AAAAAHr//Xw=")</f>
        <v>#VALUE!</v>
      </c>
      <c r="DV3" t="e">
        <f>AND('test-answer'!M38,"AAAAAHr//X0=")</f>
        <v>#VALUE!</v>
      </c>
      <c r="DW3" t="e">
        <f>AND('test-answer'!N38,"AAAAAHr//X4=")</f>
        <v>#VALUE!</v>
      </c>
      <c r="DX3" t="e">
        <f>AND('test-answer'!O38,"AAAAAHr//X8=")</f>
        <v>#VALUE!</v>
      </c>
      <c r="DY3">
        <f>IF('test-answer'!39:39,"AAAAAHr//YA=",0)</f>
        <v>0</v>
      </c>
      <c r="DZ3" t="e">
        <f>AND('test-answer'!A39,"AAAAAHr//YE=")</f>
        <v>#VALUE!</v>
      </c>
      <c r="EA3" t="e">
        <f>AND('test-answer'!B39,"AAAAAHr//YI=")</f>
        <v>#VALUE!</v>
      </c>
      <c r="EB3" t="e">
        <f>AND('test-answer'!C39,"AAAAAHr//YM=")</f>
        <v>#VALUE!</v>
      </c>
      <c r="EC3" t="e">
        <f>AND('test-answer'!D39,"AAAAAHr//YQ=")</f>
        <v>#VALUE!</v>
      </c>
      <c r="ED3" t="e">
        <f>AND('test-answer'!E39,"AAAAAHr//YU=")</f>
        <v>#VALUE!</v>
      </c>
      <c r="EE3" t="e">
        <f>AND('test-answer'!F39,"AAAAAHr//YY=")</f>
        <v>#VALUE!</v>
      </c>
      <c r="EF3" t="e">
        <f>AND('test-answer'!G39,"AAAAAHr//Yc=")</f>
        <v>#VALUE!</v>
      </c>
      <c r="EG3" t="e">
        <f>AND('test-answer'!H39,"AAAAAHr//Yg=")</f>
        <v>#VALUE!</v>
      </c>
      <c r="EH3" t="e">
        <f>AND('test-answer'!I39,"AAAAAHr//Yk=")</f>
        <v>#VALUE!</v>
      </c>
      <c r="EI3" t="e">
        <f>AND('test-answer'!J39,"AAAAAHr//Yo=")</f>
        <v>#VALUE!</v>
      </c>
      <c r="EJ3" t="e">
        <f>AND('test-answer'!K39,"AAAAAHr//Ys=")</f>
        <v>#VALUE!</v>
      </c>
      <c r="EK3" t="e">
        <f>AND('test-answer'!L39,"AAAAAHr//Yw=")</f>
        <v>#VALUE!</v>
      </c>
      <c r="EL3" t="e">
        <f>AND('test-answer'!M39,"AAAAAHr//Y0=")</f>
        <v>#VALUE!</v>
      </c>
      <c r="EM3" t="e">
        <f>AND('test-answer'!N39,"AAAAAHr//Y4=")</f>
        <v>#VALUE!</v>
      </c>
      <c r="EN3" t="e">
        <f>AND('test-answer'!O39,"AAAAAHr//Y8=")</f>
        <v>#VALUE!</v>
      </c>
      <c r="EO3">
        <f>IF('test-answer'!40:40,"AAAAAHr//ZA=",0)</f>
        <v>0</v>
      </c>
      <c r="EP3" t="e">
        <f>AND('test-answer'!A40,"AAAAAHr//ZE=")</f>
        <v>#VALUE!</v>
      </c>
      <c r="EQ3" t="e">
        <f>AND('test-answer'!B40,"AAAAAHr//ZI=")</f>
        <v>#VALUE!</v>
      </c>
      <c r="ER3" t="e">
        <f>AND('test-answer'!C40,"AAAAAHr//ZM=")</f>
        <v>#VALUE!</v>
      </c>
      <c r="ES3" t="e">
        <f>AND('test-answer'!D40,"AAAAAHr//ZQ=")</f>
        <v>#VALUE!</v>
      </c>
      <c r="ET3" t="e">
        <f>AND('test-answer'!E40,"AAAAAHr//ZU=")</f>
        <v>#VALUE!</v>
      </c>
      <c r="EU3" t="e">
        <f>AND('test-answer'!F40,"AAAAAHr//ZY=")</f>
        <v>#VALUE!</v>
      </c>
      <c r="EV3" t="e">
        <f>AND('test-answer'!G40,"AAAAAHr//Zc=")</f>
        <v>#VALUE!</v>
      </c>
      <c r="EW3" t="e">
        <f>AND('test-answer'!H40,"AAAAAHr//Zg=")</f>
        <v>#VALUE!</v>
      </c>
      <c r="EX3" t="e">
        <f>AND('test-answer'!I40,"AAAAAHr//Zk=")</f>
        <v>#VALUE!</v>
      </c>
      <c r="EY3" t="e">
        <f>AND('test-answer'!J40,"AAAAAHr//Zo=")</f>
        <v>#VALUE!</v>
      </c>
      <c r="EZ3" t="e">
        <f>AND('test-answer'!K40,"AAAAAHr//Zs=")</f>
        <v>#VALUE!</v>
      </c>
      <c r="FA3" t="e">
        <f>AND('test-answer'!L40,"AAAAAHr//Zw=")</f>
        <v>#VALUE!</v>
      </c>
      <c r="FB3" t="e">
        <f>AND('test-answer'!M40,"AAAAAHr//Z0=")</f>
        <v>#VALUE!</v>
      </c>
      <c r="FC3" t="e">
        <f>AND('test-answer'!N40,"AAAAAHr//Z4=")</f>
        <v>#VALUE!</v>
      </c>
      <c r="FD3" t="e">
        <f>AND('test-answer'!O40,"AAAAAHr//Z8=")</f>
        <v>#VALUE!</v>
      </c>
      <c r="FE3">
        <f>IF('test-answer'!41:41,"AAAAAHr//aA=",0)</f>
        <v>0</v>
      </c>
      <c r="FF3" t="e">
        <f>AND('test-answer'!A41,"AAAAAHr//aE=")</f>
        <v>#VALUE!</v>
      </c>
      <c r="FG3" t="e">
        <f>AND('test-answer'!B41,"AAAAAHr//aI=")</f>
        <v>#VALUE!</v>
      </c>
      <c r="FH3" t="e">
        <f>AND('test-answer'!C41,"AAAAAHr//aM=")</f>
        <v>#VALUE!</v>
      </c>
      <c r="FI3" t="e">
        <f>AND('test-answer'!D41,"AAAAAHr//aQ=")</f>
        <v>#VALUE!</v>
      </c>
      <c r="FJ3" t="e">
        <f>AND('test-answer'!E41,"AAAAAHr//aU=")</f>
        <v>#VALUE!</v>
      </c>
      <c r="FK3" t="e">
        <f>AND('test-answer'!F41,"AAAAAHr//aY=")</f>
        <v>#VALUE!</v>
      </c>
      <c r="FL3" t="e">
        <f>AND('test-answer'!G41,"AAAAAHr//ac=")</f>
        <v>#VALUE!</v>
      </c>
      <c r="FM3" t="e">
        <f>AND('test-answer'!H41,"AAAAAHr//ag=")</f>
        <v>#VALUE!</v>
      </c>
      <c r="FN3" t="e">
        <f>AND('test-answer'!I41,"AAAAAHr//ak=")</f>
        <v>#VALUE!</v>
      </c>
      <c r="FO3" t="e">
        <f>AND('test-answer'!J41,"AAAAAHr//ao=")</f>
        <v>#VALUE!</v>
      </c>
      <c r="FP3" t="e">
        <f>AND('test-answer'!K41,"AAAAAHr//as=")</f>
        <v>#VALUE!</v>
      </c>
      <c r="FQ3" t="e">
        <f>AND('test-answer'!L41,"AAAAAHr//aw=")</f>
        <v>#VALUE!</v>
      </c>
      <c r="FR3" t="e">
        <f>AND('test-answer'!M41,"AAAAAHr//a0=")</f>
        <v>#VALUE!</v>
      </c>
      <c r="FS3" t="e">
        <f>AND('test-answer'!N41,"AAAAAHr//a4=")</f>
        <v>#VALUE!</v>
      </c>
      <c r="FT3" t="e">
        <f>AND('test-answer'!O41,"AAAAAHr//a8=")</f>
        <v>#VALUE!</v>
      </c>
      <c r="FU3">
        <f>IF('test-answer'!42:42,"AAAAAHr//bA=",0)</f>
        <v>0</v>
      </c>
      <c r="FV3" t="e">
        <f>AND('test-answer'!A42,"AAAAAHr//bE=")</f>
        <v>#VALUE!</v>
      </c>
      <c r="FW3" t="e">
        <f>AND('test-answer'!B42,"AAAAAHr//bI=")</f>
        <v>#VALUE!</v>
      </c>
      <c r="FX3" t="e">
        <f>AND('test-answer'!C42,"AAAAAHr//bM=")</f>
        <v>#VALUE!</v>
      </c>
      <c r="FY3" t="e">
        <f>AND('test-answer'!D42,"AAAAAHr//bQ=")</f>
        <v>#VALUE!</v>
      </c>
      <c r="FZ3" t="e">
        <f>AND('test-answer'!E42,"AAAAAHr//bU=")</f>
        <v>#VALUE!</v>
      </c>
      <c r="GA3" t="e">
        <f>AND('test-answer'!F42,"AAAAAHr//bY=")</f>
        <v>#VALUE!</v>
      </c>
      <c r="GB3" t="e">
        <f>AND('test-answer'!G42,"AAAAAHr//bc=")</f>
        <v>#VALUE!</v>
      </c>
      <c r="GC3" t="e">
        <f>AND('test-answer'!H42,"AAAAAHr//bg=")</f>
        <v>#VALUE!</v>
      </c>
      <c r="GD3" t="e">
        <f>AND('test-answer'!I42,"AAAAAHr//bk=")</f>
        <v>#VALUE!</v>
      </c>
      <c r="GE3" t="e">
        <f>AND('test-answer'!J42,"AAAAAHr//bo=")</f>
        <v>#VALUE!</v>
      </c>
      <c r="GF3" t="e">
        <f>AND('test-answer'!K42,"AAAAAHr//bs=")</f>
        <v>#VALUE!</v>
      </c>
      <c r="GG3" t="e">
        <f>AND('test-answer'!L42,"AAAAAHr//bw=")</f>
        <v>#VALUE!</v>
      </c>
      <c r="GH3" t="e">
        <f>AND('test-answer'!M42,"AAAAAHr//b0=")</f>
        <v>#VALUE!</v>
      </c>
      <c r="GI3" t="e">
        <f>AND('test-answer'!N42,"AAAAAHr//b4=")</f>
        <v>#VALUE!</v>
      </c>
      <c r="GJ3" t="e">
        <f>AND('test-answer'!O42,"AAAAAHr//b8=")</f>
        <v>#VALUE!</v>
      </c>
      <c r="GK3">
        <f>IF('test-answer'!43:43,"AAAAAHr//cA=",0)</f>
        <v>0</v>
      </c>
      <c r="GL3" t="e">
        <f>AND('test-answer'!A43,"AAAAAHr//cE=")</f>
        <v>#VALUE!</v>
      </c>
      <c r="GM3" t="e">
        <f>AND('test-answer'!B43,"AAAAAHr//cI=")</f>
        <v>#VALUE!</v>
      </c>
      <c r="GN3" t="e">
        <f>AND('test-answer'!C43,"AAAAAHr//cM=")</f>
        <v>#VALUE!</v>
      </c>
      <c r="GO3" t="e">
        <f>AND('test-answer'!D43,"AAAAAHr//cQ=")</f>
        <v>#VALUE!</v>
      </c>
      <c r="GP3" t="e">
        <f>AND('test-answer'!E43,"AAAAAHr//cU=")</f>
        <v>#VALUE!</v>
      </c>
      <c r="GQ3" t="e">
        <f>AND('test-answer'!F43,"AAAAAHr//cY=")</f>
        <v>#VALUE!</v>
      </c>
      <c r="GR3" t="e">
        <f>AND('test-answer'!G43,"AAAAAHr//cc=")</f>
        <v>#VALUE!</v>
      </c>
      <c r="GS3" t="e">
        <f>AND('test-answer'!H43,"AAAAAHr//cg=")</f>
        <v>#VALUE!</v>
      </c>
      <c r="GT3" t="e">
        <f>AND('test-answer'!I43,"AAAAAHr//ck=")</f>
        <v>#VALUE!</v>
      </c>
      <c r="GU3" t="e">
        <f>AND('test-answer'!J43,"AAAAAHr//co=")</f>
        <v>#VALUE!</v>
      </c>
      <c r="GV3" t="e">
        <f>AND('test-answer'!K43,"AAAAAHr//cs=")</f>
        <v>#VALUE!</v>
      </c>
      <c r="GW3" t="e">
        <f>AND('test-answer'!L43,"AAAAAHr//cw=")</f>
        <v>#VALUE!</v>
      </c>
      <c r="GX3" t="e">
        <f>AND('test-answer'!M43,"AAAAAHr//c0=")</f>
        <v>#VALUE!</v>
      </c>
      <c r="GY3" t="e">
        <f>AND('test-answer'!N43,"AAAAAHr//c4=")</f>
        <v>#VALUE!</v>
      </c>
      <c r="GZ3" t="e">
        <f>AND('test-answer'!O43,"AAAAAHr//c8=")</f>
        <v>#VALUE!</v>
      </c>
      <c r="HA3">
        <f>IF('test-answer'!44:44,"AAAAAHr//dA=",0)</f>
        <v>0</v>
      </c>
      <c r="HB3" t="e">
        <f>AND('test-answer'!A44,"AAAAAHr//dE=")</f>
        <v>#VALUE!</v>
      </c>
      <c r="HC3" t="e">
        <f>AND('test-answer'!B44,"AAAAAHr//dI=")</f>
        <v>#VALUE!</v>
      </c>
      <c r="HD3" t="e">
        <f>AND('test-answer'!C44,"AAAAAHr//dM=")</f>
        <v>#VALUE!</v>
      </c>
      <c r="HE3" t="e">
        <f>AND('test-answer'!D44,"AAAAAHr//dQ=")</f>
        <v>#VALUE!</v>
      </c>
      <c r="HF3" t="e">
        <f>AND('test-answer'!E44,"AAAAAHr//dU=")</f>
        <v>#VALUE!</v>
      </c>
      <c r="HG3" t="e">
        <f>AND('test-answer'!F44,"AAAAAHr//dY=")</f>
        <v>#VALUE!</v>
      </c>
      <c r="HH3" t="e">
        <f>AND('test-answer'!G44,"AAAAAHr//dc=")</f>
        <v>#VALUE!</v>
      </c>
      <c r="HI3" t="e">
        <f>AND('test-answer'!H44,"AAAAAHr//dg=")</f>
        <v>#VALUE!</v>
      </c>
      <c r="HJ3" t="e">
        <f>AND('test-answer'!I44,"AAAAAHr//dk=")</f>
        <v>#VALUE!</v>
      </c>
      <c r="HK3" t="e">
        <f>AND('test-answer'!J44,"AAAAAHr//do=")</f>
        <v>#VALUE!</v>
      </c>
      <c r="HL3" t="e">
        <f>AND('test-answer'!K44,"AAAAAHr//ds=")</f>
        <v>#VALUE!</v>
      </c>
      <c r="HM3" t="e">
        <f>AND('test-answer'!L44,"AAAAAHr//dw=")</f>
        <v>#VALUE!</v>
      </c>
      <c r="HN3" t="e">
        <f>AND('test-answer'!M44,"AAAAAHr//d0=")</f>
        <v>#VALUE!</v>
      </c>
      <c r="HO3" t="e">
        <f>AND('test-answer'!N44,"AAAAAHr//d4=")</f>
        <v>#VALUE!</v>
      </c>
      <c r="HP3" t="e">
        <f>AND('test-answer'!O44,"AAAAAHr//d8=")</f>
        <v>#VALUE!</v>
      </c>
      <c r="HQ3">
        <f>IF('test-answer'!45:45,"AAAAAHr//eA=",0)</f>
        <v>0</v>
      </c>
      <c r="HR3" t="e">
        <f>AND('test-answer'!A45,"AAAAAHr//eE=")</f>
        <v>#VALUE!</v>
      </c>
      <c r="HS3" t="e">
        <f>AND('test-answer'!B45,"AAAAAHr//eI=")</f>
        <v>#VALUE!</v>
      </c>
      <c r="HT3" t="e">
        <f>AND('test-answer'!C45,"AAAAAHr//eM=")</f>
        <v>#VALUE!</v>
      </c>
      <c r="HU3" t="e">
        <f>AND('test-answer'!D45,"AAAAAHr//eQ=")</f>
        <v>#VALUE!</v>
      </c>
      <c r="HV3" t="e">
        <f>AND('test-answer'!E45,"AAAAAHr//eU=")</f>
        <v>#VALUE!</v>
      </c>
      <c r="HW3" t="e">
        <f>AND('test-answer'!F45,"AAAAAHr//eY=")</f>
        <v>#VALUE!</v>
      </c>
      <c r="HX3" t="e">
        <f>AND('test-answer'!G45,"AAAAAHr//ec=")</f>
        <v>#VALUE!</v>
      </c>
      <c r="HY3" t="e">
        <f>AND('test-answer'!H45,"AAAAAHr//eg=")</f>
        <v>#VALUE!</v>
      </c>
      <c r="HZ3" t="e">
        <f>AND('test-answer'!I45,"AAAAAHr//ek=")</f>
        <v>#VALUE!</v>
      </c>
      <c r="IA3" t="e">
        <f>AND('test-answer'!J45,"AAAAAHr//eo=")</f>
        <v>#VALUE!</v>
      </c>
      <c r="IB3" t="e">
        <f>AND('test-answer'!K45,"AAAAAHr//es=")</f>
        <v>#VALUE!</v>
      </c>
      <c r="IC3" t="e">
        <f>AND('test-answer'!L45,"AAAAAHr//ew=")</f>
        <v>#VALUE!</v>
      </c>
      <c r="ID3" t="e">
        <f>AND('test-answer'!M45,"AAAAAHr//e0=")</f>
        <v>#VALUE!</v>
      </c>
      <c r="IE3" t="e">
        <f>AND('test-answer'!N45,"AAAAAHr//e4=")</f>
        <v>#VALUE!</v>
      </c>
      <c r="IF3" t="e">
        <f>AND('test-answer'!O45,"AAAAAHr//e8=")</f>
        <v>#VALUE!</v>
      </c>
      <c r="IG3">
        <f>IF('test-answer'!46:46,"AAAAAHr//fA=",0)</f>
        <v>0</v>
      </c>
      <c r="IH3" t="e">
        <f>AND('test-answer'!A46,"AAAAAHr//fE=")</f>
        <v>#VALUE!</v>
      </c>
      <c r="II3" t="e">
        <f>AND('test-answer'!B46,"AAAAAHr//fI=")</f>
        <v>#VALUE!</v>
      </c>
      <c r="IJ3" t="e">
        <f>AND('test-answer'!C46,"AAAAAHr//fM=")</f>
        <v>#VALUE!</v>
      </c>
      <c r="IK3" t="e">
        <f>AND('test-answer'!D46,"AAAAAHr//fQ=")</f>
        <v>#VALUE!</v>
      </c>
      <c r="IL3" t="e">
        <f>AND('test-answer'!E46,"AAAAAHr//fU=")</f>
        <v>#VALUE!</v>
      </c>
      <c r="IM3" t="e">
        <f>AND('test-answer'!F46,"AAAAAHr//fY=")</f>
        <v>#VALUE!</v>
      </c>
      <c r="IN3" t="e">
        <f>AND('test-answer'!G46,"AAAAAHr//fc=")</f>
        <v>#VALUE!</v>
      </c>
      <c r="IO3" t="e">
        <f>AND('test-answer'!H46,"AAAAAHr//fg=")</f>
        <v>#VALUE!</v>
      </c>
      <c r="IP3" t="e">
        <f>AND('test-answer'!I46,"AAAAAHr//fk=")</f>
        <v>#VALUE!</v>
      </c>
      <c r="IQ3" t="e">
        <f>AND('test-answer'!J46,"AAAAAHr//fo=")</f>
        <v>#VALUE!</v>
      </c>
      <c r="IR3" t="e">
        <f>AND('test-answer'!K46,"AAAAAHr//fs=")</f>
        <v>#VALUE!</v>
      </c>
      <c r="IS3" t="e">
        <f>AND('test-answer'!L46,"AAAAAHr//fw=")</f>
        <v>#VALUE!</v>
      </c>
      <c r="IT3" t="e">
        <f>AND('test-answer'!M46,"AAAAAHr//f0=")</f>
        <v>#VALUE!</v>
      </c>
      <c r="IU3" t="e">
        <f>AND('test-answer'!N46,"AAAAAHr//f4=")</f>
        <v>#VALUE!</v>
      </c>
      <c r="IV3" t="e">
        <f>AND('test-answer'!O46,"AAAAAHr//f8=")</f>
        <v>#VALUE!</v>
      </c>
    </row>
    <row r="4" spans="1:256" x14ac:dyDescent="0.25">
      <c r="A4" t="str">
        <f>IF('test-answer'!47:47,"AAAAAEz9jwA=",0)</f>
        <v>AAAAAEz9jwA=</v>
      </c>
      <c r="B4" t="e">
        <f>AND('test-answer'!A47,"AAAAAEz9jwE=")</f>
        <v>#VALUE!</v>
      </c>
      <c r="C4" t="e">
        <f>AND('test-answer'!B47,"AAAAAEz9jwI=")</f>
        <v>#VALUE!</v>
      </c>
      <c r="D4" t="e">
        <f>AND('test-answer'!C47,"AAAAAEz9jwM=")</f>
        <v>#VALUE!</v>
      </c>
      <c r="E4" t="e">
        <f>AND('test-answer'!D47,"AAAAAEz9jwQ=")</f>
        <v>#VALUE!</v>
      </c>
      <c r="F4" t="e">
        <f>AND('test-answer'!E47,"AAAAAEz9jwU=")</f>
        <v>#VALUE!</v>
      </c>
      <c r="G4" t="e">
        <f>AND('test-answer'!F47,"AAAAAEz9jwY=")</f>
        <v>#VALUE!</v>
      </c>
      <c r="H4" t="e">
        <f>AND('test-answer'!G47,"AAAAAEz9jwc=")</f>
        <v>#VALUE!</v>
      </c>
      <c r="I4" t="e">
        <f>AND('test-answer'!H47,"AAAAAEz9jwg=")</f>
        <v>#VALUE!</v>
      </c>
      <c r="J4" t="e">
        <f>AND('test-answer'!I47,"AAAAAEz9jwk=")</f>
        <v>#VALUE!</v>
      </c>
      <c r="K4" t="e">
        <f>AND('test-answer'!J47,"AAAAAEz9jwo=")</f>
        <v>#VALUE!</v>
      </c>
      <c r="L4" t="e">
        <f>AND('test-answer'!K47,"AAAAAEz9jws=")</f>
        <v>#VALUE!</v>
      </c>
      <c r="M4" t="e">
        <f>AND('test-answer'!L47,"AAAAAEz9jww=")</f>
        <v>#VALUE!</v>
      </c>
      <c r="N4" t="e">
        <f>AND('test-answer'!M47,"AAAAAEz9jw0=")</f>
        <v>#VALUE!</v>
      </c>
      <c r="O4" t="e">
        <f>AND('test-answer'!N47,"AAAAAEz9jw4=")</f>
        <v>#VALUE!</v>
      </c>
      <c r="P4" t="e">
        <f>AND('test-answer'!O47,"AAAAAEz9jw8=")</f>
        <v>#VALUE!</v>
      </c>
      <c r="Q4">
        <f>IF('test-answer'!48:48,"AAAAAEz9jxA=",0)</f>
        <v>0</v>
      </c>
      <c r="R4" t="e">
        <f>AND('test-answer'!A48,"AAAAAEz9jxE=")</f>
        <v>#VALUE!</v>
      </c>
      <c r="S4" t="e">
        <f>AND('test-answer'!B48,"AAAAAEz9jxI=")</f>
        <v>#VALUE!</v>
      </c>
      <c r="T4" t="e">
        <f>AND('test-answer'!C48,"AAAAAEz9jxM=")</f>
        <v>#VALUE!</v>
      </c>
      <c r="U4" t="e">
        <f>AND('test-answer'!D48,"AAAAAEz9jxQ=")</f>
        <v>#VALUE!</v>
      </c>
      <c r="V4" t="e">
        <f>AND('test-answer'!E48,"AAAAAEz9jxU=")</f>
        <v>#VALUE!</v>
      </c>
      <c r="W4" t="e">
        <f>AND('test-answer'!F48,"AAAAAEz9jxY=")</f>
        <v>#VALUE!</v>
      </c>
      <c r="X4" t="e">
        <f>AND('test-answer'!G48,"AAAAAEz9jxc=")</f>
        <v>#VALUE!</v>
      </c>
      <c r="Y4" t="e">
        <f>AND('test-answer'!H48,"AAAAAEz9jxg=")</f>
        <v>#VALUE!</v>
      </c>
      <c r="Z4" t="e">
        <f>AND('test-answer'!I48,"AAAAAEz9jxk=")</f>
        <v>#VALUE!</v>
      </c>
      <c r="AA4" t="e">
        <f>AND('test-answer'!J48,"AAAAAEz9jxo=")</f>
        <v>#VALUE!</v>
      </c>
      <c r="AB4" t="e">
        <f>AND('test-answer'!K48,"AAAAAEz9jxs=")</f>
        <v>#VALUE!</v>
      </c>
      <c r="AC4" t="e">
        <f>AND('test-answer'!L48,"AAAAAEz9jxw=")</f>
        <v>#VALUE!</v>
      </c>
      <c r="AD4" t="e">
        <f>AND('test-answer'!M48,"AAAAAEz9jx0=")</f>
        <v>#VALUE!</v>
      </c>
      <c r="AE4" t="e">
        <f>AND('test-answer'!N48,"AAAAAEz9jx4=")</f>
        <v>#VALUE!</v>
      </c>
      <c r="AF4" t="e">
        <f>AND('test-answer'!O48,"AAAAAEz9jx8=")</f>
        <v>#VALUE!</v>
      </c>
      <c r="AG4">
        <f>IF('test-answer'!49:49,"AAAAAEz9jyA=",0)</f>
        <v>0</v>
      </c>
      <c r="AH4" t="e">
        <f>AND('test-answer'!A49,"AAAAAEz9jyE=")</f>
        <v>#VALUE!</v>
      </c>
      <c r="AI4" t="e">
        <f>AND('test-answer'!B49,"AAAAAEz9jyI=")</f>
        <v>#VALUE!</v>
      </c>
      <c r="AJ4" t="e">
        <f>AND('test-answer'!C49,"AAAAAEz9jyM=")</f>
        <v>#VALUE!</v>
      </c>
      <c r="AK4" t="e">
        <f>AND('test-answer'!D49,"AAAAAEz9jyQ=")</f>
        <v>#VALUE!</v>
      </c>
      <c r="AL4" t="e">
        <f>AND('test-answer'!E49,"AAAAAEz9jyU=")</f>
        <v>#VALUE!</v>
      </c>
      <c r="AM4" t="e">
        <f>AND('test-answer'!F49,"AAAAAEz9jyY=")</f>
        <v>#VALUE!</v>
      </c>
      <c r="AN4" t="e">
        <f>AND('test-answer'!G49,"AAAAAEz9jyc=")</f>
        <v>#VALUE!</v>
      </c>
      <c r="AO4" t="e">
        <f>AND('test-answer'!H49,"AAAAAEz9jyg=")</f>
        <v>#VALUE!</v>
      </c>
      <c r="AP4" t="e">
        <f>AND('test-answer'!I49,"AAAAAEz9jyk=")</f>
        <v>#VALUE!</v>
      </c>
      <c r="AQ4" t="e">
        <f>AND('test-answer'!J49,"AAAAAEz9jyo=")</f>
        <v>#VALUE!</v>
      </c>
      <c r="AR4" t="e">
        <f>AND('test-answer'!K49,"AAAAAEz9jys=")</f>
        <v>#VALUE!</v>
      </c>
      <c r="AS4" t="e">
        <f>AND('test-answer'!L49,"AAAAAEz9jyw=")</f>
        <v>#VALUE!</v>
      </c>
      <c r="AT4" t="e">
        <f>AND('test-answer'!M49,"AAAAAEz9jy0=")</f>
        <v>#VALUE!</v>
      </c>
      <c r="AU4" t="e">
        <f>AND('test-answer'!N49,"AAAAAEz9jy4=")</f>
        <v>#VALUE!</v>
      </c>
      <c r="AV4" t="e">
        <f>AND('test-answer'!O49,"AAAAAEz9jy8=")</f>
        <v>#VALUE!</v>
      </c>
      <c r="AW4">
        <f>IF('test-answer'!50:50,"AAAAAEz9jzA=",0)</f>
        <v>0</v>
      </c>
      <c r="AX4" t="e">
        <f>AND('test-answer'!A50,"AAAAAEz9jzE=")</f>
        <v>#VALUE!</v>
      </c>
      <c r="AY4" t="e">
        <f>AND('test-answer'!B50,"AAAAAEz9jzI=")</f>
        <v>#VALUE!</v>
      </c>
      <c r="AZ4" t="e">
        <f>AND('test-answer'!C50,"AAAAAEz9jzM=")</f>
        <v>#VALUE!</v>
      </c>
      <c r="BA4" t="e">
        <f>AND('test-answer'!D50,"AAAAAEz9jzQ=")</f>
        <v>#VALUE!</v>
      </c>
      <c r="BB4" t="e">
        <f>AND('test-answer'!E50,"AAAAAEz9jzU=")</f>
        <v>#VALUE!</v>
      </c>
      <c r="BC4" t="e">
        <f>AND('test-answer'!F50,"AAAAAEz9jzY=")</f>
        <v>#VALUE!</v>
      </c>
      <c r="BD4" t="e">
        <f>AND('test-answer'!G50,"AAAAAEz9jzc=")</f>
        <v>#VALUE!</v>
      </c>
      <c r="BE4" t="e">
        <f>AND('test-answer'!H50,"AAAAAEz9jzg=")</f>
        <v>#VALUE!</v>
      </c>
      <c r="BF4" t="e">
        <f>AND('test-answer'!I50,"AAAAAEz9jzk=")</f>
        <v>#VALUE!</v>
      </c>
      <c r="BG4" t="e">
        <f>AND('test-answer'!J50,"AAAAAEz9jzo=")</f>
        <v>#VALUE!</v>
      </c>
      <c r="BH4" t="e">
        <f>AND('test-answer'!K50,"AAAAAEz9jzs=")</f>
        <v>#VALUE!</v>
      </c>
      <c r="BI4" t="e">
        <f>AND('test-answer'!L50,"AAAAAEz9jzw=")</f>
        <v>#VALUE!</v>
      </c>
      <c r="BJ4" t="e">
        <f>AND('test-answer'!M50,"AAAAAEz9jz0=")</f>
        <v>#VALUE!</v>
      </c>
      <c r="BK4" t="e">
        <f>AND('test-answer'!N50,"AAAAAEz9jz4=")</f>
        <v>#VALUE!</v>
      </c>
      <c r="BL4" t="e">
        <f>AND('test-answer'!O50,"AAAAAEz9jz8=")</f>
        <v>#VALUE!</v>
      </c>
      <c r="BM4">
        <f>IF('test-answer'!51:51,"AAAAAEz9j0A=",0)</f>
        <v>0</v>
      </c>
      <c r="BN4" t="e">
        <f>AND('test-answer'!A51,"AAAAAEz9j0E=")</f>
        <v>#VALUE!</v>
      </c>
      <c r="BO4" t="e">
        <f>AND('test-answer'!B51,"AAAAAEz9j0I=")</f>
        <v>#VALUE!</v>
      </c>
      <c r="BP4" t="e">
        <f>AND('test-answer'!C51,"AAAAAEz9j0M=")</f>
        <v>#VALUE!</v>
      </c>
      <c r="BQ4" t="e">
        <f>AND('test-answer'!D51,"AAAAAEz9j0Q=")</f>
        <v>#VALUE!</v>
      </c>
      <c r="BR4" t="e">
        <f>AND('test-answer'!E51,"AAAAAEz9j0U=")</f>
        <v>#VALUE!</v>
      </c>
      <c r="BS4" t="e">
        <f>AND('test-answer'!F51,"AAAAAEz9j0Y=")</f>
        <v>#VALUE!</v>
      </c>
      <c r="BT4" t="e">
        <f>AND('test-answer'!G51,"AAAAAEz9j0c=")</f>
        <v>#VALUE!</v>
      </c>
      <c r="BU4" t="e">
        <f>AND('test-answer'!H51,"AAAAAEz9j0g=")</f>
        <v>#VALUE!</v>
      </c>
      <c r="BV4" t="e">
        <f>AND('test-answer'!I51,"AAAAAEz9j0k=")</f>
        <v>#VALUE!</v>
      </c>
      <c r="BW4" t="e">
        <f>AND('test-answer'!J51,"AAAAAEz9j0o=")</f>
        <v>#VALUE!</v>
      </c>
      <c r="BX4" t="e">
        <f>AND('test-answer'!K51,"AAAAAEz9j0s=")</f>
        <v>#VALUE!</v>
      </c>
      <c r="BY4" t="e">
        <f>AND('test-answer'!L51,"AAAAAEz9j0w=")</f>
        <v>#VALUE!</v>
      </c>
      <c r="BZ4" t="e">
        <f>AND('test-answer'!M51,"AAAAAEz9j00=")</f>
        <v>#VALUE!</v>
      </c>
      <c r="CA4" t="e">
        <f>AND('test-answer'!N51,"AAAAAEz9j04=")</f>
        <v>#VALUE!</v>
      </c>
      <c r="CB4" t="e">
        <f>AND('test-answer'!O51,"AAAAAEz9j08=")</f>
        <v>#VALUE!</v>
      </c>
      <c r="CC4">
        <f>IF('test-answer'!52:52,"AAAAAEz9j1A=",0)</f>
        <v>0</v>
      </c>
      <c r="CD4" t="e">
        <f>AND('test-answer'!A52,"AAAAAEz9j1E=")</f>
        <v>#VALUE!</v>
      </c>
      <c r="CE4" t="e">
        <f>AND('test-answer'!B52,"AAAAAEz9j1I=")</f>
        <v>#VALUE!</v>
      </c>
      <c r="CF4" t="e">
        <f>AND('test-answer'!C52,"AAAAAEz9j1M=")</f>
        <v>#VALUE!</v>
      </c>
      <c r="CG4" t="e">
        <f>AND('test-answer'!D52,"AAAAAEz9j1Q=")</f>
        <v>#VALUE!</v>
      </c>
      <c r="CH4" t="e">
        <f>AND('test-answer'!E52,"AAAAAEz9j1U=")</f>
        <v>#VALUE!</v>
      </c>
      <c r="CI4" t="e">
        <f>AND('test-answer'!F52,"AAAAAEz9j1Y=")</f>
        <v>#VALUE!</v>
      </c>
      <c r="CJ4" t="e">
        <f>AND('test-answer'!G52,"AAAAAEz9j1c=")</f>
        <v>#VALUE!</v>
      </c>
      <c r="CK4" t="e">
        <f>AND('test-answer'!H52,"AAAAAEz9j1g=")</f>
        <v>#VALUE!</v>
      </c>
      <c r="CL4" t="e">
        <f>AND('test-answer'!I52,"AAAAAEz9j1k=")</f>
        <v>#VALUE!</v>
      </c>
      <c r="CM4" t="e">
        <f>AND('test-answer'!J52,"AAAAAEz9j1o=")</f>
        <v>#VALUE!</v>
      </c>
      <c r="CN4" t="e">
        <f>AND('test-answer'!K52,"AAAAAEz9j1s=")</f>
        <v>#VALUE!</v>
      </c>
      <c r="CO4" t="e">
        <f>AND('test-answer'!L52,"AAAAAEz9j1w=")</f>
        <v>#VALUE!</v>
      </c>
      <c r="CP4" t="e">
        <f>AND('test-answer'!M52,"AAAAAEz9j10=")</f>
        <v>#VALUE!</v>
      </c>
      <c r="CQ4" t="e">
        <f>AND('test-answer'!N52,"AAAAAEz9j14=")</f>
        <v>#VALUE!</v>
      </c>
      <c r="CR4" t="e">
        <f>AND('test-answer'!O52,"AAAAAEz9j18=")</f>
        <v>#VALUE!</v>
      </c>
      <c r="CS4">
        <f>IF('test-answer'!53:53,"AAAAAEz9j2A=",0)</f>
        <v>0</v>
      </c>
      <c r="CT4" t="e">
        <f>AND('test-answer'!A53,"AAAAAEz9j2E=")</f>
        <v>#VALUE!</v>
      </c>
      <c r="CU4" t="e">
        <f>AND('test-answer'!B53,"AAAAAEz9j2I=")</f>
        <v>#VALUE!</v>
      </c>
      <c r="CV4" t="e">
        <f>AND('test-answer'!C53,"AAAAAEz9j2M=")</f>
        <v>#VALUE!</v>
      </c>
      <c r="CW4" t="e">
        <f>AND('test-answer'!D53,"AAAAAEz9j2Q=")</f>
        <v>#VALUE!</v>
      </c>
      <c r="CX4" t="e">
        <f>AND('test-answer'!E53,"AAAAAEz9j2U=")</f>
        <v>#VALUE!</v>
      </c>
      <c r="CY4" t="e">
        <f>AND('test-answer'!F53,"AAAAAEz9j2Y=")</f>
        <v>#VALUE!</v>
      </c>
      <c r="CZ4" t="e">
        <f>AND('test-answer'!G53,"AAAAAEz9j2c=")</f>
        <v>#VALUE!</v>
      </c>
      <c r="DA4" t="e">
        <f>AND('test-answer'!H53,"AAAAAEz9j2g=")</f>
        <v>#VALUE!</v>
      </c>
      <c r="DB4" t="e">
        <f>AND('test-answer'!I53,"AAAAAEz9j2k=")</f>
        <v>#VALUE!</v>
      </c>
      <c r="DC4" t="e">
        <f>AND('test-answer'!J53,"AAAAAEz9j2o=")</f>
        <v>#VALUE!</v>
      </c>
      <c r="DD4" t="e">
        <f>AND('test-answer'!K53,"AAAAAEz9j2s=")</f>
        <v>#VALUE!</v>
      </c>
      <c r="DE4" t="e">
        <f>AND('test-answer'!L53,"AAAAAEz9j2w=")</f>
        <v>#VALUE!</v>
      </c>
      <c r="DF4" t="e">
        <f>AND('test-answer'!M53,"AAAAAEz9j20=")</f>
        <v>#VALUE!</v>
      </c>
      <c r="DG4" t="e">
        <f>AND('test-answer'!N53,"AAAAAEz9j24=")</f>
        <v>#VALUE!</v>
      </c>
      <c r="DH4" t="e">
        <f>AND('test-answer'!O53,"AAAAAEz9j28=")</f>
        <v>#VALUE!</v>
      </c>
      <c r="DI4">
        <f>IF('test-answer'!54:54,"AAAAAEz9j3A=",0)</f>
        <v>0</v>
      </c>
      <c r="DJ4" t="e">
        <f>AND('test-answer'!A54,"AAAAAEz9j3E=")</f>
        <v>#VALUE!</v>
      </c>
      <c r="DK4" t="e">
        <f>AND('test-answer'!B54,"AAAAAEz9j3I=")</f>
        <v>#VALUE!</v>
      </c>
      <c r="DL4" t="e">
        <f>AND('test-answer'!C54,"AAAAAEz9j3M=")</f>
        <v>#VALUE!</v>
      </c>
      <c r="DM4" t="e">
        <f>AND('test-answer'!D54,"AAAAAEz9j3Q=")</f>
        <v>#VALUE!</v>
      </c>
      <c r="DN4" t="e">
        <f>AND('test-answer'!E54,"AAAAAEz9j3U=")</f>
        <v>#VALUE!</v>
      </c>
      <c r="DO4" t="e">
        <f>AND('test-answer'!F54,"AAAAAEz9j3Y=")</f>
        <v>#VALUE!</v>
      </c>
      <c r="DP4" t="e">
        <f>AND('test-answer'!G54,"AAAAAEz9j3c=")</f>
        <v>#VALUE!</v>
      </c>
      <c r="DQ4" t="e">
        <f>AND('test-answer'!H54,"AAAAAEz9j3g=")</f>
        <v>#VALUE!</v>
      </c>
      <c r="DR4" t="e">
        <f>AND('test-answer'!I54,"AAAAAEz9j3k=")</f>
        <v>#VALUE!</v>
      </c>
      <c r="DS4" t="e">
        <f>AND('test-answer'!J54,"AAAAAEz9j3o=")</f>
        <v>#VALUE!</v>
      </c>
      <c r="DT4" t="e">
        <f>AND('test-answer'!K54,"AAAAAEz9j3s=")</f>
        <v>#VALUE!</v>
      </c>
      <c r="DU4" t="e">
        <f>AND('test-answer'!L54,"AAAAAEz9j3w=")</f>
        <v>#VALUE!</v>
      </c>
      <c r="DV4" t="e">
        <f>AND('test-answer'!M54,"AAAAAEz9j30=")</f>
        <v>#VALUE!</v>
      </c>
      <c r="DW4" t="e">
        <f>AND('test-answer'!N54,"AAAAAEz9j34=")</f>
        <v>#VALUE!</v>
      </c>
      <c r="DX4" t="e">
        <f>AND('test-answer'!O54,"AAAAAEz9j38=")</f>
        <v>#VALUE!</v>
      </c>
      <c r="DY4">
        <f>IF('test-answer'!55:55,"AAAAAEz9j4A=",0)</f>
        <v>0</v>
      </c>
      <c r="DZ4" t="e">
        <f>AND('test-answer'!A55,"AAAAAEz9j4E=")</f>
        <v>#VALUE!</v>
      </c>
      <c r="EA4" t="e">
        <f>AND('test-answer'!B55,"AAAAAEz9j4I=")</f>
        <v>#VALUE!</v>
      </c>
      <c r="EB4" t="e">
        <f>AND('test-answer'!C55,"AAAAAEz9j4M=")</f>
        <v>#VALUE!</v>
      </c>
      <c r="EC4" t="e">
        <f>AND('test-answer'!D55,"AAAAAEz9j4Q=")</f>
        <v>#VALUE!</v>
      </c>
      <c r="ED4" t="e">
        <f>AND('test-answer'!E55,"AAAAAEz9j4U=")</f>
        <v>#VALUE!</v>
      </c>
      <c r="EE4" t="e">
        <f>AND('test-answer'!F55,"AAAAAEz9j4Y=")</f>
        <v>#VALUE!</v>
      </c>
      <c r="EF4" t="e">
        <f>AND('test-answer'!G55,"AAAAAEz9j4c=")</f>
        <v>#VALUE!</v>
      </c>
      <c r="EG4" t="e">
        <f>AND('test-answer'!H55,"AAAAAEz9j4g=")</f>
        <v>#VALUE!</v>
      </c>
      <c r="EH4" t="e">
        <f>AND('test-answer'!I55,"AAAAAEz9j4k=")</f>
        <v>#VALUE!</v>
      </c>
      <c r="EI4" t="e">
        <f>AND('test-answer'!J55,"AAAAAEz9j4o=")</f>
        <v>#VALUE!</v>
      </c>
      <c r="EJ4" t="e">
        <f>AND('test-answer'!K55,"AAAAAEz9j4s=")</f>
        <v>#VALUE!</v>
      </c>
      <c r="EK4" t="e">
        <f>AND('test-answer'!L55,"AAAAAEz9j4w=")</f>
        <v>#VALUE!</v>
      </c>
      <c r="EL4" t="e">
        <f>AND('test-answer'!M55,"AAAAAEz9j40=")</f>
        <v>#VALUE!</v>
      </c>
      <c r="EM4" t="e">
        <f>AND('test-answer'!N55,"AAAAAEz9j44=")</f>
        <v>#VALUE!</v>
      </c>
      <c r="EN4" t="e">
        <f>AND('test-answer'!O55,"AAAAAEz9j48=")</f>
        <v>#VALUE!</v>
      </c>
      <c r="EO4">
        <f>IF('test-answer'!56:56,"AAAAAEz9j5A=",0)</f>
        <v>0</v>
      </c>
      <c r="EP4" t="e">
        <f>AND('test-answer'!A56,"AAAAAEz9j5E=")</f>
        <v>#VALUE!</v>
      </c>
      <c r="EQ4" t="e">
        <f>AND('test-answer'!B56,"AAAAAEz9j5I=")</f>
        <v>#VALUE!</v>
      </c>
      <c r="ER4" t="e">
        <f>AND('test-answer'!C56,"AAAAAEz9j5M=")</f>
        <v>#VALUE!</v>
      </c>
      <c r="ES4" t="e">
        <f>AND('test-answer'!D56,"AAAAAEz9j5Q=")</f>
        <v>#VALUE!</v>
      </c>
      <c r="ET4" t="e">
        <f>AND('test-answer'!E56,"AAAAAEz9j5U=")</f>
        <v>#VALUE!</v>
      </c>
      <c r="EU4" t="e">
        <f>AND('test-answer'!F56,"AAAAAEz9j5Y=")</f>
        <v>#VALUE!</v>
      </c>
      <c r="EV4" t="e">
        <f>AND('test-answer'!G56,"AAAAAEz9j5c=")</f>
        <v>#VALUE!</v>
      </c>
      <c r="EW4" t="e">
        <f>AND('test-answer'!H56,"AAAAAEz9j5g=")</f>
        <v>#VALUE!</v>
      </c>
      <c r="EX4" t="e">
        <f>AND('test-answer'!I56,"AAAAAEz9j5k=")</f>
        <v>#VALUE!</v>
      </c>
      <c r="EY4" t="e">
        <f>AND('test-answer'!J56,"AAAAAEz9j5o=")</f>
        <v>#VALUE!</v>
      </c>
      <c r="EZ4" t="e">
        <f>AND('test-answer'!K56,"AAAAAEz9j5s=")</f>
        <v>#VALUE!</v>
      </c>
      <c r="FA4" t="e">
        <f>AND('test-answer'!L56,"AAAAAEz9j5w=")</f>
        <v>#VALUE!</v>
      </c>
      <c r="FB4" t="e">
        <f>AND('test-answer'!M56,"AAAAAEz9j50=")</f>
        <v>#VALUE!</v>
      </c>
      <c r="FC4" t="e">
        <f>AND('test-answer'!N56,"AAAAAEz9j54=")</f>
        <v>#VALUE!</v>
      </c>
      <c r="FD4" t="e">
        <f>AND('test-answer'!O56,"AAAAAEz9j58=")</f>
        <v>#VALUE!</v>
      </c>
      <c r="FE4">
        <f>IF('test-answer'!57:57,"AAAAAEz9j6A=",0)</f>
        <v>0</v>
      </c>
      <c r="FF4" t="e">
        <f>AND('test-answer'!A57,"AAAAAEz9j6E=")</f>
        <v>#VALUE!</v>
      </c>
      <c r="FG4" t="e">
        <f>AND('test-answer'!B57,"AAAAAEz9j6I=")</f>
        <v>#VALUE!</v>
      </c>
      <c r="FH4" t="e">
        <f>AND('test-answer'!C57,"AAAAAEz9j6M=")</f>
        <v>#VALUE!</v>
      </c>
      <c r="FI4" t="e">
        <f>AND('test-answer'!D57,"AAAAAEz9j6Q=")</f>
        <v>#VALUE!</v>
      </c>
      <c r="FJ4" t="e">
        <f>AND('test-answer'!E57,"AAAAAEz9j6U=")</f>
        <v>#VALUE!</v>
      </c>
      <c r="FK4" t="e">
        <f>AND('test-answer'!F57,"AAAAAEz9j6Y=")</f>
        <v>#VALUE!</v>
      </c>
      <c r="FL4" t="e">
        <f>AND('test-answer'!G57,"AAAAAEz9j6c=")</f>
        <v>#VALUE!</v>
      </c>
      <c r="FM4" t="e">
        <f>AND('test-answer'!H57,"AAAAAEz9j6g=")</f>
        <v>#VALUE!</v>
      </c>
      <c r="FN4" t="e">
        <f>AND('test-answer'!I57,"AAAAAEz9j6k=")</f>
        <v>#VALUE!</v>
      </c>
      <c r="FO4" t="e">
        <f>AND('test-answer'!J57,"AAAAAEz9j6o=")</f>
        <v>#VALUE!</v>
      </c>
      <c r="FP4" t="e">
        <f>AND('test-answer'!K57,"AAAAAEz9j6s=")</f>
        <v>#VALUE!</v>
      </c>
      <c r="FQ4" t="e">
        <f>AND('test-answer'!L57,"AAAAAEz9j6w=")</f>
        <v>#VALUE!</v>
      </c>
      <c r="FR4" t="e">
        <f>AND('test-answer'!M57,"AAAAAEz9j60=")</f>
        <v>#VALUE!</v>
      </c>
      <c r="FS4" t="e">
        <f>AND('test-answer'!N57,"AAAAAEz9j64=")</f>
        <v>#VALUE!</v>
      </c>
      <c r="FT4" t="e">
        <f>AND('test-answer'!O57,"AAAAAEz9j68=")</f>
        <v>#VALUE!</v>
      </c>
      <c r="FU4">
        <f>IF('test-answer'!58:58,"AAAAAEz9j7A=",0)</f>
        <v>0</v>
      </c>
      <c r="FV4" t="e">
        <f>AND('test-answer'!A58,"AAAAAEz9j7E=")</f>
        <v>#VALUE!</v>
      </c>
      <c r="FW4" t="e">
        <f>AND('test-answer'!B58,"AAAAAEz9j7I=")</f>
        <v>#VALUE!</v>
      </c>
      <c r="FX4" t="e">
        <f>AND('test-answer'!C58,"AAAAAEz9j7M=")</f>
        <v>#VALUE!</v>
      </c>
      <c r="FY4" t="e">
        <f>AND('test-answer'!D58,"AAAAAEz9j7Q=")</f>
        <v>#VALUE!</v>
      </c>
      <c r="FZ4" t="e">
        <f>AND('test-answer'!E58,"AAAAAEz9j7U=")</f>
        <v>#VALUE!</v>
      </c>
      <c r="GA4" t="e">
        <f>AND('test-answer'!F58,"AAAAAEz9j7Y=")</f>
        <v>#VALUE!</v>
      </c>
      <c r="GB4" t="e">
        <f>AND('test-answer'!G58,"AAAAAEz9j7c=")</f>
        <v>#VALUE!</v>
      </c>
      <c r="GC4" t="e">
        <f>AND('test-answer'!H58,"AAAAAEz9j7g=")</f>
        <v>#VALUE!</v>
      </c>
      <c r="GD4" t="e">
        <f>AND('test-answer'!I58,"AAAAAEz9j7k=")</f>
        <v>#VALUE!</v>
      </c>
      <c r="GE4" t="e">
        <f>AND('test-answer'!J58,"AAAAAEz9j7o=")</f>
        <v>#VALUE!</v>
      </c>
      <c r="GF4" t="e">
        <f>AND('test-answer'!K58,"AAAAAEz9j7s=")</f>
        <v>#VALUE!</v>
      </c>
      <c r="GG4" t="e">
        <f>AND('test-answer'!L58,"AAAAAEz9j7w=")</f>
        <v>#VALUE!</v>
      </c>
      <c r="GH4" t="e">
        <f>AND('test-answer'!M58,"AAAAAEz9j70=")</f>
        <v>#VALUE!</v>
      </c>
      <c r="GI4" t="e">
        <f>AND('test-answer'!N58,"AAAAAEz9j74=")</f>
        <v>#VALUE!</v>
      </c>
      <c r="GJ4" t="e">
        <f>AND('test-answer'!O58,"AAAAAEz9j78=")</f>
        <v>#VALUE!</v>
      </c>
      <c r="GK4">
        <f>IF('test-answer'!59:59,"AAAAAEz9j8A=",0)</f>
        <v>0</v>
      </c>
      <c r="GL4" t="e">
        <f>AND('test-answer'!A59,"AAAAAEz9j8E=")</f>
        <v>#VALUE!</v>
      </c>
      <c r="GM4" t="e">
        <f>AND('test-answer'!B59,"AAAAAEz9j8I=")</f>
        <v>#VALUE!</v>
      </c>
      <c r="GN4" t="e">
        <f>AND('test-answer'!C59,"AAAAAEz9j8M=")</f>
        <v>#VALUE!</v>
      </c>
      <c r="GO4" t="e">
        <f>AND('test-answer'!D59,"AAAAAEz9j8Q=")</f>
        <v>#VALUE!</v>
      </c>
      <c r="GP4" t="e">
        <f>AND('test-answer'!E59,"AAAAAEz9j8U=")</f>
        <v>#VALUE!</v>
      </c>
      <c r="GQ4" t="e">
        <f>AND('test-answer'!F59,"AAAAAEz9j8Y=")</f>
        <v>#VALUE!</v>
      </c>
      <c r="GR4" t="e">
        <f>AND('test-answer'!G59,"AAAAAEz9j8c=")</f>
        <v>#VALUE!</v>
      </c>
      <c r="GS4" t="e">
        <f>AND('test-answer'!H59,"AAAAAEz9j8g=")</f>
        <v>#VALUE!</v>
      </c>
      <c r="GT4" t="e">
        <f>AND('test-answer'!I59,"AAAAAEz9j8k=")</f>
        <v>#VALUE!</v>
      </c>
      <c r="GU4" t="e">
        <f>AND('test-answer'!J59,"AAAAAEz9j8o=")</f>
        <v>#VALUE!</v>
      </c>
      <c r="GV4" t="e">
        <f>AND('test-answer'!K59,"AAAAAEz9j8s=")</f>
        <v>#VALUE!</v>
      </c>
      <c r="GW4" t="e">
        <f>AND('test-answer'!L59,"AAAAAEz9j8w=")</f>
        <v>#VALUE!</v>
      </c>
      <c r="GX4" t="e">
        <f>AND('test-answer'!M59,"AAAAAEz9j80=")</f>
        <v>#VALUE!</v>
      </c>
      <c r="GY4" t="e">
        <f>AND('test-answer'!N59,"AAAAAEz9j84=")</f>
        <v>#VALUE!</v>
      </c>
      <c r="GZ4" t="e">
        <f>AND('test-answer'!O59,"AAAAAEz9j88=")</f>
        <v>#VALUE!</v>
      </c>
      <c r="HA4">
        <f>IF('test-answer'!60:60,"AAAAAEz9j9A=",0)</f>
        <v>0</v>
      </c>
      <c r="HB4" t="e">
        <f>AND('test-answer'!A60,"AAAAAEz9j9E=")</f>
        <v>#VALUE!</v>
      </c>
      <c r="HC4" t="e">
        <f>AND('test-answer'!B60,"AAAAAEz9j9I=")</f>
        <v>#VALUE!</v>
      </c>
      <c r="HD4" t="e">
        <f>AND('test-answer'!C60,"AAAAAEz9j9M=")</f>
        <v>#VALUE!</v>
      </c>
      <c r="HE4" t="e">
        <f>AND('test-answer'!D60,"AAAAAEz9j9Q=")</f>
        <v>#VALUE!</v>
      </c>
      <c r="HF4" t="e">
        <f>AND('test-answer'!E60,"AAAAAEz9j9U=")</f>
        <v>#VALUE!</v>
      </c>
      <c r="HG4" t="e">
        <f>AND('test-answer'!F60,"AAAAAEz9j9Y=")</f>
        <v>#VALUE!</v>
      </c>
      <c r="HH4" t="e">
        <f>AND('test-answer'!G60,"AAAAAEz9j9c=")</f>
        <v>#VALUE!</v>
      </c>
      <c r="HI4" t="e">
        <f>AND('test-answer'!H60,"AAAAAEz9j9g=")</f>
        <v>#VALUE!</v>
      </c>
      <c r="HJ4" t="e">
        <f>AND('test-answer'!I60,"AAAAAEz9j9k=")</f>
        <v>#VALUE!</v>
      </c>
      <c r="HK4" t="e">
        <f>AND('test-answer'!J60,"AAAAAEz9j9o=")</f>
        <v>#VALUE!</v>
      </c>
      <c r="HL4" t="e">
        <f>AND('test-answer'!K60,"AAAAAEz9j9s=")</f>
        <v>#VALUE!</v>
      </c>
      <c r="HM4" t="e">
        <f>AND('test-answer'!L60,"AAAAAEz9j9w=")</f>
        <v>#VALUE!</v>
      </c>
      <c r="HN4" t="e">
        <f>AND('test-answer'!M60,"AAAAAEz9j90=")</f>
        <v>#VALUE!</v>
      </c>
      <c r="HO4" t="e">
        <f>AND('test-answer'!N60,"AAAAAEz9j94=")</f>
        <v>#VALUE!</v>
      </c>
      <c r="HP4" t="e">
        <f>AND('test-answer'!O60,"AAAAAEz9j98=")</f>
        <v>#VALUE!</v>
      </c>
      <c r="HQ4">
        <f>IF('test-answer'!61:61,"AAAAAEz9j+A=",0)</f>
        <v>0</v>
      </c>
      <c r="HR4" t="e">
        <f>AND('test-answer'!A61,"AAAAAEz9j+E=")</f>
        <v>#VALUE!</v>
      </c>
      <c r="HS4" t="e">
        <f>AND('test-answer'!B61,"AAAAAEz9j+I=")</f>
        <v>#VALUE!</v>
      </c>
      <c r="HT4" t="e">
        <f>AND('test-answer'!C61,"AAAAAEz9j+M=")</f>
        <v>#VALUE!</v>
      </c>
      <c r="HU4" t="e">
        <f>AND('test-answer'!D61,"AAAAAEz9j+Q=")</f>
        <v>#VALUE!</v>
      </c>
      <c r="HV4" t="e">
        <f>AND('test-answer'!E61,"AAAAAEz9j+U=")</f>
        <v>#VALUE!</v>
      </c>
      <c r="HW4" t="e">
        <f>AND('test-answer'!F61,"AAAAAEz9j+Y=")</f>
        <v>#VALUE!</v>
      </c>
      <c r="HX4" t="e">
        <f>AND('test-answer'!G61,"AAAAAEz9j+c=")</f>
        <v>#VALUE!</v>
      </c>
      <c r="HY4" t="e">
        <f>AND('test-answer'!H61,"AAAAAEz9j+g=")</f>
        <v>#VALUE!</v>
      </c>
      <c r="HZ4" t="e">
        <f>AND('test-answer'!I61,"AAAAAEz9j+k=")</f>
        <v>#VALUE!</v>
      </c>
      <c r="IA4" t="e">
        <f>AND('test-answer'!J61,"AAAAAEz9j+o=")</f>
        <v>#VALUE!</v>
      </c>
      <c r="IB4" t="e">
        <f>AND('test-answer'!K61,"AAAAAEz9j+s=")</f>
        <v>#VALUE!</v>
      </c>
      <c r="IC4" t="e">
        <f>AND('test-answer'!L61,"AAAAAEz9j+w=")</f>
        <v>#VALUE!</v>
      </c>
      <c r="ID4" t="e">
        <f>AND('test-answer'!M61,"AAAAAEz9j+0=")</f>
        <v>#VALUE!</v>
      </c>
      <c r="IE4" t="e">
        <f>AND('test-answer'!N61,"AAAAAEz9j+4=")</f>
        <v>#VALUE!</v>
      </c>
      <c r="IF4" t="e">
        <f>AND('test-answer'!O61,"AAAAAEz9j+8=")</f>
        <v>#VALUE!</v>
      </c>
      <c r="IG4">
        <f>IF('test-answer'!62:62,"AAAAAEz9j/A=",0)</f>
        <v>0</v>
      </c>
      <c r="IH4" t="e">
        <f>AND('test-answer'!A62,"AAAAAEz9j/E=")</f>
        <v>#VALUE!</v>
      </c>
      <c r="II4" t="e">
        <f>AND('test-answer'!B62,"AAAAAEz9j/I=")</f>
        <v>#VALUE!</v>
      </c>
      <c r="IJ4" t="e">
        <f>AND('test-answer'!C62,"AAAAAEz9j/M=")</f>
        <v>#VALUE!</v>
      </c>
      <c r="IK4" t="e">
        <f>AND('test-answer'!D62,"AAAAAEz9j/Q=")</f>
        <v>#VALUE!</v>
      </c>
      <c r="IL4" t="e">
        <f>AND('test-answer'!E62,"AAAAAEz9j/U=")</f>
        <v>#VALUE!</v>
      </c>
      <c r="IM4" t="e">
        <f>AND('test-answer'!F62,"AAAAAEz9j/Y=")</f>
        <v>#VALUE!</v>
      </c>
      <c r="IN4" t="e">
        <f>AND('test-answer'!G62,"AAAAAEz9j/c=")</f>
        <v>#VALUE!</v>
      </c>
      <c r="IO4" t="e">
        <f>AND('test-answer'!H62,"AAAAAEz9j/g=")</f>
        <v>#VALUE!</v>
      </c>
      <c r="IP4" t="e">
        <f>AND('test-answer'!I62,"AAAAAEz9j/k=")</f>
        <v>#VALUE!</v>
      </c>
      <c r="IQ4" t="e">
        <f>AND('test-answer'!J62,"AAAAAEz9j/o=")</f>
        <v>#VALUE!</v>
      </c>
      <c r="IR4" t="e">
        <f>AND('test-answer'!K62,"AAAAAEz9j/s=")</f>
        <v>#VALUE!</v>
      </c>
      <c r="IS4" t="e">
        <f>AND('test-answer'!L62,"AAAAAEz9j/w=")</f>
        <v>#VALUE!</v>
      </c>
      <c r="IT4" t="e">
        <f>AND('test-answer'!M62,"AAAAAEz9j/0=")</f>
        <v>#VALUE!</v>
      </c>
      <c r="IU4" t="e">
        <f>AND('test-answer'!N62,"AAAAAEz9j/4=")</f>
        <v>#VALUE!</v>
      </c>
      <c r="IV4" t="e">
        <f>AND('test-answer'!O62,"AAAAAEz9j/8=")</f>
        <v>#VALUE!</v>
      </c>
    </row>
    <row r="5" spans="1:256" x14ac:dyDescent="0.25">
      <c r="A5" t="str">
        <f>IF('test-answer'!63:63,"AAAAADx/9wA=",0)</f>
        <v>AAAAADx/9wA=</v>
      </c>
      <c r="B5" t="e">
        <f>AND('test-answer'!A63,"AAAAADx/9wE=")</f>
        <v>#VALUE!</v>
      </c>
      <c r="C5" t="e">
        <f>AND('test-answer'!B63,"AAAAADx/9wI=")</f>
        <v>#VALUE!</v>
      </c>
      <c r="D5" t="e">
        <f>AND('test-answer'!C63,"AAAAADx/9wM=")</f>
        <v>#VALUE!</v>
      </c>
      <c r="E5" t="e">
        <f>AND('test-answer'!D63,"AAAAADx/9wQ=")</f>
        <v>#VALUE!</v>
      </c>
      <c r="F5" t="e">
        <f>AND('test-answer'!E63,"AAAAADx/9wU=")</f>
        <v>#VALUE!</v>
      </c>
      <c r="G5" t="e">
        <f>AND('test-answer'!F63,"AAAAADx/9wY=")</f>
        <v>#VALUE!</v>
      </c>
      <c r="H5" t="e">
        <f>AND('test-answer'!G63,"AAAAADx/9wc=")</f>
        <v>#VALUE!</v>
      </c>
      <c r="I5" t="e">
        <f>AND('test-answer'!H63,"AAAAADx/9wg=")</f>
        <v>#VALUE!</v>
      </c>
      <c r="J5" t="e">
        <f>AND('test-answer'!I63,"AAAAADx/9wk=")</f>
        <v>#VALUE!</v>
      </c>
      <c r="K5" t="e">
        <f>AND('test-answer'!J63,"AAAAADx/9wo=")</f>
        <v>#VALUE!</v>
      </c>
      <c r="L5" t="e">
        <f>AND('test-answer'!K63,"AAAAADx/9ws=")</f>
        <v>#VALUE!</v>
      </c>
      <c r="M5" t="e">
        <f>AND('test-answer'!L63,"AAAAADx/9ww=")</f>
        <v>#VALUE!</v>
      </c>
      <c r="N5" t="e">
        <f>AND('test-answer'!M63,"AAAAADx/9w0=")</f>
        <v>#VALUE!</v>
      </c>
      <c r="O5" t="e">
        <f>AND('test-answer'!N63,"AAAAADx/9w4=")</f>
        <v>#VALUE!</v>
      </c>
      <c r="P5" t="e">
        <f>AND('test-answer'!O63,"AAAAADx/9w8=")</f>
        <v>#VALUE!</v>
      </c>
      <c r="Q5">
        <f>IF('test-answer'!64:64,"AAAAADx/9xA=",0)</f>
        <v>0</v>
      </c>
      <c r="R5" t="e">
        <f>AND('test-answer'!A64,"AAAAADx/9xE=")</f>
        <v>#VALUE!</v>
      </c>
      <c r="S5" t="e">
        <f>AND('test-answer'!B64,"AAAAADx/9xI=")</f>
        <v>#VALUE!</v>
      </c>
      <c r="T5" t="e">
        <f>AND('test-answer'!C64,"AAAAADx/9xM=")</f>
        <v>#VALUE!</v>
      </c>
      <c r="U5" t="e">
        <f>AND('test-answer'!D64,"AAAAADx/9xQ=")</f>
        <v>#VALUE!</v>
      </c>
      <c r="V5" t="e">
        <f>AND('test-answer'!E64,"AAAAADx/9xU=")</f>
        <v>#VALUE!</v>
      </c>
      <c r="W5" t="e">
        <f>AND('test-answer'!F64,"AAAAADx/9xY=")</f>
        <v>#VALUE!</v>
      </c>
      <c r="X5" t="e">
        <f>AND('test-answer'!G64,"AAAAADx/9xc=")</f>
        <v>#VALUE!</v>
      </c>
      <c r="Y5" t="e">
        <f>AND('test-answer'!H64,"AAAAADx/9xg=")</f>
        <v>#VALUE!</v>
      </c>
      <c r="Z5" t="e">
        <f>AND('test-answer'!I64,"AAAAADx/9xk=")</f>
        <v>#VALUE!</v>
      </c>
      <c r="AA5" t="e">
        <f>AND('test-answer'!J64,"AAAAADx/9xo=")</f>
        <v>#VALUE!</v>
      </c>
      <c r="AB5" t="e">
        <f>AND('test-answer'!K64,"AAAAADx/9xs=")</f>
        <v>#VALUE!</v>
      </c>
      <c r="AC5" t="e">
        <f>AND('test-answer'!L64,"AAAAADx/9xw=")</f>
        <v>#VALUE!</v>
      </c>
      <c r="AD5" t="e">
        <f>AND('test-answer'!M64,"AAAAADx/9x0=")</f>
        <v>#VALUE!</v>
      </c>
      <c r="AE5" t="e">
        <f>AND('test-answer'!N64,"AAAAADx/9x4=")</f>
        <v>#VALUE!</v>
      </c>
      <c r="AF5" t="e">
        <f>AND('test-answer'!O64,"AAAAADx/9x8=")</f>
        <v>#VALUE!</v>
      </c>
      <c r="AG5">
        <f>IF('test-answer'!65:65,"AAAAADx/9yA=",0)</f>
        <v>0</v>
      </c>
      <c r="AH5" t="e">
        <f>AND('test-answer'!A65,"AAAAADx/9yE=")</f>
        <v>#VALUE!</v>
      </c>
      <c r="AI5" t="e">
        <f>AND('test-answer'!B65,"AAAAADx/9yI=")</f>
        <v>#VALUE!</v>
      </c>
      <c r="AJ5" t="e">
        <f>AND('test-answer'!C65,"AAAAADx/9yM=")</f>
        <v>#VALUE!</v>
      </c>
      <c r="AK5" t="e">
        <f>AND('test-answer'!D65,"AAAAADx/9yQ=")</f>
        <v>#VALUE!</v>
      </c>
      <c r="AL5" t="e">
        <f>AND('test-answer'!E65,"AAAAADx/9yU=")</f>
        <v>#VALUE!</v>
      </c>
      <c r="AM5" t="e">
        <f>AND('test-answer'!F65,"AAAAADx/9yY=")</f>
        <v>#VALUE!</v>
      </c>
      <c r="AN5" t="e">
        <f>AND('test-answer'!G65,"AAAAADx/9yc=")</f>
        <v>#VALUE!</v>
      </c>
      <c r="AO5" t="e">
        <f>AND('test-answer'!H65,"AAAAADx/9yg=")</f>
        <v>#VALUE!</v>
      </c>
      <c r="AP5" t="e">
        <f>AND('test-answer'!I65,"AAAAADx/9yk=")</f>
        <v>#VALUE!</v>
      </c>
      <c r="AQ5" t="e">
        <f>AND('test-answer'!J65,"AAAAADx/9yo=")</f>
        <v>#VALUE!</v>
      </c>
      <c r="AR5" t="e">
        <f>AND('test-answer'!K65,"AAAAADx/9ys=")</f>
        <v>#VALUE!</v>
      </c>
      <c r="AS5" t="e">
        <f>AND('test-answer'!L65,"AAAAADx/9yw=")</f>
        <v>#VALUE!</v>
      </c>
      <c r="AT5" t="e">
        <f>AND('test-answer'!M65,"AAAAADx/9y0=")</f>
        <v>#VALUE!</v>
      </c>
      <c r="AU5" t="e">
        <f>AND('test-answer'!N65,"AAAAADx/9y4=")</f>
        <v>#VALUE!</v>
      </c>
      <c r="AV5" t="e">
        <f>AND('test-answer'!O65,"AAAAADx/9y8=")</f>
        <v>#VALUE!</v>
      </c>
      <c r="AW5">
        <f>IF('test-answer'!66:66,"AAAAADx/9zA=",0)</f>
        <v>0</v>
      </c>
      <c r="AX5" t="e">
        <f>AND('test-answer'!A66,"AAAAADx/9zE=")</f>
        <v>#VALUE!</v>
      </c>
      <c r="AY5" t="e">
        <f>AND('test-answer'!B66,"AAAAADx/9zI=")</f>
        <v>#VALUE!</v>
      </c>
      <c r="AZ5" t="e">
        <f>AND('test-answer'!C66,"AAAAADx/9zM=")</f>
        <v>#VALUE!</v>
      </c>
      <c r="BA5" t="e">
        <f>AND('test-answer'!D66,"AAAAADx/9zQ=")</f>
        <v>#VALUE!</v>
      </c>
      <c r="BB5" t="e">
        <f>AND('test-answer'!E66,"AAAAADx/9zU=")</f>
        <v>#VALUE!</v>
      </c>
      <c r="BC5" t="e">
        <f>AND('test-answer'!F66,"AAAAADx/9zY=")</f>
        <v>#VALUE!</v>
      </c>
      <c r="BD5" t="e">
        <f>AND('test-answer'!G66,"AAAAADx/9zc=")</f>
        <v>#VALUE!</v>
      </c>
      <c r="BE5" t="e">
        <f>AND('test-answer'!H66,"AAAAADx/9zg=")</f>
        <v>#VALUE!</v>
      </c>
      <c r="BF5" t="e">
        <f>AND('test-answer'!I66,"AAAAADx/9zk=")</f>
        <v>#VALUE!</v>
      </c>
      <c r="BG5" t="e">
        <f>AND('test-answer'!J66,"AAAAADx/9zo=")</f>
        <v>#VALUE!</v>
      </c>
      <c r="BH5" t="e">
        <f>AND('test-answer'!K66,"AAAAADx/9zs=")</f>
        <v>#VALUE!</v>
      </c>
      <c r="BI5" t="e">
        <f>AND('test-answer'!L66,"AAAAADx/9zw=")</f>
        <v>#VALUE!</v>
      </c>
      <c r="BJ5" t="e">
        <f>AND('test-answer'!M66,"AAAAADx/9z0=")</f>
        <v>#VALUE!</v>
      </c>
      <c r="BK5" t="e">
        <f>AND('test-answer'!N66,"AAAAADx/9z4=")</f>
        <v>#VALUE!</v>
      </c>
      <c r="BL5" t="e">
        <f>AND('test-answer'!O66,"AAAAADx/9z8=")</f>
        <v>#VALUE!</v>
      </c>
      <c r="BM5">
        <f>IF('test-answer'!67:67,"AAAAADx/90A=",0)</f>
        <v>0</v>
      </c>
      <c r="BN5" t="e">
        <f>AND('test-answer'!A67,"AAAAADx/90E=")</f>
        <v>#VALUE!</v>
      </c>
      <c r="BO5" t="e">
        <f>AND('test-answer'!B67,"AAAAADx/90I=")</f>
        <v>#VALUE!</v>
      </c>
      <c r="BP5" t="e">
        <f>AND('test-answer'!C67,"AAAAADx/90M=")</f>
        <v>#VALUE!</v>
      </c>
      <c r="BQ5" t="e">
        <f>AND('test-answer'!D67,"AAAAADx/90Q=")</f>
        <v>#VALUE!</v>
      </c>
      <c r="BR5" t="e">
        <f>AND('test-answer'!E67,"AAAAADx/90U=")</f>
        <v>#VALUE!</v>
      </c>
      <c r="BS5" t="e">
        <f>AND('test-answer'!F67,"AAAAADx/90Y=")</f>
        <v>#VALUE!</v>
      </c>
      <c r="BT5" t="e">
        <f>AND('test-answer'!G67,"AAAAADx/90c=")</f>
        <v>#VALUE!</v>
      </c>
      <c r="BU5" t="e">
        <f>AND('test-answer'!H67,"AAAAADx/90g=")</f>
        <v>#VALUE!</v>
      </c>
      <c r="BV5" t="e">
        <f>AND('test-answer'!I67,"AAAAADx/90k=")</f>
        <v>#VALUE!</v>
      </c>
      <c r="BW5" t="e">
        <f>AND('test-answer'!J67,"AAAAADx/90o=")</f>
        <v>#VALUE!</v>
      </c>
      <c r="BX5" t="e">
        <f>AND('test-answer'!K67,"AAAAADx/90s=")</f>
        <v>#VALUE!</v>
      </c>
      <c r="BY5" t="e">
        <f>AND('test-answer'!L67,"AAAAADx/90w=")</f>
        <v>#VALUE!</v>
      </c>
      <c r="BZ5" t="e">
        <f>AND('test-answer'!M67,"AAAAADx/900=")</f>
        <v>#VALUE!</v>
      </c>
      <c r="CA5" t="e">
        <f>AND('test-answer'!N67,"AAAAADx/904=")</f>
        <v>#VALUE!</v>
      </c>
      <c r="CB5" t="e">
        <f>AND('test-answer'!O67,"AAAAADx/908=")</f>
        <v>#VALUE!</v>
      </c>
      <c r="CC5">
        <f>IF('test-answer'!68:68,"AAAAADx/91A=",0)</f>
        <v>0</v>
      </c>
      <c r="CD5" t="e">
        <f>AND('test-answer'!A68,"AAAAADx/91E=")</f>
        <v>#VALUE!</v>
      </c>
      <c r="CE5" t="e">
        <f>AND('test-answer'!B68,"AAAAADx/91I=")</f>
        <v>#VALUE!</v>
      </c>
      <c r="CF5" t="e">
        <f>AND('test-answer'!C68,"AAAAADx/91M=")</f>
        <v>#VALUE!</v>
      </c>
      <c r="CG5" t="e">
        <f>AND('test-answer'!D68,"AAAAADx/91Q=")</f>
        <v>#VALUE!</v>
      </c>
      <c r="CH5" t="e">
        <f>AND('test-answer'!E68,"AAAAADx/91U=")</f>
        <v>#VALUE!</v>
      </c>
      <c r="CI5" t="e">
        <f>AND('test-answer'!F68,"AAAAADx/91Y=")</f>
        <v>#VALUE!</v>
      </c>
      <c r="CJ5" t="e">
        <f>AND('test-answer'!G68,"AAAAADx/91c=")</f>
        <v>#VALUE!</v>
      </c>
      <c r="CK5" t="e">
        <f>AND('test-answer'!H68,"AAAAADx/91g=")</f>
        <v>#VALUE!</v>
      </c>
      <c r="CL5" t="e">
        <f>AND('test-answer'!I68,"AAAAADx/91k=")</f>
        <v>#VALUE!</v>
      </c>
      <c r="CM5" t="e">
        <f>AND('test-answer'!J68,"AAAAADx/91o=")</f>
        <v>#VALUE!</v>
      </c>
      <c r="CN5" t="e">
        <f>AND('test-answer'!K68,"AAAAADx/91s=")</f>
        <v>#VALUE!</v>
      </c>
      <c r="CO5" t="e">
        <f>AND('test-answer'!L68,"AAAAADx/91w=")</f>
        <v>#VALUE!</v>
      </c>
      <c r="CP5" t="e">
        <f>AND('test-answer'!M68,"AAAAADx/910=")</f>
        <v>#VALUE!</v>
      </c>
      <c r="CQ5" t="e">
        <f>AND('test-answer'!N68,"AAAAADx/914=")</f>
        <v>#VALUE!</v>
      </c>
      <c r="CR5" t="e">
        <f>AND('test-answer'!O68,"AAAAADx/918=")</f>
        <v>#VALUE!</v>
      </c>
      <c r="CS5">
        <f>IF('test-answer'!69:69,"AAAAADx/92A=",0)</f>
        <v>0</v>
      </c>
      <c r="CT5" t="e">
        <f>AND('test-answer'!A69,"AAAAADx/92E=")</f>
        <v>#VALUE!</v>
      </c>
      <c r="CU5" t="e">
        <f>AND('test-answer'!B69,"AAAAADx/92I=")</f>
        <v>#VALUE!</v>
      </c>
      <c r="CV5" t="e">
        <f>AND('test-answer'!C69,"AAAAADx/92M=")</f>
        <v>#VALUE!</v>
      </c>
      <c r="CW5" t="e">
        <f>AND('test-answer'!D69,"AAAAADx/92Q=")</f>
        <v>#VALUE!</v>
      </c>
      <c r="CX5" t="e">
        <f>AND('test-answer'!E69,"AAAAADx/92U=")</f>
        <v>#VALUE!</v>
      </c>
      <c r="CY5" t="e">
        <f>AND('test-answer'!F69,"AAAAADx/92Y=")</f>
        <v>#VALUE!</v>
      </c>
      <c r="CZ5" t="e">
        <f>AND('test-answer'!G69,"AAAAADx/92c=")</f>
        <v>#VALUE!</v>
      </c>
      <c r="DA5" t="e">
        <f>AND('test-answer'!H69,"AAAAADx/92g=")</f>
        <v>#VALUE!</v>
      </c>
      <c r="DB5" t="e">
        <f>AND('test-answer'!I69,"AAAAADx/92k=")</f>
        <v>#VALUE!</v>
      </c>
      <c r="DC5" t="e">
        <f>AND('test-answer'!J69,"AAAAADx/92o=")</f>
        <v>#VALUE!</v>
      </c>
      <c r="DD5" t="e">
        <f>AND('test-answer'!K69,"AAAAADx/92s=")</f>
        <v>#VALUE!</v>
      </c>
      <c r="DE5" t="e">
        <f>AND('test-answer'!L69,"AAAAADx/92w=")</f>
        <v>#VALUE!</v>
      </c>
      <c r="DF5" t="e">
        <f>AND('test-answer'!M69,"AAAAADx/920=")</f>
        <v>#VALUE!</v>
      </c>
      <c r="DG5" t="e">
        <f>AND('test-answer'!N69,"AAAAADx/924=")</f>
        <v>#VALUE!</v>
      </c>
      <c r="DH5" t="e">
        <f>AND('test-answer'!O69,"AAAAADx/928=")</f>
        <v>#VALUE!</v>
      </c>
      <c r="DI5">
        <f>IF('test-answer'!70:70,"AAAAADx/93A=",0)</f>
        <v>0</v>
      </c>
      <c r="DJ5" t="e">
        <f>AND('test-answer'!A70,"AAAAADx/93E=")</f>
        <v>#VALUE!</v>
      </c>
      <c r="DK5" t="e">
        <f>AND('test-answer'!B70,"AAAAADx/93I=")</f>
        <v>#VALUE!</v>
      </c>
      <c r="DL5" t="e">
        <f>AND('test-answer'!C70,"AAAAADx/93M=")</f>
        <v>#VALUE!</v>
      </c>
      <c r="DM5" t="e">
        <f>AND('test-answer'!D70,"AAAAADx/93Q=")</f>
        <v>#VALUE!</v>
      </c>
      <c r="DN5" t="e">
        <f>AND('test-answer'!E70,"AAAAADx/93U=")</f>
        <v>#VALUE!</v>
      </c>
      <c r="DO5" t="e">
        <f>AND('test-answer'!F70,"AAAAADx/93Y=")</f>
        <v>#VALUE!</v>
      </c>
      <c r="DP5" t="e">
        <f>AND('test-answer'!G70,"AAAAADx/93c=")</f>
        <v>#VALUE!</v>
      </c>
      <c r="DQ5" t="e">
        <f>AND('test-answer'!H70,"AAAAADx/93g=")</f>
        <v>#VALUE!</v>
      </c>
      <c r="DR5" t="e">
        <f>AND('test-answer'!I70,"AAAAADx/93k=")</f>
        <v>#VALUE!</v>
      </c>
      <c r="DS5" t="e">
        <f>AND('test-answer'!J70,"AAAAADx/93o=")</f>
        <v>#VALUE!</v>
      </c>
      <c r="DT5" t="e">
        <f>AND('test-answer'!K70,"AAAAADx/93s=")</f>
        <v>#VALUE!</v>
      </c>
      <c r="DU5" t="e">
        <f>AND('test-answer'!L70,"AAAAADx/93w=")</f>
        <v>#VALUE!</v>
      </c>
      <c r="DV5" t="e">
        <f>AND('test-answer'!M70,"AAAAADx/930=")</f>
        <v>#VALUE!</v>
      </c>
      <c r="DW5" t="e">
        <f>AND('test-answer'!N70,"AAAAADx/934=")</f>
        <v>#VALUE!</v>
      </c>
      <c r="DX5" t="e">
        <f>AND('test-answer'!O70,"AAAAADx/938=")</f>
        <v>#VALUE!</v>
      </c>
      <c r="DY5">
        <f>IF('test-answer'!71:71,"AAAAADx/94A=",0)</f>
        <v>0</v>
      </c>
      <c r="DZ5" t="e">
        <f>AND('test-answer'!A71,"AAAAADx/94E=")</f>
        <v>#VALUE!</v>
      </c>
      <c r="EA5" t="e">
        <f>AND('test-answer'!B71,"AAAAADx/94I=")</f>
        <v>#VALUE!</v>
      </c>
      <c r="EB5" t="e">
        <f>AND('test-answer'!C71,"AAAAADx/94M=")</f>
        <v>#VALUE!</v>
      </c>
      <c r="EC5" t="e">
        <f>AND('test-answer'!D71,"AAAAADx/94Q=")</f>
        <v>#VALUE!</v>
      </c>
      <c r="ED5" t="e">
        <f>AND('test-answer'!E71,"AAAAADx/94U=")</f>
        <v>#VALUE!</v>
      </c>
      <c r="EE5" t="e">
        <f>AND('test-answer'!F71,"AAAAADx/94Y=")</f>
        <v>#VALUE!</v>
      </c>
      <c r="EF5" t="e">
        <f>AND('test-answer'!G71,"AAAAADx/94c=")</f>
        <v>#VALUE!</v>
      </c>
      <c r="EG5" t="e">
        <f>AND('test-answer'!H71,"AAAAADx/94g=")</f>
        <v>#VALUE!</v>
      </c>
      <c r="EH5" t="e">
        <f>AND('test-answer'!I71,"AAAAADx/94k=")</f>
        <v>#VALUE!</v>
      </c>
      <c r="EI5" t="e">
        <f>AND('test-answer'!J71,"AAAAADx/94o=")</f>
        <v>#VALUE!</v>
      </c>
      <c r="EJ5" t="e">
        <f>AND('test-answer'!K71,"AAAAADx/94s=")</f>
        <v>#VALUE!</v>
      </c>
      <c r="EK5" t="e">
        <f>AND('test-answer'!L71,"AAAAADx/94w=")</f>
        <v>#VALUE!</v>
      </c>
      <c r="EL5" t="e">
        <f>AND('test-answer'!M71,"AAAAADx/940=")</f>
        <v>#VALUE!</v>
      </c>
      <c r="EM5" t="e">
        <f>AND('test-answer'!N71,"AAAAADx/944=")</f>
        <v>#VALUE!</v>
      </c>
      <c r="EN5" t="e">
        <f>AND('test-answer'!O71,"AAAAADx/948=")</f>
        <v>#VALUE!</v>
      </c>
      <c r="EO5">
        <f>IF('test-answer'!72:72,"AAAAADx/95A=",0)</f>
        <v>0</v>
      </c>
      <c r="EP5" t="e">
        <f>AND('test-answer'!A72,"AAAAADx/95E=")</f>
        <v>#VALUE!</v>
      </c>
      <c r="EQ5" t="e">
        <f>AND('test-answer'!B72,"AAAAADx/95I=")</f>
        <v>#VALUE!</v>
      </c>
      <c r="ER5" t="e">
        <f>AND('test-answer'!C72,"AAAAADx/95M=")</f>
        <v>#VALUE!</v>
      </c>
      <c r="ES5" t="e">
        <f>AND('test-answer'!D72,"AAAAADx/95Q=")</f>
        <v>#VALUE!</v>
      </c>
      <c r="ET5" t="e">
        <f>AND('test-answer'!E72,"AAAAADx/95U=")</f>
        <v>#VALUE!</v>
      </c>
      <c r="EU5" t="e">
        <f>AND('test-answer'!F72,"AAAAADx/95Y=")</f>
        <v>#VALUE!</v>
      </c>
      <c r="EV5" t="e">
        <f>AND('test-answer'!G72,"AAAAADx/95c=")</f>
        <v>#VALUE!</v>
      </c>
      <c r="EW5" t="e">
        <f>AND('test-answer'!H72,"AAAAADx/95g=")</f>
        <v>#VALUE!</v>
      </c>
      <c r="EX5" t="e">
        <f>AND('test-answer'!I72,"AAAAADx/95k=")</f>
        <v>#VALUE!</v>
      </c>
      <c r="EY5" t="e">
        <f>AND('test-answer'!J72,"AAAAADx/95o=")</f>
        <v>#VALUE!</v>
      </c>
      <c r="EZ5" t="e">
        <f>AND('test-answer'!K72,"AAAAADx/95s=")</f>
        <v>#VALUE!</v>
      </c>
      <c r="FA5" t="e">
        <f>AND('test-answer'!L72,"AAAAADx/95w=")</f>
        <v>#VALUE!</v>
      </c>
      <c r="FB5" t="e">
        <f>AND('test-answer'!M72,"AAAAADx/950=")</f>
        <v>#VALUE!</v>
      </c>
      <c r="FC5" t="e">
        <f>AND('test-answer'!N72,"AAAAADx/954=")</f>
        <v>#VALUE!</v>
      </c>
      <c r="FD5" t="e">
        <f>AND('test-answer'!O72,"AAAAADx/958=")</f>
        <v>#VALUE!</v>
      </c>
      <c r="FE5">
        <f>IF('test-answer'!73:73,"AAAAADx/96A=",0)</f>
        <v>0</v>
      </c>
      <c r="FF5" t="e">
        <f>AND('test-answer'!A73,"AAAAADx/96E=")</f>
        <v>#VALUE!</v>
      </c>
      <c r="FG5" t="e">
        <f>AND('test-answer'!B73,"AAAAADx/96I=")</f>
        <v>#VALUE!</v>
      </c>
      <c r="FH5" t="e">
        <f>AND('test-answer'!C73,"AAAAADx/96M=")</f>
        <v>#VALUE!</v>
      </c>
      <c r="FI5" t="e">
        <f>AND('test-answer'!D73,"AAAAADx/96Q=")</f>
        <v>#VALUE!</v>
      </c>
      <c r="FJ5" t="e">
        <f>AND('test-answer'!E73,"AAAAADx/96U=")</f>
        <v>#VALUE!</v>
      </c>
      <c r="FK5" t="e">
        <f>AND('test-answer'!F73,"AAAAADx/96Y=")</f>
        <v>#VALUE!</v>
      </c>
      <c r="FL5" t="e">
        <f>AND('test-answer'!G73,"AAAAADx/96c=")</f>
        <v>#VALUE!</v>
      </c>
      <c r="FM5" t="e">
        <f>AND('test-answer'!H73,"AAAAADx/96g=")</f>
        <v>#VALUE!</v>
      </c>
      <c r="FN5" t="e">
        <f>AND('test-answer'!I73,"AAAAADx/96k=")</f>
        <v>#VALUE!</v>
      </c>
      <c r="FO5" t="e">
        <f>AND('test-answer'!J73,"AAAAADx/96o=")</f>
        <v>#VALUE!</v>
      </c>
      <c r="FP5" t="e">
        <f>AND('test-answer'!K73,"AAAAADx/96s=")</f>
        <v>#VALUE!</v>
      </c>
      <c r="FQ5" t="e">
        <f>AND('test-answer'!L73,"AAAAADx/96w=")</f>
        <v>#VALUE!</v>
      </c>
      <c r="FR5" t="e">
        <f>AND('test-answer'!M73,"AAAAADx/960=")</f>
        <v>#VALUE!</v>
      </c>
      <c r="FS5" t="e">
        <f>AND('test-answer'!N73,"AAAAADx/964=")</f>
        <v>#VALUE!</v>
      </c>
      <c r="FT5" t="e">
        <f>AND('test-answer'!O73,"AAAAADx/968=")</f>
        <v>#VALUE!</v>
      </c>
      <c r="FU5">
        <f>IF('test-answer'!74:74,"AAAAADx/97A=",0)</f>
        <v>0</v>
      </c>
      <c r="FV5" t="e">
        <f>AND('test-answer'!A74,"AAAAADx/97E=")</f>
        <v>#VALUE!</v>
      </c>
      <c r="FW5" t="e">
        <f>AND('test-answer'!B74,"AAAAADx/97I=")</f>
        <v>#VALUE!</v>
      </c>
      <c r="FX5" t="e">
        <f>AND('test-answer'!C74,"AAAAADx/97M=")</f>
        <v>#VALUE!</v>
      </c>
      <c r="FY5" t="e">
        <f>AND('test-answer'!D74,"AAAAADx/97Q=")</f>
        <v>#VALUE!</v>
      </c>
      <c r="FZ5" t="e">
        <f>AND('test-answer'!E74,"AAAAADx/97U=")</f>
        <v>#VALUE!</v>
      </c>
      <c r="GA5" t="e">
        <f>AND('test-answer'!F74,"AAAAADx/97Y=")</f>
        <v>#VALUE!</v>
      </c>
      <c r="GB5" t="e">
        <f>AND('test-answer'!G74,"AAAAADx/97c=")</f>
        <v>#VALUE!</v>
      </c>
      <c r="GC5" t="e">
        <f>AND('test-answer'!H74,"AAAAADx/97g=")</f>
        <v>#VALUE!</v>
      </c>
      <c r="GD5" t="e">
        <f>AND('test-answer'!I74,"AAAAADx/97k=")</f>
        <v>#VALUE!</v>
      </c>
      <c r="GE5" t="e">
        <f>AND('test-answer'!J74,"AAAAADx/97o=")</f>
        <v>#VALUE!</v>
      </c>
      <c r="GF5" t="e">
        <f>AND('test-answer'!K74,"AAAAADx/97s=")</f>
        <v>#VALUE!</v>
      </c>
      <c r="GG5" t="e">
        <f>AND('test-answer'!L74,"AAAAADx/97w=")</f>
        <v>#VALUE!</v>
      </c>
      <c r="GH5" t="e">
        <f>AND('test-answer'!M74,"AAAAADx/970=")</f>
        <v>#VALUE!</v>
      </c>
      <c r="GI5" t="e">
        <f>AND('test-answer'!N74,"AAAAADx/974=")</f>
        <v>#VALUE!</v>
      </c>
      <c r="GJ5" t="e">
        <f>AND('test-answer'!O74,"AAAAADx/978=")</f>
        <v>#VALUE!</v>
      </c>
      <c r="GK5">
        <f>IF('test-answer'!75:75,"AAAAADx/98A=",0)</f>
        <v>0</v>
      </c>
      <c r="GL5" t="e">
        <f>AND('test-answer'!A75,"AAAAADx/98E=")</f>
        <v>#VALUE!</v>
      </c>
      <c r="GM5" t="e">
        <f>AND('test-answer'!B75,"AAAAADx/98I=")</f>
        <v>#VALUE!</v>
      </c>
      <c r="GN5" t="e">
        <f>AND('test-answer'!C75,"AAAAADx/98M=")</f>
        <v>#VALUE!</v>
      </c>
      <c r="GO5" t="e">
        <f>AND('test-answer'!D75,"AAAAADx/98Q=")</f>
        <v>#VALUE!</v>
      </c>
      <c r="GP5" t="e">
        <f>AND('test-answer'!E75,"AAAAADx/98U=")</f>
        <v>#VALUE!</v>
      </c>
      <c r="GQ5" t="e">
        <f>AND('test-answer'!F75,"AAAAADx/98Y=")</f>
        <v>#VALUE!</v>
      </c>
      <c r="GR5" t="e">
        <f>AND('test-answer'!G75,"AAAAADx/98c=")</f>
        <v>#VALUE!</v>
      </c>
      <c r="GS5" t="e">
        <f>AND('test-answer'!H75,"AAAAADx/98g=")</f>
        <v>#VALUE!</v>
      </c>
      <c r="GT5" t="e">
        <f>AND('test-answer'!I75,"AAAAADx/98k=")</f>
        <v>#VALUE!</v>
      </c>
      <c r="GU5" t="e">
        <f>AND('test-answer'!J75,"AAAAADx/98o=")</f>
        <v>#VALUE!</v>
      </c>
      <c r="GV5" t="e">
        <f>AND('test-answer'!K75,"AAAAADx/98s=")</f>
        <v>#VALUE!</v>
      </c>
      <c r="GW5" t="e">
        <f>AND('test-answer'!L75,"AAAAADx/98w=")</f>
        <v>#VALUE!</v>
      </c>
      <c r="GX5" t="e">
        <f>AND('test-answer'!M75,"AAAAADx/980=")</f>
        <v>#VALUE!</v>
      </c>
      <c r="GY5" t="e">
        <f>AND('test-answer'!N75,"AAAAADx/984=")</f>
        <v>#VALUE!</v>
      </c>
      <c r="GZ5" t="e">
        <f>AND('test-answer'!O75,"AAAAADx/988=")</f>
        <v>#VALUE!</v>
      </c>
      <c r="HA5">
        <f>IF('test-answer'!76:76,"AAAAADx/99A=",0)</f>
        <v>0</v>
      </c>
      <c r="HB5" t="e">
        <f>AND('test-answer'!A76,"AAAAADx/99E=")</f>
        <v>#VALUE!</v>
      </c>
      <c r="HC5" t="e">
        <f>AND('test-answer'!B76,"AAAAADx/99I=")</f>
        <v>#VALUE!</v>
      </c>
      <c r="HD5" t="e">
        <f>AND('test-answer'!C76,"AAAAADx/99M=")</f>
        <v>#VALUE!</v>
      </c>
      <c r="HE5" t="e">
        <f>AND('test-answer'!D76,"AAAAADx/99Q=")</f>
        <v>#VALUE!</v>
      </c>
      <c r="HF5" t="e">
        <f>AND('test-answer'!E76,"AAAAADx/99U=")</f>
        <v>#VALUE!</v>
      </c>
      <c r="HG5" t="e">
        <f>AND('test-answer'!F76,"AAAAADx/99Y=")</f>
        <v>#VALUE!</v>
      </c>
      <c r="HH5" t="e">
        <f>AND('test-answer'!G76,"AAAAADx/99c=")</f>
        <v>#VALUE!</v>
      </c>
      <c r="HI5" t="e">
        <f>AND('test-answer'!H76,"AAAAADx/99g=")</f>
        <v>#VALUE!</v>
      </c>
      <c r="HJ5" t="e">
        <f>AND('test-answer'!I76,"AAAAADx/99k=")</f>
        <v>#VALUE!</v>
      </c>
      <c r="HK5" t="e">
        <f>AND('test-answer'!J76,"AAAAADx/99o=")</f>
        <v>#VALUE!</v>
      </c>
      <c r="HL5" t="e">
        <f>AND('test-answer'!K76,"AAAAADx/99s=")</f>
        <v>#VALUE!</v>
      </c>
      <c r="HM5" t="e">
        <f>AND('test-answer'!L76,"AAAAADx/99w=")</f>
        <v>#VALUE!</v>
      </c>
      <c r="HN5" t="e">
        <f>AND('test-answer'!M76,"AAAAADx/990=")</f>
        <v>#VALUE!</v>
      </c>
      <c r="HO5" t="e">
        <f>AND('test-answer'!N76,"AAAAADx/994=")</f>
        <v>#VALUE!</v>
      </c>
      <c r="HP5" t="e">
        <f>AND('test-answer'!O76,"AAAAADx/998=")</f>
        <v>#VALUE!</v>
      </c>
      <c r="HQ5">
        <f>IF('test-answer'!77:77,"AAAAADx/9+A=",0)</f>
        <v>0</v>
      </c>
      <c r="HR5" t="e">
        <f>AND('test-answer'!A77,"AAAAADx/9+E=")</f>
        <v>#VALUE!</v>
      </c>
      <c r="HS5" t="e">
        <f>AND('test-answer'!B77,"AAAAADx/9+I=")</f>
        <v>#VALUE!</v>
      </c>
      <c r="HT5" t="e">
        <f>AND('test-answer'!C77,"AAAAADx/9+M=")</f>
        <v>#VALUE!</v>
      </c>
      <c r="HU5" t="e">
        <f>AND('test-answer'!D77,"AAAAADx/9+Q=")</f>
        <v>#VALUE!</v>
      </c>
      <c r="HV5" t="e">
        <f>AND('test-answer'!E77,"AAAAADx/9+U=")</f>
        <v>#VALUE!</v>
      </c>
      <c r="HW5" t="e">
        <f>AND('test-answer'!F77,"AAAAADx/9+Y=")</f>
        <v>#VALUE!</v>
      </c>
      <c r="HX5" t="e">
        <f>AND('test-answer'!G77,"AAAAADx/9+c=")</f>
        <v>#VALUE!</v>
      </c>
      <c r="HY5" t="e">
        <f>AND('test-answer'!H77,"AAAAADx/9+g=")</f>
        <v>#VALUE!</v>
      </c>
      <c r="HZ5" t="e">
        <f>AND('test-answer'!I77,"AAAAADx/9+k=")</f>
        <v>#VALUE!</v>
      </c>
      <c r="IA5" t="e">
        <f>AND('test-answer'!J77,"AAAAADx/9+o=")</f>
        <v>#VALUE!</v>
      </c>
      <c r="IB5" t="e">
        <f>AND('test-answer'!K77,"AAAAADx/9+s=")</f>
        <v>#VALUE!</v>
      </c>
      <c r="IC5" t="e">
        <f>AND('test-answer'!L77,"AAAAADx/9+w=")</f>
        <v>#VALUE!</v>
      </c>
      <c r="ID5" t="e">
        <f>AND('test-answer'!M77,"AAAAADx/9+0=")</f>
        <v>#VALUE!</v>
      </c>
      <c r="IE5" t="e">
        <f>AND('test-answer'!N77,"AAAAADx/9+4=")</f>
        <v>#VALUE!</v>
      </c>
      <c r="IF5" t="e">
        <f>AND('test-answer'!O77,"AAAAADx/9+8=")</f>
        <v>#VALUE!</v>
      </c>
      <c r="IG5">
        <f>IF('test-answer'!78:78,"AAAAADx/9/A=",0)</f>
        <v>0</v>
      </c>
      <c r="IH5" t="e">
        <f>AND('test-answer'!A78,"AAAAADx/9/E=")</f>
        <v>#VALUE!</v>
      </c>
      <c r="II5" t="e">
        <f>AND('test-answer'!B78,"AAAAADx/9/I=")</f>
        <v>#VALUE!</v>
      </c>
      <c r="IJ5" t="e">
        <f>AND('test-answer'!C78,"AAAAADx/9/M=")</f>
        <v>#VALUE!</v>
      </c>
      <c r="IK5" t="e">
        <f>AND('test-answer'!D78,"AAAAADx/9/Q=")</f>
        <v>#VALUE!</v>
      </c>
      <c r="IL5" t="e">
        <f>AND('test-answer'!E78,"AAAAADx/9/U=")</f>
        <v>#VALUE!</v>
      </c>
      <c r="IM5" t="e">
        <f>AND('test-answer'!F78,"AAAAADx/9/Y=")</f>
        <v>#VALUE!</v>
      </c>
      <c r="IN5" t="e">
        <f>AND('test-answer'!G78,"AAAAADx/9/c=")</f>
        <v>#VALUE!</v>
      </c>
      <c r="IO5" t="e">
        <f>AND('test-answer'!H78,"AAAAADx/9/g=")</f>
        <v>#VALUE!</v>
      </c>
      <c r="IP5" t="e">
        <f>AND('test-answer'!I78,"AAAAADx/9/k=")</f>
        <v>#VALUE!</v>
      </c>
      <c r="IQ5" t="e">
        <f>AND('test-answer'!J78,"AAAAADx/9/o=")</f>
        <v>#VALUE!</v>
      </c>
      <c r="IR5" t="e">
        <f>AND('test-answer'!K78,"AAAAADx/9/s=")</f>
        <v>#VALUE!</v>
      </c>
      <c r="IS5" t="e">
        <f>AND('test-answer'!L78,"AAAAADx/9/w=")</f>
        <v>#VALUE!</v>
      </c>
      <c r="IT5" t="e">
        <f>AND('test-answer'!M78,"AAAAADx/9/0=")</f>
        <v>#VALUE!</v>
      </c>
      <c r="IU5" t="e">
        <f>AND('test-answer'!N78,"AAAAADx/9/4=")</f>
        <v>#VALUE!</v>
      </c>
      <c r="IV5" t="e">
        <f>AND('test-answer'!O78,"AAAAADx/9/8=")</f>
        <v>#VALUE!</v>
      </c>
    </row>
    <row r="6" spans="1:256" x14ac:dyDescent="0.25">
      <c r="A6" t="str">
        <f>IF('test-answer'!79:79,"AAAAADl5eQA=",0)</f>
        <v>AAAAADl5eQA=</v>
      </c>
      <c r="B6" t="e">
        <f>AND('test-answer'!A79,"AAAAADl5eQE=")</f>
        <v>#VALUE!</v>
      </c>
      <c r="C6" t="e">
        <f>AND('test-answer'!B79,"AAAAADl5eQI=")</f>
        <v>#VALUE!</v>
      </c>
      <c r="D6" t="e">
        <f>AND('test-answer'!C79,"AAAAADl5eQM=")</f>
        <v>#VALUE!</v>
      </c>
      <c r="E6" t="e">
        <f>AND('test-answer'!D79,"AAAAADl5eQQ=")</f>
        <v>#VALUE!</v>
      </c>
      <c r="F6" t="e">
        <f>AND('test-answer'!E79,"AAAAADl5eQU=")</f>
        <v>#VALUE!</v>
      </c>
      <c r="G6" t="e">
        <f>AND('test-answer'!F79,"AAAAADl5eQY=")</f>
        <v>#VALUE!</v>
      </c>
      <c r="H6" t="e">
        <f>AND('test-answer'!G79,"AAAAADl5eQc=")</f>
        <v>#VALUE!</v>
      </c>
      <c r="I6" t="e">
        <f>AND('test-answer'!H79,"AAAAADl5eQg=")</f>
        <v>#VALUE!</v>
      </c>
      <c r="J6" t="e">
        <f>AND('test-answer'!I79,"AAAAADl5eQk=")</f>
        <v>#VALUE!</v>
      </c>
      <c r="K6" t="e">
        <f>AND('test-answer'!J79,"AAAAADl5eQo=")</f>
        <v>#VALUE!</v>
      </c>
      <c r="L6" t="e">
        <f>AND('test-answer'!K79,"AAAAADl5eQs=")</f>
        <v>#VALUE!</v>
      </c>
      <c r="M6" t="e">
        <f>AND('test-answer'!L79,"AAAAADl5eQw=")</f>
        <v>#VALUE!</v>
      </c>
      <c r="N6" t="e">
        <f>AND('test-answer'!M79,"AAAAADl5eQ0=")</f>
        <v>#VALUE!</v>
      </c>
      <c r="O6" t="e">
        <f>AND('test-answer'!N79,"AAAAADl5eQ4=")</f>
        <v>#VALUE!</v>
      </c>
      <c r="P6" t="e">
        <f>AND('test-answer'!O79,"AAAAADl5eQ8=")</f>
        <v>#VALUE!</v>
      </c>
      <c r="Q6">
        <f>IF('test-answer'!80:80,"AAAAADl5eRA=",0)</f>
        <v>0</v>
      </c>
      <c r="R6" t="e">
        <f>AND('test-answer'!A80,"AAAAADl5eRE=")</f>
        <v>#VALUE!</v>
      </c>
      <c r="S6" t="e">
        <f>AND('test-answer'!B80,"AAAAADl5eRI=")</f>
        <v>#VALUE!</v>
      </c>
      <c r="T6" t="e">
        <f>AND('test-answer'!C80,"AAAAADl5eRM=")</f>
        <v>#VALUE!</v>
      </c>
      <c r="U6" t="e">
        <f>AND('test-answer'!D80,"AAAAADl5eRQ=")</f>
        <v>#VALUE!</v>
      </c>
      <c r="V6" t="e">
        <f>AND('test-answer'!E80,"AAAAADl5eRU=")</f>
        <v>#VALUE!</v>
      </c>
      <c r="W6" t="e">
        <f>AND('test-answer'!F80,"AAAAADl5eRY=")</f>
        <v>#VALUE!</v>
      </c>
      <c r="X6" t="e">
        <f>AND('test-answer'!G80,"AAAAADl5eRc=")</f>
        <v>#VALUE!</v>
      </c>
      <c r="Y6" t="e">
        <f>AND('test-answer'!H80,"AAAAADl5eRg=")</f>
        <v>#VALUE!</v>
      </c>
      <c r="Z6" t="e">
        <f>AND('test-answer'!I80,"AAAAADl5eRk=")</f>
        <v>#VALUE!</v>
      </c>
      <c r="AA6" t="e">
        <f>AND('test-answer'!J80,"AAAAADl5eRo=")</f>
        <v>#VALUE!</v>
      </c>
      <c r="AB6" t="e">
        <f>AND('test-answer'!K80,"AAAAADl5eRs=")</f>
        <v>#VALUE!</v>
      </c>
      <c r="AC6" t="e">
        <f>AND('test-answer'!L80,"AAAAADl5eRw=")</f>
        <v>#VALUE!</v>
      </c>
      <c r="AD6" t="e">
        <f>AND('test-answer'!M80,"AAAAADl5eR0=")</f>
        <v>#VALUE!</v>
      </c>
      <c r="AE6" t="e">
        <f>AND('test-answer'!N80,"AAAAADl5eR4=")</f>
        <v>#VALUE!</v>
      </c>
      <c r="AF6" t="e">
        <f>AND('test-answer'!O80,"AAAAADl5eR8=")</f>
        <v>#VALUE!</v>
      </c>
      <c r="AG6">
        <f>IF('test-answer'!81:81,"AAAAADl5eSA=",0)</f>
        <v>0</v>
      </c>
      <c r="AH6" t="e">
        <f>AND('test-answer'!A81,"AAAAADl5eSE=")</f>
        <v>#VALUE!</v>
      </c>
      <c r="AI6" t="e">
        <f>AND('test-answer'!B81,"AAAAADl5eSI=")</f>
        <v>#VALUE!</v>
      </c>
      <c r="AJ6" t="e">
        <f>AND('test-answer'!C81,"AAAAADl5eSM=")</f>
        <v>#VALUE!</v>
      </c>
      <c r="AK6" t="e">
        <f>AND('test-answer'!D81,"AAAAADl5eSQ=")</f>
        <v>#VALUE!</v>
      </c>
      <c r="AL6" t="e">
        <f>AND('test-answer'!E81,"AAAAADl5eSU=")</f>
        <v>#VALUE!</v>
      </c>
      <c r="AM6" t="e">
        <f>AND('test-answer'!F81,"AAAAADl5eSY=")</f>
        <v>#VALUE!</v>
      </c>
      <c r="AN6" t="e">
        <f>AND('test-answer'!G81,"AAAAADl5eSc=")</f>
        <v>#VALUE!</v>
      </c>
      <c r="AO6" t="e">
        <f>AND('test-answer'!H81,"AAAAADl5eSg=")</f>
        <v>#VALUE!</v>
      </c>
      <c r="AP6" t="e">
        <f>AND('test-answer'!I81,"AAAAADl5eSk=")</f>
        <v>#VALUE!</v>
      </c>
      <c r="AQ6" t="e">
        <f>AND('test-answer'!J81,"AAAAADl5eSo=")</f>
        <v>#VALUE!</v>
      </c>
      <c r="AR6" t="e">
        <f>AND('test-answer'!K81,"AAAAADl5eSs=")</f>
        <v>#VALUE!</v>
      </c>
      <c r="AS6" t="e">
        <f>AND('test-answer'!L81,"AAAAADl5eSw=")</f>
        <v>#VALUE!</v>
      </c>
      <c r="AT6" t="e">
        <f>AND('test-answer'!M81,"AAAAADl5eS0=")</f>
        <v>#VALUE!</v>
      </c>
      <c r="AU6" t="e">
        <f>AND('test-answer'!N81,"AAAAADl5eS4=")</f>
        <v>#VALUE!</v>
      </c>
      <c r="AV6" t="e">
        <f>AND('test-answer'!O81,"AAAAADl5eS8=")</f>
        <v>#VALUE!</v>
      </c>
      <c r="AW6">
        <f>IF('test-answer'!82:82,"AAAAADl5eTA=",0)</f>
        <v>0</v>
      </c>
      <c r="AX6" t="e">
        <f>AND('test-answer'!A82,"AAAAADl5eTE=")</f>
        <v>#VALUE!</v>
      </c>
      <c r="AY6" t="e">
        <f>AND('test-answer'!B82,"AAAAADl5eTI=")</f>
        <v>#VALUE!</v>
      </c>
      <c r="AZ6" t="e">
        <f>AND('test-answer'!C82,"AAAAADl5eTM=")</f>
        <v>#VALUE!</v>
      </c>
      <c r="BA6" t="e">
        <f>AND('test-answer'!D82,"AAAAADl5eTQ=")</f>
        <v>#VALUE!</v>
      </c>
      <c r="BB6" t="e">
        <f>AND('test-answer'!E82,"AAAAADl5eTU=")</f>
        <v>#VALUE!</v>
      </c>
      <c r="BC6" t="e">
        <f>AND('test-answer'!F82,"AAAAADl5eTY=")</f>
        <v>#VALUE!</v>
      </c>
      <c r="BD6" t="e">
        <f>AND('test-answer'!G82,"AAAAADl5eTc=")</f>
        <v>#VALUE!</v>
      </c>
      <c r="BE6" t="e">
        <f>AND('test-answer'!H82,"AAAAADl5eTg=")</f>
        <v>#VALUE!</v>
      </c>
      <c r="BF6" t="e">
        <f>AND('test-answer'!I82,"AAAAADl5eTk=")</f>
        <v>#VALUE!</v>
      </c>
      <c r="BG6" t="e">
        <f>AND('test-answer'!J82,"AAAAADl5eTo=")</f>
        <v>#VALUE!</v>
      </c>
      <c r="BH6" t="e">
        <f>AND('test-answer'!K82,"AAAAADl5eTs=")</f>
        <v>#VALUE!</v>
      </c>
      <c r="BI6" t="e">
        <f>AND('test-answer'!L82,"AAAAADl5eTw=")</f>
        <v>#VALUE!</v>
      </c>
      <c r="BJ6" t="e">
        <f>AND('test-answer'!M82,"AAAAADl5eT0=")</f>
        <v>#VALUE!</v>
      </c>
      <c r="BK6" t="e">
        <f>AND('test-answer'!N82,"AAAAADl5eT4=")</f>
        <v>#VALUE!</v>
      </c>
      <c r="BL6" t="e">
        <f>AND('test-answer'!O82,"AAAAADl5eT8=")</f>
        <v>#VALUE!</v>
      </c>
      <c r="BM6">
        <f>IF('test-answer'!83:83,"AAAAADl5eUA=",0)</f>
        <v>0</v>
      </c>
      <c r="BN6" t="e">
        <f>AND('test-answer'!A83,"AAAAADl5eUE=")</f>
        <v>#VALUE!</v>
      </c>
      <c r="BO6" t="e">
        <f>AND('test-answer'!B83,"AAAAADl5eUI=")</f>
        <v>#VALUE!</v>
      </c>
      <c r="BP6" t="e">
        <f>AND('test-answer'!C83,"AAAAADl5eUM=")</f>
        <v>#VALUE!</v>
      </c>
      <c r="BQ6" t="e">
        <f>AND('test-answer'!D83,"AAAAADl5eUQ=")</f>
        <v>#VALUE!</v>
      </c>
      <c r="BR6" t="e">
        <f>AND('test-answer'!E83,"AAAAADl5eUU=")</f>
        <v>#VALUE!</v>
      </c>
      <c r="BS6" t="e">
        <f>AND('test-answer'!F83,"AAAAADl5eUY=")</f>
        <v>#VALUE!</v>
      </c>
      <c r="BT6" t="e">
        <f>AND('test-answer'!G83,"AAAAADl5eUc=")</f>
        <v>#VALUE!</v>
      </c>
      <c r="BU6" t="e">
        <f>AND('test-answer'!H83,"AAAAADl5eUg=")</f>
        <v>#VALUE!</v>
      </c>
      <c r="BV6" t="e">
        <f>AND('test-answer'!I83,"AAAAADl5eUk=")</f>
        <v>#VALUE!</v>
      </c>
      <c r="BW6" t="e">
        <f>AND('test-answer'!J83,"AAAAADl5eUo=")</f>
        <v>#VALUE!</v>
      </c>
      <c r="BX6" t="e">
        <f>AND('test-answer'!K83,"AAAAADl5eUs=")</f>
        <v>#VALUE!</v>
      </c>
      <c r="BY6" t="e">
        <f>AND('test-answer'!L83,"AAAAADl5eUw=")</f>
        <v>#VALUE!</v>
      </c>
      <c r="BZ6" t="e">
        <f>AND('test-answer'!M83,"AAAAADl5eU0=")</f>
        <v>#VALUE!</v>
      </c>
      <c r="CA6" t="e">
        <f>AND('test-answer'!N83,"AAAAADl5eU4=")</f>
        <v>#VALUE!</v>
      </c>
      <c r="CB6" t="e">
        <f>AND('test-answer'!O83,"AAAAADl5eU8=")</f>
        <v>#VALUE!</v>
      </c>
      <c r="CC6">
        <f>IF('test-answer'!84:84,"AAAAADl5eVA=",0)</f>
        <v>0</v>
      </c>
      <c r="CD6" t="e">
        <f>AND('test-answer'!A84,"AAAAADl5eVE=")</f>
        <v>#VALUE!</v>
      </c>
      <c r="CE6" t="e">
        <f>AND('test-answer'!B84,"AAAAADl5eVI=")</f>
        <v>#VALUE!</v>
      </c>
      <c r="CF6" t="e">
        <f>AND('test-answer'!C84,"AAAAADl5eVM=")</f>
        <v>#VALUE!</v>
      </c>
      <c r="CG6" t="e">
        <f>AND('test-answer'!D84,"AAAAADl5eVQ=")</f>
        <v>#VALUE!</v>
      </c>
      <c r="CH6" t="e">
        <f>AND('test-answer'!E84,"AAAAADl5eVU=")</f>
        <v>#VALUE!</v>
      </c>
      <c r="CI6" t="e">
        <f>AND('test-answer'!F84,"AAAAADl5eVY=")</f>
        <v>#VALUE!</v>
      </c>
      <c r="CJ6" t="e">
        <f>AND('test-answer'!G84,"AAAAADl5eVc=")</f>
        <v>#VALUE!</v>
      </c>
      <c r="CK6" t="e">
        <f>AND('test-answer'!H84,"AAAAADl5eVg=")</f>
        <v>#VALUE!</v>
      </c>
      <c r="CL6" t="e">
        <f>AND('test-answer'!I84,"AAAAADl5eVk=")</f>
        <v>#VALUE!</v>
      </c>
      <c r="CM6" t="e">
        <f>AND('test-answer'!J84,"AAAAADl5eVo=")</f>
        <v>#VALUE!</v>
      </c>
      <c r="CN6" t="e">
        <f>AND('test-answer'!K84,"AAAAADl5eVs=")</f>
        <v>#VALUE!</v>
      </c>
      <c r="CO6" t="e">
        <f>AND('test-answer'!L84,"AAAAADl5eVw=")</f>
        <v>#VALUE!</v>
      </c>
      <c r="CP6" t="e">
        <f>AND('test-answer'!M84,"AAAAADl5eV0=")</f>
        <v>#VALUE!</v>
      </c>
      <c r="CQ6" t="e">
        <f>AND('test-answer'!N84,"AAAAADl5eV4=")</f>
        <v>#VALUE!</v>
      </c>
      <c r="CR6" t="e">
        <f>AND('test-answer'!O84,"AAAAADl5eV8=")</f>
        <v>#VALUE!</v>
      </c>
      <c r="CS6">
        <f>IF('test-answer'!85:85,"AAAAADl5eWA=",0)</f>
        <v>0</v>
      </c>
      <c r="CT6" t="e">
        <f>AND('test-answer'!A85,"AAAAADl5eWE=")</f>
        <v>#VALUE!</v>
      </c>
      <c r="CU6" t="e">
        <f>AND('test-answer'!B85,"AAAAADl5eWI=")</f>
        <v>#VALUE!</v>
      </c>
      <c r="CV6" t="e">
        <f>AND('test-answer'!C85,"AAAAADl5eWM=")</f>
        <v>#VALUE!</v>
      </c>
      <c r="CW6" t="e">
        <f>AND('test-answer'!D85,"AAAAADl5eWQ=")</f>
        <v>#VALUE!</v>
      </c>
      <c r="CX6" t="e">
        <f>AND('test-answer'!E85,"AAAAADl5eWU=")</f>
        <v>#VALUE!</v>
      </c>
      <c r="CY6" t="e">
        <f>AND('test-answer'!F85,"AAAAADl5eWY=")</f>
        <v>#VALUE!</v>
      </c>
      <c r="CZ6" t="e">
        <f>AND('test-answer'!G85,"AAAAADl5eWc=")</f>
        <v>#VALUE!</v>
      </c>
      <c r="DA6" t="e">
        <f>AND('test-answer'!H85,"AAAAADl5eWg=")</f>
        <v>#VALUE!</v>
      </c>
      <c r="DB6" t="e">
        <f>AND('test-answer'!I85,"AAAAADl5eWk=")</f>
        <v>#VALUE!</v>
      </c>
      <c r="DC6" t="e">
        <f>AND('test-answer'!J85,"AAAAADl5eWo=")</f>
        <v>#VALUE!</v>
      </c>
      <c r="DD6" t="e">
        <f>AND('test-answer'!K85,"AAAAADl5eWs=")</f>
        <v>#VALUE!</v>
      </c>
      <c r="DE6" t="e">
        <f>AND('test-answer'!L85,"AAAAADl5eWw=")</f>
        <v>#VALUE!</v>
      </c>
      <c r="DF6" t="e">
        <f>AND('test-answer'!M85,"AAAAADl5eW0=")</f>
        <v>#VALUE!</v>
      </c>
      <c r="DG6" t="e">
        <f>AND('test-answer'!N85,"AAAAADl5eW4=")</f>
        <v>#VALUE!</v>
      </c>
      <c r="DH6" t="e">
        <f>AND('test-answer'!O85,"AAAAADl5eW8=")</f>
        <v>#VALUE!</v>
      </c>
      <c r="DI6">
        <f>IF('test-answer'!86:86,"AAAAADl5eXA=",0)</f>
        <v>0</v>
      </c>
      <c r="DJ6" t="e">
        <f>AND('test-answer'!A86,"AAAAADl5eXE=")</f>
        <v>#VALUE!</v>
      </c>
      <c r="DK6" t="e">
        <f>AND('test-answer'!B86,"AAAAADl5eXI=")</f>
        <v>#VALUE!</v>
      </c>
      <c r="DL6" t="e">
        <f>AND('test-answer'!C86,"AAAAADl5eXM=")</f>
        <v>#VALUE!</v>
      </c>
      <c r="DM6" t="e">
        <f>AND('test-answer'!D86,"AAAAADl5eXQ=")</f>
        <v>#VALUE!</v>
      </c>
      <c r="DN6" t="e">
        <f>AND('test-answer'!E86,"AAAAADl5eXU=")</f>
        <v>#VALUE!</v>
      </c>
      <c r="DO6" t="e">
        <f>AND('test-answer'!F86,"AAAAADl5eXY=")</f>
        <v>#VALUE!</v>
      </c>
      <c r="DP6" t="e">
        <f>AND('test-answer'!G86,"AAAAADl5eXc=")</f>
        <v>#VALUE!</v>
      </c>
      <c r="DQ6" t="e">
        <f>AND('test-answer'!H86,"AAAAADl5eXg=")</f>
        <v>#VALUE!</v>
      </c>
      <c r="DR6" t="e">
        <f>AND('test-answer'!I86,"AAAAADl5eXk=")</f>
        <v>#VALUE!</v>
      </c>
      <c r="DS6" t="e">
        <f>AND('test-answer'!J86,"AAAAADl5eXo=")</f>
        <v>#VALUE!</v>
      </c>
      <c r="DT6" t="e">
        <f>AND('test-answer'!K86,"AAAAADl5eXs=")</f>
        <v>#VALUE!</v>
      </c>
      <c r="DU6" t="e">
        <f>AND('test-answer'!L86,"AAAAADl5eXw=")</f>
        <v>#VALUE!</v>
      </c>
      <c r="DV6" t="e">
        <f>AND('test-answer'!M86,"AAAAADl5eX0=")</f>
        <v>#VALUE!</v>
      </c>
      <c r="DW6" t="e">
        <f>AND('test-answer'!N86,"AAAAADl5eX4=")</f>
        <v>#VALUE!</v>
      </c>
      <c r="DX6" t="e">
        <f>AND('test-answer'!O86,"AAAAADl5eX8=")</f>
        <v>#VALUE!</v>
      </c>
      <c r="DY6">
        <f>IF('test-answer'!87:87,"AAAAADl5eYA=",0)</f>
        <v>0</v>
      </c>
      <c r="DZ6" t="e">
        <f>AND('test-answer'!A87,"AAAAADl5eYE=")</f>
        <v>#VALUE!</v>
      </c>
      <c r="EA6" t="e">
        <f>AND('test-answer'!B87,"AAAAADl5eYI=")</f>
        <v>#VALUE!</v>
      </c>
      <c r="EB6" t="e">
        <f>AND('test-answer'!C87,"AAAAADl5eYM=")</f>
        <v>#VALUE!</v>
      </c>
      <c r="EC6" t="e">
        <f>AND('test-answer'!D87,"AAAAADl5eYQ=")</f>
        <v>#VALUE!</v>
      </c>
      <c r="ED6" t="e">
        <f>AND('test-answer'!E87,"AAAAADl5eYU=")</f>
        <v>#VALUE!</v>
      </c>
      <c r="EE6" t="e">
        <f>AND('test-answer'!F87,"AAAAADl5eYY=")</f>
        <v>#VALUE!</v>
      </c>
      <c r="EF6" t="e">
        <f>AND('test-answer'!G87,"AAAAADl5eYc=")</f>
        <v>#VALUE!</v>
      </c>
      <c r="EG6" t="e">
        <f>AND('test-answer'!H87,"AAAAADl5eYg=")</f>
        <v>#VALUE!</v>
      </c>
      <c r="EH6" t="e">
        <f>AND('test-answer'!I87,"AAAAADl5eYk=")</f>
        <v>#VALUE!</v>
      </c>
      <c r="EI6" t="e">
        <f>AND('test-answer'!J87,"AAAAADl5eYo=")</f>
        <v>#VALUE!</v>
      </c>
      <c r="EJ6" t="e">
        <f>AND('test-answer'!K87,"AAAAADl5eYs=")</f>
        <v>#VALUE!</v>
      </c>
      <c r="EK6" t="e">
        <f>AND('test-answer'!L87,"AAAAADl5eYw=")</f>
        <v>#VALUE!</v>
      </c>
      <c r="EL6" t="e">
        <f>AND('test-answer'!M87,"AAAAADl5eY0=")</f>
        <v>#VALUE!</v>
      </c>
      <c r="EM6" t="e">
        <f>AND('test-answer'!N87,"AAAAADl5eY4=")</f>
        <v>#VALUE!</v>
      </c>
      <c r="EN6" t="e">
        <f>AND('test-answer'!O87,"AAAAADl5eY8=")</f>
        <v>#VALUE!</v>
      </c>
      <c r="EO6">
        <f>IF('test-answer'!88:88,"AAAAADl5eZA=",0)</f>
        <v>0</v>
      </c>
      <c r="EP6" t="e">
        <f>AND('test-answer'!A88,"AAAAADl5eZE=")</f>
        <v>#VALUE!</v>
      </c>
      <c r="EQ6" t="e">
        <f>AND('test-answer'!B88,"AAAAADl5eZI=")</f>
        <v>#VALUE!</v>
      </c>
      <c r="ER6" t="e">
        <f>AND('test-answer'!C88,"AAAAADl5eZM=")</f>
        <v>#VALUE!</v>
      </c>
      <c r="ES6" t="e">
        <f>AND('test-answer'!D88,"AAAAADl5eZQ=")</f>
        <v>#VALUE!</v>
      </c>
      <c r="ET6" t="e">
        <f>AND('test-answer'!E88,"AAAAADl5eZU=")</f>
        <v>#VALUE!</v>
      </c>
      <c r="EU6" t="e">
        <f>AND('test-answer'!F88,"AAAAADl5eZY=")</f>
        <v>#VALUE!</v>
      </c>
      <c r="EV6" t="e">
        <f>AND('test-answer'!G88,"AAAAADl5eZc=")</f>
        <v>#VALUE!</v>
      </c>
      <c r="EW6" t="e">
        <f>AND('test-answer'!H88,"AAAAADl5eZg=")</f>
        <v>#VALUE!</v>
      </c>
      <c r="EX6" t="e">
        <f>AND('test-answer'!I88,"AAAAADl5eZk=")</f>
        <v>#VALUE!</v>
      </c>
      <c r="EY6" t="e">
        <f>AND('test-answer'!J88,"AAAAADl5eZo=")</f>
        <v>#VALUE!</v>
      </c>
      <c r="EZ6" t="e">
        <f>AND('test-answer'!K88,"AAAAADl5eZs=")</f>
        <v>#VALUE!</v>
      </c>
      <c r="FA6" t="e">
        <f>AND('test-answer'!L88,"AAAAADl5eZw=")</f>
        <v>#VALUE!</v>
      </c>
      <c r="FB6" t="e">
        <f>AND('test-answer'!M88,"AAAAADl5eZ0=")</f>
        <v>#VALUE!</v>
      </c>
      <c r="FC6" t="e">
        <f>AND('test-answer'!N88,"AAAAADl5eZ4=")</f>
        <v>#VALUE!</v>
      </c>
      <c r="FD6" t="e">
        <f>AND('test-answer'!O88,"AAAAADl5eZ8=")</f>
        <v>#VALUE!</v>
      </c>
      <c r="FE6">
        <f>IF('test-answer'!89:89,"AAAAADl5eaA=",0)</f>
        <v>0</v>
      </c>
      <c r="FF6" t="e">
        <f>AND('test-answer'!A89,"AAAAADl5eaE=")</f>
        <v>#VALUE!</v>
      </c>
      <c r="FG6" t="e">
        <f>AND('test-answer'!B89,"AAAAADl5eaI=")</f>
        <v>#VALUE!</v>
      </c>
      <c r="FH6" t="e">
        <f>AND('test-answer'!C89,"AAAAADl5eaM=")</f>
        <v>#VALUE!</v>
      </c>
      <c r="FI6" t="e">
        <f>AND('test-answer'!D89,"AAAAADl5eaQ=")</f>
        <v>#VALUE!</v>
      </c>
      <c r="FJ6" t="e">
        <f>AND('test-answer'!E89,"AAAAADl5eaU=")</f>
        <v>#VALUE!</v>
      </c>
      <c r="FK6" t="e">
        <f>AND('test-answer'!F89,"AAAAADl5eaY=")</f>
        <v>#VALUE!</v>
      </c>
      <c r="FL6" t="e">
        <f>AND('test-answer'!G89,"AAAAADl5eac=")</f>
        <v>#VALUE!</v>
      </c>
      <c r="FM6" t="e">
        <f>AND('test-answer'!H89,"AAAAADl5eag=")</f>
        <v>#VALUE!</v>
      </c>
      <c r="FN6" t="e">
        <f>AND('test-answer'!I89,"AAAAADl5eak=")</f>
        <v>#VALUE!</v>
      </c>
      <c r="FO6" t="e">
        <f>AND('test-answer'!J89,"AAAAADl5eao=")</f>
        <v>#VALUE!</v>
      </c>
      <c r="FP6" t="e">
        <f>AND('test-answer'!K89,"AAAAADl5eas=")</f>
        <v>#VALUE!</v>
      </c>
      <c r="FQ6" t="e">
        <f>AND('test-answer'!L89,"AAAAADl5eaw=")</f>
        <v>#VALUE!</v>
      </c>
      <c r="FR6" t="e">
        <f>AND('test-answer'!M89,"AAAAADl5ea0=")</f>
        <v>#VALUE!</v>
      </c>
      <c r="FS6" t="e">
        <f>AND('test-answer'!N89,"AAAAADl5ea4=")</f>
        <v>#VALUE!</v>
      </c>
      <c r="FT6" t="e">
        <f>AND('test-answer'!O89,"AAAAADl5ea8=")</f>
        <v>#VALUE!</v>
      </c>
      <c r="FU6">
        <f>IF('test-answer'!90:90,"AAAAADl5ebA=",0)</f>
        <v>0</v>
      </c>
      <c r="FV6" t="e">
        <f>AND('test-answer'!A90,"AAAAADl5ebE=")</f>
        <v>#VALUE!</v>
      </c>
      <c r="FW6" t="e">
        <f>AND('test-answer'!B90,"AAAAADl5ebI=")</f>
        <v>#VALUE!</v>
      </c>
      <c r="FX6" t="e">
        <f>AND('test-answer'!C90,"AAAAADl5ebM=")</f>
        <v>#VALUE!</v>
      </c>
      <c r="FY6" t="e">
        <f>AND('test-answer'!D90,"AAAAADl5ebQ=")</f>
        <v>#VALUE!</v>
      </c>
      <c r="FZ6" t="e">
        <f>AND('test-answer'!E90,"AAAAADl5ebU=")</f>
        <v>#VALUE!</v>
      </c>
      <c r="GA6" t="e">
        <f>AND('test-answer'!F90,"AAAAADl5ebY=")</f>
        <v>#VALUE!</v>
      </c>
      <c r="GB6" t="e">
        <f>AND('test-answer'!G90,"AAAAADl5ebc=")</f>
        <v>#VALUE!</v>
      </c>
      <c r="GC6" t="e">
        <f>AND('test-answer'!H90,"AAAAADl5ebg=")</f>
        <v>#VALUE!</v>
      </c>
      <c r="GD6" t="e">
        <f>AND('test-answer'!I90,"AAAAADl5ebk=")</f>
        <v>#VALUE!</v>
      </c>
      <c r="GE6" t="e">
        <f>AND('test-answer'!J90,"AAAAADl5ebo=")</f>
        <v>#VALUE!</v>
      </c>
      <c r="GF6" t="e">
        <f>AND('test-answer'!K90,"AAAAADl5ebs=")</f>
        <v>#VALUE!</v>
      </c>
      <c r="GG6" t="e">
        <f>AND('test-answer'!L90,"AAAAADl5ebw=")</f>
        <v>#VALUE!</v>
      </c>
      <c r="GH6" t="e">
        <f>AND('test-answer'!M90,"AAAAADl5eb0=")</f>
        <v>#VALUE!</v>
      </c>
      <c r="GI6" t="e">
        <f>AND('test-answer'!N90,"AAAAADl5eb4=")</f>
        <v>#VALUE!</v>
      </c>
      <c r="GJ6" t="e">
        <f>AND('test-answer'!O90,"AAAAADl5eb8=")</f>
        <v>#VALUE!</v>
      </c>
      <c r="GK6">
        <f>IF('test-answer'!91:91,"AAAAADl5ecA=",0)</f>
        <v>0</v>
      </c>
      <c r="GL6" t="e">
        <f>AND('test-answer'!A91,"AAAAADl5ecE=")</f>
        <v>#VALUE!</v>
      </c>
      <c r="GM6" t="e">
        <f>AND('test-answer'!B91,"AAAAADl5ecI=")</f>
        <v>#VALUE!</v>
      </c>
      <c r="GN6" t="e">
        <f>AND('test-answer'!C91,"AAAAADl5ecM=")</f>
        <v>#VALUE!</v>
      </c>
      <c r="GO6" t="e">
        <f>AND('test-answer'!D91,"AAAAADl5ecQ=")</f>
        <v>#VALUE!</v>
      </c>
      <c r="GP6" t="e">
        <f>AND('test-answer'!E91,"AAAAADl5ecU=")</f>
        <v>#VALUE!</v>
      </c>
      <c r="GQ6" t="e">
        <f>AND('test-answer'!F91,"AAAAADl5ecY=")</f>
        <v>#VALUE!</v>
      </c>
      <c r="GR6" t="e">
        <f>AND('test-answer'!G91,"AAAAADl5ecc=")</f>
        <v>#VALUE!</v>
      </c>
      <c r="GS6" t="e">
        <f>AND('test-answer'!H91,"AAAAADl5ecg=")</f>
        <v>#VALUE!</v>
      </c>
      <c r="GT6" t="e">
        <f>AND('test-answer'!I91,"AAAAADl5eck=")</f>
        <v>#VALUE!</v>
      </c>
      <c r="GU6" t="e">
        <f>AND('test-answer'!J91,"AAAAADl5eco=")</f>
        <v>#VALUE!</v>
      </c>
      <c r="GV6" t="e">
        <f>AND('test-answer'!K91,"AAAAADl5ecs=")</f>
        <v>#VALUE!</v>
      </c>
      <c r="GW6" t="e">
        <f>AND('test-answer'!L91,"AAAAADl5ecw=")</f>
        <v>#VALUE!</v>
      </c>
      <c r="GX6" t="e">
        <f>AND('test-answer'!M91,"AAAAADl5ec0=")</f>
        <v>#VALUE!</v>
      </c>
      <c r="GY6" t="e">
        <f>AND('test-answer'!N91,"AAAAADl5ec4=")</f>
        <v>#VALUE!</v>
      </c>
      <c r="GZ6" t="e">
        <f>AND('test-answer'!O91,"AAAAADl5ec8=")</f>
        <v>#VALUE!</v>
      </c>
      <c r="HA6">
        <f>IF('test-answer'!92:92,"AAAAADl5edA=",0)</f>
        <v>0</v>
      </c>
      <c r="HB6" t="e">
        <f>AND('test-answer'!A92,"AAAAADl5edE=")</f>
        <v>#VALUE!</v>
      </c>
      <c r="HC6" t="e">
        <f>AND('test-answer'!B92,"AAAAADl5edI=")</f>
        <v>#VALUE!</v>
      </c>
      <c r="HD6" t="e">
        <f>AND('test-answer'!C92,"AAAAADl5edM=")</f>
        <v>#VALUE!</v>
      </c>
      <c r="HE6" t="e">
        <f>AND('test-answer'!D92,"AAAAADl5edQ=")</f>
        <v>#VALUE!</v>
      </c>
      <c r="HF6" t="e">
        <f>AND('test-answer'!E92,"AAAAADl5edU=")</f>
        <v>#VALUE!</v>
      </c>
      <c r="HG6" t="e">
        <f>AND('test-answer'!F92,"AAAAADl5edY=")</f>
        <v>#VALUE!</v>
      </c>
      <c r="HH6" t="e">
        <f>AND('test-answer'!G92,"AAAAADl5edc=")</f>
        <v>#VALUE!</v>
      </c>
      <c r="HI6" t="e">
        <f>AND('test-answer'!H92,"AAAAADl5edg=")</f>
        <v>#VALUE!</v>
      </c>
      <c r="HJ6" t="e">
        <f>AND('test-answer'!I92,"AAAAADl5edk=")</f>
        <v>#VALUE!</v>
      </c>
      <c r="HK6" t="e">
        <f>AND('test-answer'!J92,"AAAAADl5edo=")</f>
        <v>#VALUE!</v>
      </c>
      <c r="HL6" t="e">
        <f>AND('test-answer'!K92,"AAAAADl5eds=")</f>
        <v>#VALUE!</v>
      </c>
      <c r="HM6" t="e">
        <f>AND('test-answer'!L92,"AAAAADl5edw=")</f>
        <v>#VALUE!</v>
      </c>
      <c r="HN6" t="e">
        <f>AND('test-answer'!M92,"AAAAADl5ed0=")</f>
        <v>#VALUE!</v>
      </c>
      <c r="HO6" t="e">
        <f>AND('test-answer'!N92,"AAAAADl5ed4=")</f>
        <v>#VALUE!</v>
      </c>
      <c r="HP6" t="e">
        <f>AND('test-answer'!O92,"AAAAADl5ed8=")</f>
        <v>#VALUE!</v>
      </c>
      <c r="HQ6">
        <f>IF('test-answer'!93:93,"AAAAADl5eeA=",0)</f>
        <v>0</v>
      </c>
      <c r="HR6" t="e">
        <f>AND('test-answer'!A93,"AAAAADl5eeE=")</f>
        <v>#VALUE!</v>
      </c>
      <c r="HS6" t="e">
        <f>AND('test-answer'!B93,"AAAAADl5eeI=")</f>
        <v>#VALUE!</v>
      </c>
      <c r="HT6" t="e">
        <f>AND('test-answer'!C93,"AAAAADl5eeM=")</f>
        <v>#VALUE!</v>
      </c>
      <c r="HU6" t="e">
        <f>AND('test-answer'!D93,"AAAAADl5eeQ=")</f>
        <v>#VALUE!</v>
      </c>
      <c r="HV6" t="e">
        <f>AND('test-answer'!E93,"AAAAADl5eeU=")</f>
        <v>#VALUE!</v>
      </c>
      <c r="HW6" t="e">
        <f>AND('test-answer'!F93,"AAAAADl5eeY=")</f>
        <v>#VALUE!</v>
      </c>
      <c r="HX6" t="e">
        <f>AND('test-answer'!G93,"AAAAADl5eec=")</f>
        <v>#VALUE!</v>
      </c>
      <c r="HY6" t="e">
        <f>AND('test-answer'!H93,"AAAAADl5eeg=")</f>
        <v>#VALUE!</v>
      </c>
      <c r="HZ6" t="e">
        <f>AND('test-answer'!I93,"AAAAADl5eek=")</f>
        <v>#VALUE!</v>
      </c>
      <c r="IA6" t="e">
        <f>AND('test-answer'!J93,"AAAAADl5eeo=")</f>
        <v>#VALUE!</v>
      </c>
      <c r="IB6" t="e">
        <f>AND('test-answer'!K93,"AAAAADl5ees=")</f>
        <v>#VALUE!</v>
      </c>
      <c r="IC6" t="e">
        <f>AND('test-answer'!L93,"AAAAADl5eew=")</f>
        <v>#VALUE!</v>
      </c>
      <c r="ID6" t="e">
        <f>AND('test-answer'!M93,"AAAAADl5ee0=")</f>
        <v>#VALUE!</v>
      </c>
      <c r="IE6" t="e">
        <f>AND('test-answer'!N93,"AAAAADl5ee4=")</f>
        <v>#VALUE!</v>
      </c>
      <c r="IF6" t="e">
        <f>AND('test-answer'!O93,"AAAAADl5ee8=")</f>
        <v>#VALUE!</v>
      </c>
      <c r="IG6">
        <f>IF('test-answer'!94:94,"AAAAADl5efA=",0)</f>
        <v>0</v>
      </c>
      <c r="IH6" t="e">
        <f>AND('test-answer'!A94,"AAAAADl5efE=")</f>
        <v>#VALUE!</v>
      </c>
      <c r="II6" t="e">
        <f>AND('test-answer'!B94,"AAAAADl5efI=")</f>
        <v>#VALUE!</v>
      </c>
      <c r="IJ6" t="e">
        <f>AND('test-answer'!C94,"AAAAADl5efM=")</f>
        <v>#VALUE!</v>
      </c>
      <c r="IK6" t="e">
        <f>AND('test-answer'!D94,"AAAAADl5efQ=")</f>
        <v>#VALUE!</v>
      </c>
      <c r="IL6" t="e">
        <f>AND('test-answer'!E94,"AAAAADl5efU=")</f>
        <v>#VALUE!</v>
      </c>
      <c r="IM6" t="e">
        <f>AND('test-answer'!F94,"AAAAADl5efY=")</f>
        <v>#VALUE!</v>
      </c>
      <c r="IN6" t="e">
        <f>AND('test-answer'!G94,"AAAAADl5efc=")</f>
        <v>#VALUE!</v>
      </c>
      <c r="IO6" t="e">
        <f>AND('test-answer'!H94,"AAAAADl5efg=")</f>
        <v>#VALUE!</v>
      </c>
      <c r="IP6" t="e">
        <f>AND('test-answer'!I94,"AAAAADl5efk=")</f>
        <v>#VALUE!</v>
      </c>
      <c r="IQ6" t="e">
        <f>AND('test-answer'!J94,"AAAAADl5efo=")</f>
        <v>#VALUE!</v>
      </c>
      <c r="IR6" t="e">
        <f>AND('test-answer'!K94,"AAAAADl5efs=")</f>
        <v>#VALUE!</v>
      </c>
      <c r="IS6" t="e">
        <f>AND('test-answer'!L94,"AAAAADl5efw=")</f>
        <v>#VALUE!</v>
      </c>
      <c r="IT6" t="e">
        <f>AND('test-answer'!M94,"AAAAADl5ef0=")</f>
        <v>#VALUE!</v>
      </c>
      <c r="IU6" t="e">
        <f>AND('test-answer'!N94,"AAAAADl5ef4=")</f>
        <v>#VALUE!</v>
      </c>
      <c r="IV6" t="e">
        <f>AND('test-answer'!O94,"AAAAADl5ef8=")</f>
        <v>#VALUE!</v>
      </c>
    </row>
    <row r="7" spans="1:256" x14ac:dyDescent="0.25">
      <c r="A7" t="str">
        <f>IF('test-answer'!95:95,"AAAAADt/nwA=",0)</f>
        <v>AAAAADt/nwA=</v>
      </c>
      <c r="B7" t="e">
        <f>AND('test-answer'!A95,"AAAAADt/nwE=")</f>
        <v>#VALUE!</v>
      </c>
      <c r="C7" t="e">
        <f>AND('test-answer'!B95,"AAAAADt/nwI=")</f>
        <v>#VALUE!</v>
      </c>
      <c r="D7" t="e">
        <f>AND('test-answer'!C95,"AAAAADt/nwM=")</f>
        <v>#VALUE!</v>
      </c>
      <c r="E7" t="e">
        <f>AND('test-answer'!D95,"AAAAADt/nwQ=")</f>
        <v>#VALUE!</v>
      </c>
      <c r="F7" t="e">
        <f>AND('test-answer'!E95,"AAAAADt/nwU=")</f>
        <v>#VALUE!</v>
      </c>
      <c r="G7" t="e">
        <f>AND('test-answer'!F95,"AAAAADt/nwY=")</f>
        <v>#VALUE!</v>
      </c>
      <c r="H7" t="e">
        <f>AND('test-answer'!G95,"AAAAADt/nwc=")</f>
        <v>#VALUE!</v>
      </c>
      <c r="I7" t="e">
        <f>AND('test-answer'!H95,"AAAAADt/nwg=")</f>
        <v>#VALUE!</v>
      </c>
      <c r="J7" t="e">
        <f>AND('test-answer'!I95,"AAAAADt/nwk=")</f>
        <v>#VALUE!</v>
      </c>
      <c r="K7" t="e">
        <f>AND('test-answer'!J95,"AAAAADt/nwo=")</f>
        <v>#VALUE!</v>
      </c>
      <c r="L7" t="e">
        <f>AND('test-answer'!K95,"AAAAADt/nws=")</f>
        <v>#VALUE!</v>
      </c>
      <c r="M7" t="e">
        <f>AND('test-answer'!L95,"AAAAADt/nww=")</f>
        <v>#VALUE!</v>
      </c>
      <c r="N7" t="e">
        <f>AND('test-answer'!M95,"AAAAADt/nw0=")</f>
        <v>#VALUE!</v>
      </c>
      <c r="O7" t="e">
        <f>AND('test-answer'!N95,"AAAAADt/nw4=")</f>
        <v>#VALUE!</v>
      </c>
      <c r="P7" t="e">
        <f>AND('test-answer'!O95,"AAAAADt/nw8=")</f>
        <v>#VALUE!</v>
      </c>
      <c r="Q7">
        <f>IF('test-answer'!96:96,"AAAAADt/nxA=",0)</f>
        <v>0</v>
      </c>
      <c r="R7" t="e">
        <f>AND('test-answer'!A96,"AAAAADt/nxE=")</f>
        <v>#VALUE!</v>
      </c>
      <c r="S7" t="e">
        <f>AND('test-answer'!B96,"AAAAADt/nxI=")</f>
        <v>#VALUE!</v>
      </c>
      <c r="T7" t="e">
        <f>AND('test-answer'!C96,"AAAAADt/nxM=")</f>
        <v>#VALUE!</v>
      </c>
      <c r="U7" t="e">
        <f>AND('test-answer'!D96,"AAAAADt/nxQ=")</f>
        <v>#VALUE!</v>
      </c>
      <c r="V7" t="e">
        <f>AND('test-answer'!E96,"AAAAADt/nxU=")</f>
        <v>#VALUE!</v>
      </c>
      <c r="W7" t="e">
        <f>AND('test-answer'!F96,"AAAAADt/nxY=")</f>
        <v>#VALUE!</v>
      </c>
      <c r="X7" t="e">
        <f>AND('test-answer'!G96,"AAAAADt/nxc=")</f>
        <v>#VALUE!</v>
      </c>
      <c r="Y7" t="e">
        <f>AND('test-answer'!H96,"AAAAADt/nxg=")</f>
        <v>#VALUE!</v>
      </c>
      <c r="Z7" t="e">
        <f>AND('test-answer'!I96,"AAAAADt/nxk=")</f>
        <v>#VALUE!</v>
      </c>
      <c r="AA7" t="e">
        <f>AND('test-answer'!J96,"AAAAADt/nxo=")</f>
        <v>#VALUE!</v>
      </c>
      <c r="AB7" t="e">
        <f>AND('test-answer'!K96,"AAAAADt/nxs=")</f>
        <v>#VALUE!</v>
      </c>
      <c r="AC7" t="e">
        <f>AND('test-answer'!L96,"AAAAADt/nxw=")</f>
        <v>#VALUE!</v>
      </c>
      <c r="AD7" t="e">
        <f>AND('test-answer'!M96,"AAAAADt/nx0=")</f>
        <v>#VALUE!</v>
      </c>
      <c r="AE7" t="e">
        <f>AND('test-answer'!N96,"AAAAADt/nx4=")</f>
        <v>#VALUE!</v>
      </c>
      <c r="AF7" t="e">
        <f>AND('test-answer'!O96,"AAAAADt/nx8=")</f>
        <v>#VALUE!</v>
      </c>
      <c r="AG7">
        <f>IF('test-answer'!97:97,"AAAAADt/nyA=",0)</f>
        <v>0</v>
      </c>
      <c r="AH7" t="e">
        <f>AND('test-answer'!A97,"AAAAADt/nyE=")</f>
        <v>#VALUE!</v>
      </c>
      <c r="AI7" t="e">
        <f>AND('test-answer'!B97,"AAAAADt/nyI=")</f>
        <v>#VALUE!</v>
      </c>
      <c r="AJ7" t="e">
        <f>AND('test-answer'!C97,"AAAAADt/nyM=")</f>
        <v>#VALUE!</v>
      </c>
      <c r="AK7" t="e">
        <f>AND('test-answer'!D97,"AAAAADt/nyQ=")</f>
        <v>#VALUE!</v>
      </c>
      <c r="AL7" t="e">
        <f>AND('test-answer'!E97,"AAAAADt/nyU=")</f>
        <v>#VALUE!</v>
      </c>
      <c r="AM7" t="e">
        <f>AND('test-answer'!F97,"AAAAADt/nyY=")</f>
        <v>#VALUE!</v>
      </c>
      <c r="AN7" t="e">
        <f>AND('test-answer'!G97,"AAAAADt/nyc=")</f>
        <v>#VALUE!</v>
      </c>
      <c r="AO7" t="e">
        <f>AND('test-answer'!H97,"AAAAADt/nyg=")</f>
        <v>#VALUE!</v>
      </c>
      <c r="AP7" t="e">
        <f>AND('test-answer'!I97,"AAAAADt/nyk=")</f>
        <v>#VALUE!</v>
      </c>
      <c r="AQ7" t="e">
        <f>AND('test-answer'!J97,"AAAAADt/nyo=")</f>
        <v>#VALUE!</v>
      </c>
      <c r="AR7" t="e">
        <f>AND('test-answer'!K97,"AAAAADt/nys=")</f>
        <v>#VALUE!</v>
      </c>
      <c r="AS7" t="e">
        <f>AND('test-answer'!L97,"AAAAADt/nyw=")</f>
        <v>#VALUE!</v>
      </c>
      <c r="AT7" t="e">
        <f>AND('test-answer'!M97,"AAAAADt/ny0=")</f>
        <v>#VALUE!</v>
      </c>
      <c r="AU7" t="e">
        <f>AND('test-answer'!N97,"AAAAADt/ny4=")</f>
        <v>#VALUE!</v>
      </c>
      <c r="AV7" t="e">
        <f>AND('test-answer'!O97,"AAAAADt/ny8=")</f>
        <v>#VALUE!</v>
      </c>
      <c r="AW7">
        <f>IF('test-answer'!98:98,"AAAAADt/nzA=",0)</f>
        <v>0</v>
      </c>
      <c r="AX7" t="e">
        <f>AND('test-answer'!A98,"AAAAADt/nzE=")</f>
        <v>#VALUE!</v>
      </c>
      <c r="AY7" t="e">
        <f>AND('test-answer'!B98,"AAAAADt/nzI=")</f>
        <v>#VALUE!</v>
      </c>
      <c r="AZ7" t="e">
        <f>AND('test-answer'!C98,"AAAAADt/nzM=")</f>
        <v>#VALUE!</v>
      </c>
      <c r="BA7" t="e">
        <f>AND('test-answer'!D98,"AAAAADt/nzQ=")</f>
        <v>#VALUE!</v>
      </c>
      <c r="BB7" t="e">
        <f>AND('test-answer'!E98,"AAAAADt/nzU=")</f>
        <v>#VALUE!</v>
      </c>
      <c r="BC7" t="e">
        <f>AND('test-answer'!F98,"AAAAADt/nzY=")</f>
        <v>#VALUE!</v>
      </c>
      <c r="BD7" t="e">
        <f>AND('test-answer'!G98,"AAAAADt/nzc=")</f>
        <v>#VALUE!</v>
      </c>
      <c r="BE7" t="e">
        <f>AND('test-answer'!H98,"AAAAADt/nzg=")</f>
        <v>#VALUE!</v>
      </c>
      <c r="BF7" t="e">
        <f>AND('test-answer'!I98,"AAAAADt/nzk=")</f>
        <v>#VALUE!</v>
      </c>
      <c r="BG7" t="e">
        <f>AND('test-answer'!J98,"AAAAADt/nzo=")</f>
        <v>#VALUE!</v>
      </c>
      <c r="BH7" t="e">
        <f>AND('test-answer'!K98,"AAAAADt/nzs=")</f>
        <v>#VALUE!</v>
      </c>
      <c r="BI7" t="e">
        <f>AND('test-answer'!L98,"AAAAADt/nzw=")</f>
        <v>#VALUE!</v>
      </c>
      <c r="BJ7" t="e">
        <f>AND('test-answer'!M98,"AAAAADt/nz0=")</f>
        <v>#VALUE!</v>
      </c>
      <c r="BK7" t="e">
        <f>AND('test-answer'!N98,"AAAAADt/nz4=")</f>
        <v>#VALUE!</v>
      </c>
      <c r="BL7" t="e">
        <f>AND('test-answer'!O98,"AAAAADt/nz8=")</f>
        <v>#VALUE!</v>
      </c>
      <c r="BM7">
        <f>IF('test-answer'!99:99,"AAAAADt/n0A=",0)</f>
        <v>0</v>
      </c>
      <c r="BN7" t="e">
        <f>AND('test-answer'!A99,"AAAAADt/n0E=")</f>
        <v>#VALUE!</v>
      </c>
      <c r="BO7" t="e">
        <f>AND('test-answer'!B99,"AAAAADt/n0I=")</f>
        <v>#VALUE!</v>
      </c>
      <c r="BP7" t="e">
        <f>AND('test-answer'!C99,"AAAAADt/n0M=")</f>
        <v>#VALUE!</v>
      </c>
      <c r="BQ7" t="e">
        <f>AND('test-answer'!D99,"AAAAADt/n0Q=")</f>
        <v>#VALUE!</v>
      </c>
      <c r="BR7" t="e">
        <f>AND('test-answer'!E99,"AAAAADt/n0U=")</f>
        <v>#VALUE!</v>
      </c>
      <c r="BS7" t="e">
        <f>AND('test-answer'!F99,"AAAAADt/n0Y=")</f>
        <v>#VALUE!</v>
      </c>
      <c r="BT7" t="e">
        <f>AND('test-answer'!G99,"AAAAADt/n0c=")</f>
        <v>#VALUE!</v>
      </c>
      <c r="BU7" t="e">
        <f>AND('test-answer'!H99,"AAAAADt/n0g=")</f>
        <v>#VALUE!</v>
      </c>
      <c r="BV7" t="e">
        <f>AND('test-answer'!I99,"AAAAADt/n0k=")</f>
        <v>#VALUE!</v>
      </c>
      <c r="BW7" t="e">
        <f>AND('test-answer'!J99,"AAAAADt/n0o=")</f>
        <v>#VALUE!</v>
      </c>
      <c r="BX7" t="e">
        <f>AND('test-answer'!K99,"AAAAADt/n0s=")</f>
        <v>#VALUE!</v>
      </c>
      <c r="BY7" t="e">
        <f>AND('test-answer'!L99,"AAAAADt/n0w=")</f>
        <v>#VALUE!</v>
      </c>
      <c r="BZ7" t="e">
        <f>AND('test-answer'!M99,"AAAAADt/n00=")</f>
        <v>#VALUE!</v>
      </c>
      <c r="CA7" t="e">
        <f>AND('test-answer'!N99,"AAAAADt/n04=")</f>
        <v>#VALUE!</v>
      </c>
      <c r="CB7" t="e">
        <f>AND('test-answer'!O99,"AAAAADt/n08=")</f>
        <v>#VALUE!</v>
      </c>
      <c r="CC7">
        <f>IF('test-answer'!100:100,"AAAAADt/n1A=",0)</f>
        <v>0</v>
      </c>
      <c r="CD7" t="e">
        <f>AND('test-answer'!A100,"AAAAADt/n1E=")</f>
        <v>#VALUE!</v>
      </c>
      <c r="CE7" t="e">
        <f>AND('test-answer'!B100,"AAAAADt/n1I=")</f>
        <v>#VALUE!</v>
      </c>
      <c r="CF7" t="e">
        <f>AND('test-answer'!C100,"AAAAADt/n1M=")</f>
        <v>#VALUE!</v>
      </c>
      <c r="CG7" t="e">
        <f>AND('test-answer'!D100,"AAAAADt/n1Q=")</f>
        <v>#VALUE!</v>
      </c>
      <c r="CH7" t="e">
        <f>AND('test-answer'!E100,"AAAAADt/n1U=")</f>
        <v>#VALUE!</v>
      </c>
      <c r="CI7" t="e">
        <f>AND('test-answer'!F100,"AAAAADt/n1Y=")</f>
        <v>#VALUE!</v>
      </c>
      <c r="CJ7" t="e">
        <f>AND('test-answer'!G100,"AAAAADt/n1c=")</f>
        <v>#VALUE!</v>
      </c>
      <c r="CK7" t="e">
        <f>AND('test-answer'!H100,"AAAAADt/n1g=")</f>
        <v>#VALUE!</v>
      </c>
      <c r="CL7" t="e">
        <f>AND('test-answer'!I100,"AAAAADt/n1k=")</f>
        <v>#VALUE!</v>
      </c>
      <c r="CM7" t="e">
        <f>AND('test-answer'!J100,"AAAAADt/n1o=")</f>
        <v>#VALUE!</v>
      </c>
      <c r="CN7" t="e">
        <f>AND('test-answer'!K100,"AAAAADt/n1s=")</f>
        <v>#VALUE!</v>
      </c>
      <c r="CO7" t="e">
        <f>AND('test-answer'!L100,"AAAAADt/n1w=")</f>
        <v>#VALUE!</v>
      </c>
      <c r="CP7" t="e">
        <f>AND('test-answer'!M100,"AAAAADt/n10=")</f>
        <v>#VALUE!</v>
      </c>
      <c r="CQ7" t="e">
        <f>AND('test-answer'!N100,"AAAAADt/n14=")</f>
        <v>#VALUE!</v>
      </c>
      <c r="CR7" t="e">
        <f>AND('test-answer'!O100,"AAAAADt/n18=")</f>
        <v>#VALUE!</v>
      </c>
      <c r="CS7">
        <f>IF('test-answer'!101:101,"AAAAADt/n2A=",0)</f>
        <v>0</v>
      </c>
      <c r="CT7" t="e">
        <f>AND('test-answer'!A101,"AAAAADt/n2E=")</f>
        <v>#VALUE!</v>
      </c>
      <c r="CU7" t="e">
        <f>AND('test-answer'!B101,"AAAAADt/n2I=")</f>
        <v>#VALUE!</v>
      </c>
      <c r="CV7" t="e">
        <f>AND('test-answer'!C101,"AAAAADt/n2M=")</f>
        <v>#VALUE!</v>
      </c>
      <c r="CW7" t="e">
        <f>AND('test-answer'!D101,"AAAAADt/n2Q=")</f>
        <v>#VALUE!</v>
      </c>
      <c r="CX7" t="e">
        <f>AND('test-answer'!E101,"AAAAADt/n2U=")</f>
        <v>#VALUE!</v>
      </c>
      <c r="CY7" t="e">
        <f>AND('test-answer'!F101,"AAAAADt/n2Y=")</f>
        <v>#VALUE!</v>
      </c>
      <c r="CZ7" t="e">
        <f>AND('test-answer'!G101,"AAAAADt/n2c=")</f>
        <v>#VALUE!</v>
      </c>
      <c r="DA7" t="e">
        <f>AND('test-answer'!H101,"AAAAADt/n2g=")</f>
        <v>#VALUE!</v>
      </c>
      <c r="DB7" t="e">
        <f>AND('test-answer'!I101,"AAAAADt/n2k=")</f>
        <v>#VALUE!</v>
      </c>
      <c r="DC7" t="e">
        <f>AND('test-answer'!J101,"AAAAADt/n2o=")</f>
        <v>#VALUE!</v>
      </c>
      <c r="DD7" t="e">
        <f>AND('test-answer'!K101,"AAAAADt/n2s=")</f>
        <v>#VALUE!</v>
      </c>
      <c r="DE7" t="e">
        <f>AND('test-answer'!L101,"AAAAADt/n2w=")</f>
        <v>#VALUE!</v>
      </c>
      <c r="DF7" t="e">
        <f>AND('test-answer'!M101,"AAAAADt/n20=")</f>
        <v>#VALUE!</v>
      </c>
      <c r="DG7" t="e">
        <f>AND('test-answer'!N101,"AAAAADt/n24=")</f>
        <v>#VALUE!</v>
      </c>
      <c r="DH7" t="e">
        <f>AND('test-answer'!O101,"AAAAADt/n28=")</f>
        <v>#VALUE!</v>
      </c>
      <c r="DI7">
        <f>IF('test-answer'!102:102,"AAAAADt/n3A=",0)</f>
        <v>0</v>
      </c>
      <c r="DJ7" t="e">
        <f>AND('test-answer'!A102,"AAAAADt/n3E=")</f>
        <v>#VALUE!</v>
      </c>
      <c r="DK7" t="e">
        <f>AND('test-answer'!B102,"AAAAADt/n3I=")</f>
        <v>#VALUE!</v>
      </c>
      <c r="DL7" t="e">
        <f>AND('test-answer'!C102,"AAAAADt/n3M=")</f>
        <v>#VALUE!</v>
      </c>
      <c r="DM7" t="e">
        <f>AND('test-answer'!D102,"AAAAADt/n3Q=")</f>
        <v>#VALUE!</v>
      </c>
      <c r="DN7" t="e">
        <f>AND('test-answer'!E102,"AAAAADt/n3U=")</f>
        <v>#VALUE!</v>
      </c>
      <c r="DO7" t="e">
        <f>AND('test-answer'!F102,"AAAAADt/n3Y=")</f>
        <v>#VALUE!</v>
      </c>
      <c r="DP7" t="e">
        <f>AND('test-answer'!G102,"AAAAADt/n3c=")</f>
        <v>#VALUE!</v>
      </c>
      <c r="DQ7" t="e">
        <f>AND('test-answer'!H102,"AAAAADt/n3g=")</f>
        <v>#VALUE!</v>
      </c>
      <c r="DR7" t="e">
        <f>AND('test-answer'!I102,"AAAAADt/n3k=")</f>
        <v>#VALUE!</v>
      </c>
      <c r="DS7" t="e">
        <f>AND('test-answer'!J102,"AAAAADt/n3o=")</f>
        <v>#VALUE!</v>
      </c>
      <c r="DT7" t="e">
        <f>AND('test-answer'!K102,"AAAAADt/n3s=")</f>
        <v>#VALUE!</v>
      </c>
      <c r="DU7" t="e">
        <f>AND('test-answer'!L102,"AAAAADt/n3w=")</f>
        <v>#VALUE!</v>
      </c>
      <c r="DV7" t="e">
        <f>AND('test-answer'!M102,"AAAAADt/n30=")</f>
        <v>#VALUE!</v>
      </c>
      <c r="DW7" t="e">
        <f>AND('test-answer'!N102,"AAAAADt/n34=")</f>
        <v>#VALUE!</v>
      </c>
      <c r="DX7" t="e">
        <f>AND('test-answer'!O102,"AAAAADt/n38=")</f>
        <v>#VALUE!</v>
      </c>
      <c r="DY7">
        <f>IF('test-answer'!103:103,"AAAAADt/n4A=",0)</f>
        <v>0</v>
      </c>
      <c r="DZ7" t="e">
        <f>AND('test-answer'!A103,"AAAAADt/n4E=")</f>
        <v>#VALUE!</v>
      </c>
      <c r="EA7" t="e">
        <f>AND('test-answer'!B103,"AAAAADt/n4I=")</f>
        <v>#VALUE!</v>
      </c>
      <c r="EB7" t="e">
        <f>AND('test-answer'!C103,"AAAAADt/n4M=")</f>
        <v>#VALUE!</v>
      </c>
      <c r="EC7" t="e">
        <f>AND('test-answer'!D103,"AAAAADt/n4Q=")</f>
        <v>#VALUE!</v>
      </c>
      <c r="ED7" t="e">
        <f>AND('test-answer'!E103,"AAAAADt/n4U=")</f>
        <v>#VALUE!</v>
      </c>
      <c r="EE7" t="e">
        <f>AND('test-answer'!F103,"AAAAADt/n4Y=")</f>
        <v>#VALUE!</v>
      </c>
      <c r="EF7" t="e">
        <f>AND('test-answer'!G103,"AAAAADt/n4c=")</f>
        <v>#VALUE!</v>
      </c>
      <c r="EG7" t="e">
        <f>AND('test-answer'!H103,"AAAAADt/n4g=")</f>
        <v>#VALUE!</v>
      </c>
      <c r="EH7" t="e">
        <f>AND('test-answer'!I103,"AAAAADt/n4k=")</f>
        <v>#VALUE!</v>
      </c>
      <c r="EI7" t="e">
        <f>AND('test-answer'!J103,"AAAAADt/n4o=")</f>
        <v>#VALUE!</v>
      </c>
      <c r="EJ7" t="e">
        <f>AND('test-answer'!K103,"AAAAADt/n4s=")</f>
        <v>#VALUE!</v>
      </c>
      <c r="EK7" t="e">
        <f>AND('test-answer'!L103,"AAAAADt/n4w=")</f>
        <v>#VALUE!</v>
      </c>
      <c r="EL7" t="e">
        <f>AND('test-answer'!M103,"AAAAADt/n40=")</f>
        <v>#VALUE!</v>
      </c>
      <c r="EM7" t="e">
        <f>AND('test-answer'!N103,"AAAAADt/n44=")</f>
        <v>#VALUE!</v>
      </c>
      <c r="EN7" t="e">
        <f>AND('test-answer'!O103,"AAAAADt/n48=")</f>
        <v>#VALUE!</v>
      </c>
      <c r="EO7">
        <f>IF('test-answer'!104:104,"AAAAADt/n5A=",0)</f>
        <v>0</v>
      </c>
      <c r="EP7" t="e">
        <f>AND('test-answer'!A104,"AAAAADt/n5E=")</f>
        <v>#VALUE!</v>
      </c>
      <c r="EQ7" t="e">
        <f>AND('test-answer'!B104,"AAAAADt/n5I=")</f>
        <v>#VALUE!</v>
      </c>
      <c r="ER7" t="e">
        <f>AND('test-answer'!C104,"AAAAADt/n5M=")</f>
        <v>#VALUE!</v>
      </c>
      <c r="ES7" t="e">
        <f>AND('test-answer'!D104,"AAAAADt/n5Q=")</f>
        <v>#VALUE!</v>
      </c>
      <c r="ET7" t="e">
        <f>AND('test-answer'!E104,"AAAAADt/n5U=")</f>
        <v>#VALUE!</v>
      </c>
      <c r="EU7" t="e">
        <f>AND('test-answer'!F104,"AAAAADt/n5Y=")</f>
        <v>#VALUE!</v>
      </c>
      <c r="EV7" t="e">
        <f>AND('test-answer'!G104,"AAAAADt/n5c=")</f>
        <v>#VALUE!</v>
      </c>
      <c r="EW7" t="e">
        <f>AND('test-answer'!H104,"AAAAADt/n5g=")</f>
        <v>#VALUE!</v>
      </c>
      <c r="EX7" t="e">
        <f>AND('test-answer'!I104,"AAAAADt/n5k=")</f>
        <v>#VALUE!</v>
      </c>
      <c r="EY7" t="e">
        <f>AND('test-answer'!J104,"AAAAADt/n5o=")</f>
        <v>#VALUE!</v>
      </c>
      <c r="EZ7" t="e">
        <f>AND('test-answer'!K104,"AAAAADt/n5s=")</f>
        <v>#VALUE!</v>
      </c>
      <c r="FA7" t="e">
        <f>AND('test-answer'!L104,"AAAAADt/n5w=")</f>
        <v>#VALUE!</v>
      </c>
      <c r="FB7" t="e">
        <f>AND('test-answer'!M104,"AAAAADt/n50=")</f>
        <v>#VALUE!</v>
      </c>
      <c r="FC7" t="e">
        <f>AND('test-answer'!N104,"AAAAADt/n54=")</f>
        <v>#VALUE!</v>
      </c>
      <c r="FD7" t="e">
        <f>AND('test-answer'!O104,"AAAAADt/n58=")</f>
        <v>#VALUE!</v>
      </c>
      <c r="FE7">
        <f>IF('test-answer'!105:105,"AAAAADt/n6A=",0)</f>
        <v>0</v>
      </c>
      <c r="FF7" t="e">
        <f>AND('test-answer'!A105,"AAAAADt/n6E=")</f>
        <v>#VALUE!</v>
      </c>
      <c r="FG7" t="e">
        <f>AND('test-answer'!B105,"AAAAADt/n6I=")</f>
        <v>#VALUE!</v>
      </c>
      <c r="FH7" t="e">
        <f>AND('test-answer'!C105,"AAAAADt/n6M=")</f>
        <v>#VALUE!</v>
      </c>
      <c r="FI7" t="e">
        <f>AND('test-answer'!D105,"AAAAADt/n6Q=")</f>
        <v>#VALUE!</v>
      </c>
      <c r="FJ7" t="e">
        <f>AND('test-answer'!E105,"AAAAADt/n6U=")</f>
        <v>#VALUE!</v>
      </c>
      <c r="FK7" t="e">
        <f>AND('test-answer'!F105,"AAAAADt/n6Y=")</f>
        <v>#VALUE!</v>
      </c>
      <c r="FL7" t="e">
        <f>AND('test-answer'!G105,"AAAAADt/n6c=")</f>
        <v>#VALUE!</v>
      </c>
      <c r="FM7" t="e">
        <f>AND('test-answer'!H105,"AAAAADt/n6g=")</f>
        <v>#VALUE!</v>
      </c>
      <c r="FN7" t="e">
        <f>AND('test-answer'!I105,"AAAAADt/n6k=")</f>
        <v>#VALUE!</v>
      </c>
      <c r="FO7" t="e">
        <f>AND('test-answer'!J105,"AAAAADt/n6o=")</f>
        <v>#VALUE!</v>
      </c>
      <c r="FP7" t="e">
        <f>AND('test-answer'!K105,"AAAAADt/n6s=")</f>
        <v>#VALUE!</v>
      </c>
      <c r="FQ7" t="e">
        <f>AND('test-answer'!L105,"AAAAADt/n6w=")</f>
        <v>#VALUE!</v>
      </c>
      <c r="FR7" t="e">
        <f>AND('test-answer'!M105,"AAAAADt/n60=")</f>
        <v>#VALUE!</v>
      </c>
      <c r="FS7" t="e">
        <f>AND('test-answer'!N105,"AAAAADt/n64=")</f>
        <v>#VALUE!</v>
      </c>
      <c r="FT7" t="e">
        <f>AND('test-answer'!O105,"AAAAADt/n68=")</f>
        <v>#VALUE!</v>
      </c>
      <c r="FU7">
        <f>IF('test-answer'!106:106,"AAAAADt/n7A=",0)</f>
        <v>0</v>
      </c>
      <c r="FV7" t="e">
        <f>AND('test-answer'!A106,"AAAAADt/n7E=")</f>
        <v>#VALUE!</v>
      </c>
      <c r="FW7" t="e">
        <f>AND('test-answer'!B106,"AAAAADt/n7I=")</f>
        <v>#VALUE!</v>
      </c>
      <c r="FX7" t="e">
        <f>AND('test-answer'!C106,"AAAAADt/n7M=")</f>
        <v>#VALUE!</v>
      </c>
      <c r="FY7" t="e">
        <f>AND('test-answer'!D106,"AAAAADt/n7Q=")</f>
        <v>#VALUE!</v>
      </c>
      <c r="FZ7" t="e">
        <f>AND('test-answer'!E106,"AAAAADt/n7U=")</f>
        <v>#VALUE!</v>
      </c>
      <c r="GA7" t="e">
        <f>AND('test-answer'!F106,"AAAAADt/n7Y=")</f>
        <v>#VALUE!</v>
      </c>
      <c r="GB7" t="e">
        <f>AND('test-answer'!G106,"AAAAADt/n7c=")</f>
        <v>#VALUE!</v>
      </c>
      <c r="GC7" t="e">
        <f>AND('test-answer'!H106,"AAAAADt/n7g=")</f>
        <v>#VALUE!</v>
      </c>
      <c r="GD7" t="e">
        <f>AND('test-answer'!I106,"AAAAADt/n7k=")</f>
        <v>#VALUE!</v>
      </c>
      <c r="GE7" t="e">
        <f>AND('test-answer'!J106,"AAAAADt/n7o=")</f>
        <v>#VALUE!</v>
      </c>
      <c r="GF7" t="e">
        <f>AND('test-answer'!K106,"AAAAADt/n7s=")</f>
        <v>#VALUE!</v>
      </c>
      <c r="GG7" t="e">
        <f>AND('test-answer'!L106,"AAAAADt/n7w=")</f>
        <v>#VALUE!</v>
      </c>
      <c r="GH7" t="e">
        <f>AND('test-answer'!M106,"AAAAADt/n70=")</f>
        <v>#VALUE!</v>
      </c>
      <c r="GI7" t="e">
        <f>AND('test-answer'!N106,"AAAAADt/n74=")</f>
        <v>#VALUE!</v>
      </c>
      <c r="GJ7" t="e">
        <f>AND('test-answer'!O106,"AAAAADt/n78=")</f>
        <v>#VALUE!</v>
      </c>
      <c r="GK7">
        <f>IF('test-answer'!107:107,"AAAAADt/n8A=",0)</f>
        <v>0</v>
      </c>
      <c r="GL7" t="e">
        <f>AND('test-answer'!A107,"AAAAADt/n8E=")</f>
        <v>#VALUE!</v>
      </c>
      <c r="GM7" t="e">
        <f>AND('test-answer'!B107,"AAAAADt/n8I=")</f>
        <v>#VALUE!</v>
      </c>
      <c r="GN7" t="e">
        <f>AND('test-answer'!C107,"AAAAADt/n8M=")</f>
        <v>#VALUE!</v>
      </c>
      <c r="GO7" t="e">
        <f>AND('test-answer'!D107,"AAAAADt/n8Q=")</f>
        <v>#VALUE!</v>
      </c>
      <c r="GP7" t="e">
        <f>AND('test-answer'!E107,"AAAAADt/n8U=")</f>
        <v>#VALUE!</v>
      </c>
      <c r="GQ7" t="e">
        <f>AND('test-answer'!F107,"AAAAADt/n8Y=")</f>
        <v>#VALUE!</v>
      </c>
      <c r="GR7" t="e">
        <f>AND('test-answer'!G107,"AAAAADt/n8c=")</f>
        <v>#VALUE!</v>
      </c>
      <c r="GS7" t="e">
        <f>AND('test-answer'!H107,"AAAAADt/n8g=")</f>
        <v>#VALUE!</v>
      </c>
      <c r="GT7" t="e">
        <f>AND('test-answer'!I107,"AAAAADt/n8k=")</f>
        <v>#VALUE!</v>
      </c>
      <c r="GU7" t="e">
        <f>AND('test-answer'!J107,"AAAAADt/n8o=")</f>
        <v>#VALUE!</v>
      </c>
      <c r="GV7" t="e">
        <f>AND('test-answer'!K107,"AAAAADt/n8s=")</f>
        <v>#VALUE!</v>
      </c>
      <c r="GW7" t="e">
        <f>AND('test-answer'!L107,"AAAAADt/n8w=")</f>
        <v>#VALUE!</v>
      </c>
      <c r="GX7" t="e">
        <f>AND('test-answer'!M107,"AAAAADt/n80=")</f>
        <v>#VALUE!</v>
      </c>
      <c r="GY7" t="e">
        <f>AND('test-answer'!N107,"AAAAADt/n84=")</f>
        <v>#VALUE!</v>
      </c>
      <c r="GZ7" t="e">
        <f>AND('test-answer'!O107,"AAAAADt/n88=")</f>
        <v>#VALUE!</v>
      </c>
      <c r="HA7">
        <f>IF('test-answer'!108:108,"AAAAADt/n9A=",0)</f>
        <v>0</v>
      </c>
      <c r="HB7" t="e">
        <f>AND('test-answer'!A108,"AAAAADt/n9E=")</f>
        <v>#VALUE!</v>
      </c>
      <c r="HC7" t="e">
        <f>AND('test-answer'!B108,"AAAAADt/n9I=")</f>
        <v>#VALUE!</v>
      </c>
      <c r="HD7" t="e">
        <f>AND('test-answer'!C108,"AAAAADt/n9M=")</f>
        <v>#VALUE!</v>
      </c>
      <c r="HE7" t="e">
        <f>AND('test-answer'!D108,"AAAAADt/n9Q=")</f>
        <v>#VALUE!</v>
      </c>
      <c r="HF7" t="e">
        <f>AND('test-answer'!E108,"AAAAADt/n9U=")</f>
        <v>#VALUE!</v>
      </c>
      <c r="HG7" t="e">
        <f>AND('test-answer'!F108,"AAAAADt/n9Y=")</f>
        <v>#VALUE!</v>
      </c>
      <c r="HH7" t="e">
        <f>AND('test-answer'!G108,"AAAAADt/n9c=")</f>
        <v>#VALUE!</v>
      </c>
      <c r="HI7" t="e">
        <f>AND('test-answer'!H108,"AAAAADt/n9g=")</f>
        <v>#VALUE!</v>
      </c>
      <c r="HJ7" t="e">
        <f>AND('test-answer'!I108,"AAAAADt/n9k=")</f>
        <v>#VALUE!</v>
      </c>
      <c r="HK7" t="e">
        <f>AND('test-answer'!J108,"AAAAADt/n9o=")</f>
        <v>#VALUE!</v>
      </c>
      <c r="HL7" t="e">
        <f>AND('test-answer'!K108,"AAAAADt/n9s=")</f>
        <v>#VALUE!</v>
      </c>
      <c r="HM7" t="e">
        <f>AND('test-answer'!L108,"AAAAADt/n9w=")</f>
        <v>#VALUE!</v>
      </c>
      <c r="HN7" t="e">
        <f>AND('test-answer'!M108,"AAAAADt/n90=")</f>
        <v>#VALUE!</v>
      </c>
      <c r="HO7" t="e">
        <f>AND('test-answer'!N108,"AAAAADt/n94=")</f>
        <v>#VALUE!</v>
      </c>
      <c r="HP7" t="e">
        <f>AND('test-answer'!O108,"AAAAADt/n98=")</f>
        <v>#VALUE!</v>
      </c>
      <c r="HQ7">
        <f>IF('test-answer'!109:109,"AAAAADt/n+A=",0)</f>
        <v>0</v>
      </c>
      <c r="HR7" t="e">
        <f>AND('test-answer'!A109,"AAAAADt/n+E=")</f>
        <v>#VALUE!</v>
      </c>
      <c r="HS7" t="e">
        <f>AND('test-answer'!B109,"AAAAADt/n+I=")</f>
        <v>#VALUE!</v>
      </c>
      <c r="HT7" t="e">
        <f>AND('test-answer'!C109,"AAAAADt/n+M=")</f>
        <v>#VALUE!</v>
      </c>
      <c r="HU7" t="e">
        <f>AND('test-answer'!D109,"AAAAADt/n+Q=")</f>
        <v>#VALUE!</v>
      </c>
      <c r="HV7" t="e">
        <f>AND('test-answer'!E109,"AAAAADt/n+U=")</f>
        <v>#VALUE!</v>
      </c>
      <c r="HW7" t="e">
        <f>AND('test-answer'!F109,"AAAAADt/n+Y=")</f>
        <v>#VALUE!</v>
      </c>
      <c r="HX7" t="e">
        <f>AND('test-answer'!G109,"AAAAADt/n+c=")</f>
        <v>#VALUE!</v>
      </c>
      <c r="HY7" t="e">
        <f>AND('test-answer'!H109,"AAAAADt/n+g=")</f>
        <v>#VALUE!</v>
      </c>
      <c r="HZ7" t="e">
        <f>AND('test-answer'!I109,"AAAAADt/n+k=")</f>
        <v>#VALUE!</v>
      </c>
      <c r="IA7" t="e">
        <f>AND('test-answer'!J109,"AAAAADt/n+o=")</f>
        <v>#VALUE!</v>
      </c>
      <c r="IB7" t="e">
        <f>AND('test-answer'!K109,"AAAAADt/n+s=")</f>
        <v>#VALUE!</v>
      </c>
      <c r="IC7" t="e">
        <f>AND('test-answer'!L109,"AAAAADt/n+w=")</f>
        <v>#VALUE!</v>
      </c>
      <c r="ID7" t="e">
        <f>AND('test-answer'!M109,"AAAAADt/n+0=")</f>
        <v>#VALUE!</v>
      </c>
      <c r="IE7" t="e">
        <f>AND('test-answer'!N109,"AAAAADt/n+4=")</f>
        <v>#VALUE!</v>
      </c>
      <c r="IF7" t="e">
        <f>AND('test-answer'!O109,"AAAAADt/n+8=")</f>
        <v>#VALUE!</v>
      </c>
      <c r="IG7">
        <f>IF('test-answer'!110:110,"AAAAADt/n/A=",0)</f>
        <v>0</v>
      </c>
      <c r="IH7" t="e">
        <f>AND('test-answer'!A110,"AAAAADt/n/E=")</f>
        <v>#VALUE!</v>
      </c>
      <c r="II7" t="e">
        <f>AND('test-answer'!B110,"AAAAADt/n/I=")</f>
        <v>#VALUE!</v>
      </c>
      <c r="IJ7" t="e">
        <f>AND('test-answer'!C110,"AAAAADt/n/M=")</f>
        <v>#VALUE!</v>
      </c>
      <c r="IK7" t="e">
        <f>AND('test-answer'!D110,"AAAAADt/n/Q=")</f>
        <v>#VALUE!</v>
      </c>
      <c r="IL7" t="e">
        <f>AND('test-answer'!E110,"AAAAADt/n/U=")</f>
        <v>#VALUE!</v>
      </c>
      <c r="IM7" t="e">
        <f>AND('test-answer'!F110,"AAAAADt/n/Y=")</f>
        <v>#VALUE!</v>
      </c>
      <c r="IN7" t="e">
        <f>AND('test-answer'!G110,"AAAAADt/n/c=")</f>
        <v>#VALUE!</v>
      </c>
      <c r="IO7" t="e">
        <f>AND('test-answer'!H110,"AAAAADt/n/g=")</f>
        <v>#VALUE!</v>
      </c>
      <c r="IP7" t="e">
        <f>AND('test-answer'!I110,"AAAAADt/n/k=")</f>
        <v>#VALUE!</v>
      </c>
      <c r="IQ7" t="e">
        <f>AND('test-answer'!J110,"AAAAADt/n/o=")</f>
        <v>#VALUE!</v>
      </c>
      <c r="IR7" t="e">
        <f>AND('test-answer'!K110,"AAAAADt/n/s=")</f>
        <v>#VALUE!</v>
      </c>
      <c r="IS7" t="e">
        <f>AND('test-answer'!L110,"AAAAADt/n/w=")</f>
        <v>#VALUE!</v>
      </c>
      <c r="IT7" t="e">
        <f>AND('test-answer'!M110,"AAAAADt/n/0=")</f>
        <v>#VALUE!</v>
      </c>
      <c r="IU7" t="e">
        <f>AND('test-answer'!N110,"AAAAADt/n/4=")</f>
        <v>#VALUE!</v>
      </c>
      <c r="IV7" t="e">
        <f>AND('test-answer'!O110,"AAAAADt/n/8=")</f>
        <v>#VALUE!</v>
      </c>
    </row>
    <row r="8" spans="1:256" x14ac:dyDescent="0.25">
      <c r="A8" t="str">
        <f>IF('test-answer'!111:111,"AAAAAF+9owA=",0)</f>
        <v>AAAAAF+9owA=</v>
      </c>
      <c r="B8" t="e">
        <f>AND('test-answer'!A111,"AAAAAF+9owE=")</f>
        <v>#VALUE!</v>
      </c>
      <c r="C8" t="e">
        <f>AND('test-answer'!B111,"AAAAAF+9owI=")</f>
        <v>#VALUE!</v>
      </c>
      <c r="D8" t="e">
        <f>AND('test-answer'!C111,"AAAAAF+9owM=")</f>
        <v>#VALUE!</v>
      </c>
      <c r="E8" t="e">
        <f>AND('test-answer'!D111,"AAAAAF+9owQ=")</f>
        <v>#VALUE!</v>
      </c>
      <c r="F8" t="e">
        <f>AND('test-answer'!E111,"AAAAAF+9owU=")</f>
        <v>#VALUE!</v>
      </c>
      <c r="G8" t="e">
        <f>AND('test-answer'!F111,"AAAAAF+9owY=")</f>
        <v>#VALUE!</v>
      </c>
      <c r="H8" t="e">
        <f>AND('test-answer'!G111,"AAAAAF+9owc=")</f>
        <v>#VALUE!</v>
      </c>
      <c r="I8" t="e">
        <f>AND('test-answer'!H111,"AAAAAF+9owg=")</f>
        <v>#VALUE!</v>
      </c>
      <c r="J8" t="e">
        <f>AND('test-answer'!I111,"AAAAAF+9owk=")</f>
        <v>#VALUE!</v>
      </c>
      <c r="K8" t="e">
        <f>AND('test-answer'!J111,"AAAAAF+9owo=")</f>
        <v>#VALUE!</v>
      </c>
      <c r="L8" t="e">
        <f>AND('test-answer'!K111,"AAAAAF+9ows=")</f>
        <v>#VALUE!</v>
      </c>
      <c r="M8" t="e">
        <f>AND('test-answer'!L111,"AAAAAF+9oww=")</f>
        <v>#VALUE!</v>
      </c>
      <c r="N8" t="e">
        <f>AND('test-answer'!M111,"AAAAAF+9ow0=")</f>
        <v>#VALUE!</v>
      </c>
      <c r="O8" t="e">
        <f>AND('test-answer'!N111,"AAAAAF+9ow4=")</f>
        <v>#VALUE!</v>
      </c>
      <c r="P8" t="e">
        <f>AND('test-answer'!O111,"AAAAAF+9ow8=")</f>
        <v>#VALUE!</v>
      </c>
      <c r="Q8" t="str">
        <f>IF('test-answer'!A:A,"AAAAAF+9oxA=",0)</f>
        <v>AAAAAF+9oxA=</v>
      </c>
      <c r="R8" t="str">
        <f>IF('test-answer'!B:B,"AAAAAF+9oxE=",0)</f>
        <v>AAAAAF+9oxE=</v>
      </c>
      <c r="S8" t="str">
        <f>IF('test-answer'!C:C,"AAAAAF+9oxI=",0)</f>
        <v>AAAAAF+9oxI=</v>
      </c>
      <c r="T8" t="str">
        <f>IF('test-answer'!D:D,"AAAAAF+9oxM=",0)</f>
        <v>AAAAAF+9oxM=</v>
      </c>
      <c r="U8" t="str">
        <f>IF('test-answer'!E:E,"AAAAAF+9oxQ=",0)</f>
        <v>AAAAAF+9oxQ=</v>
      </c>
      <c r="V8">
        <f>IF('test-answer'!F:F,"AAAAAF+9oxU=",0)</f>
        <v>0</v>
      </c>
      <c r="W8">
        <f>IF('test-answer'!G:G,"AAAAAF+9oxY=",0)</f>
        <v>0</v>
      </c>
      <c r="X8">
        <f>IF('test-answer'!H:H,"AAAAAF+9oxc=",0)</f>
        <v>0</v>
      </c>
      <c r="Y8">
        <f>IF('test-answer'!I:I,"AAAAAF+9oxg=",0)</f>
        <v>0</v>
      </c>
      <c r="Z8" t="str">
        <f>IF('test-answer'!J:J,"AAAAAF+9oxk=",0)</f>
        <v>AAAAAF+9oxk=</v>
      </c>
      <c r="AA8">
        <f>IF('test-answer'!K:K,"AAAAAF+9oxo=",0)</f>
        <v>0</v>
      </c>
      <c r="AB8">
        <f>IF('test-answer'!L:L,"AAAAAF+9oxs=",0)</f>
        <v>0</v>
      </c>
      <c r="AC8">
        <f>IF('test-answer'!M:M,"AAAAAF+9oxw=",0)</f>
        <v>0</v>
      </c>
      <c r="AD8" t="str">
        <f>IF('test-answer'!N:N,"AAAAAF+9ox0=",0)</f>
        <v>AAAAAF+9ox0=</v>
      </c>
      <c r="AE8" t="str">
        <f>IF('test-answer'!O:O,"AAAAAF+9ox4=",0)</f>
        <v>AAAAAF+9ox4=</v>
      </c>
      <c r="AF8">
        <f>IF('test-answer'!P:P,"AAAAAF+9ox8=",0)</f>
        <v>0</v>
      </c>
      <c r="AG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test-answer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2012-05-10T16:40:59Z</dcterms:created>
  <dcterms:modified xsi:type="dcterms:W3CDTF">2012-05-15T21:58:16Z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true</vt:lpwstr>
  </property>
  <property fmtid="{D5CDD505-2E9C-101B-9397-08002B2CF9AE}" pid="3" name="Google.Documents.DocumentId">
    <vt:lpwstr>1BrJVJkwiwtky10-14nI3xzzeAp5k-JYF7ypDDwLpyLk</vt:lpwstr>
  </property>
  <property fmtid="{D5CDD505-2E9C-101B-9397-08002B2CF9AE}" pid="4" name="Google.Documents.RevisionId">
    <vt:lpwstr>01123514308214242089</vt:lpwstr>
  </property>
  <property fmtid="{D5CDD505-2E9C-101B-9397-08002B2CF9AE}" pid="5" name="Google.Documents.PluginVersion">
    <vt:lpwstr>2.0.2662.553</vt:lpwstr>
  </property>
  <property fmtid="{D5CDD505-2E9C-101B-9397-08002B2CF9AE}" pid="6" name="Google.Documents.MergeIncapabilityFlags">
    <vt:i4>0</vt:i4>
  </property>
</Properties>
</file>