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5" sheetId="1" r:id="rId4"/>
    <sheet state="visible" name="Hoja8" sheetId="2" r:id="rId5"/>
    <sheet state="visible" name="Hoja2" sheetId="3" r:id="rId6"/>
    <sheet state="visible" name="Resumen" sheetId="4" r:id="rId7"/>
    <sheet state="visible" name="Base" sheetId="5" r:id="rId8"/>
    <sheet state="visible" name="Final" sheetId="6" r:id="rId9"/>
    <sheet state="visible" name="Adidas Futbol" sheetId="7" r:id="rId10"/>
    <sheet state="visible" name="Adidas Deportes" sheetId="8" r:id="rId11"/>
    <sheet state="visible" name="Adidas Running" sheetId="9" r:id="rId12"/>
    <sheet state="visible" name="Adidas Social" sheetId="10" r:id="rId13"/>
    <sheet state="visible" name="Asics Deportes" sheetId="11" r:id="rId14"/>
    <sheet state="visible" name="Asics Running" sheetId="12" r:id="rId15"/>
    <sheet state="visible" name="Nike Futbol" sheetId="13" r:id="rId16"/>
    <sheet state="visible" name="Nike Deportes" sheetId="14" r:id="rId17"/>
    <sheet state="visible" name="Nike Running" sheetId="15" r:id="rId18"/>
    <sheet state="visible" name="Nike Social" sheetId="16" r:id="rId19"/>
    <sheet state="visible" name="Onitsuka Tiger" sheetId="17" r:id="rId20"/>
    <sheet state="visible" name="Puma Futbol" sheetId="18" r:id="rId21"/>
    <sheet state="visible" name="Puma Deportes" sheetId="19" r:id="rId22"/>
    <sheet state="visible" name="Puma Running" sheetId="20" r:id="rId23"/>
    <sheet state="visible" name="Puma Social" sheetId="21" r:id="rId24"/>
    <sheet state="visible" name="Hoja1" sheetId="22" r:id="rId25"/>
    <sheet state="visible" name="Hoja4" sheetId="23" r:id="rId26"/>
    <sheet state="visible" name="Hoja9" sheetId="24" r:id="rId27"/>
    <sheet state="visible" name="Hoja3" sheetId="25" r:id="rId28"/>
  </sheets>
  <definedNames>
    <definedName localSheetId="1" name="solver_cvg">0.0001</definedName>
    <definedName localSheetId="1" name="solver_drv">1</definedName>
    <definedName localSheetId="1" name="solver_eng">1</definedName>
    <definedName localSheetId="1" name="solver_est">1</definedName>
    <definedName localSheetId="1" name="solver_itr">2147483647</definedName>
    <definedName localSheetId="1" name="solver_mip">2147483647</definedName>
    <definedName localSheetId="1" name="solver_mni">30</definedName>
    <definedName localSheetId="1" name="solver_mrt">0.075</definedName>
    <definedName localSheetId="1" name="solver_msl">2</definedName>
    <definedName localSheetId="1" name="solver_neg">1</definedName>
    <definedName localSheetId="1" name="solver_nod">2147483647</definedName>
    <definedName localSheetId="1" name="solver_num">3</definedName>
    <definedName localSheetId="1" name="solver_nwt">1</definedName>
    <definedName localSheetId="1" name="solver_pre">0.000001</definedName>
    <definedName localSheetId="1" name="solver_rbv">1</definedName>
    <definedName localSheetId="1" name="solver_rel1">1</definedName>
    <definedName localSheetId="1" name="solver_rel2">1</definedName>
    <definedName localSheetId="1" name="solver_rel3">3</definedName>
    <definedName localSheetId="1" name="solver_rlx">2</definedName>
    <definedName localSheetId="1" name="solver_rsd">0</definedName>
    <definedName localSheetId="1" name="solver_scl">1</definedName>
    <definedName localSheetId="1" name="solver_sho">2</definedName>
    <definedName localSheetId="1" name="solver_ssz">100</definedName>
    <definedName localSheetId="1" name="solver_tim">2147483647</definedName>
    <definedName localSheetId="1" name="solver_tol">0.01</definedName>
    <definedName localSheetId="1" name="solver_typ">1</definedName>
    <definedName localSheetId="1" name="solver_val">0</definedName>
    <definedName localSheetId="1" name="solver_ver">3</definedName>
    <definedName localSheetId="1" name="solver_lhs1">Hoja8!$J$3</definedName>
    <definedName localSheetId="1" name="solver_lhs2">Hoja8!$N$8</definedName>
    <definedName localSheetId="1" name="solver_rhs3">Hoja8!$P$6</definedName>
    <definedName localSheetId="1" name="solver_adj">Hoja8!$J$3:$K$3</definedName>
    <definedName localSheetId="1" name="solver_rhs2">Hoja8!$P$5</definedName>
    <definedName localSheetId="1" name="solver_rhs1">Hoja8!$N$6</definedName>
    <definedName localSheetId="1" name="solver_lhs3">Hoja8!$N$8</definedName>
    <definedName localSheetId="1" name="solver_opt">Hoja8!$N$5</definedName>
  </definedNames>
  <calcPr/>
  <extLst>
    <ext uri="GoogleSheetsCustomDataVersion2">
      <go:sheetsCustomData xmlns:go="http://customooxmlschemas.google.com/" r:id="rId29" roundtripDataChecksum="AYmmhVyHuMUH8sG4E2/CBX7sDgKgpnI/LacWbFOhYzQ="/>
    </ext>
  </extLst>
</workbook>
</file>

<file path=xl/sharedStrings.xml><?xml version="1.0" encoding="utf-8"?>
<sst xmlns="http://schemas.openxmlformats.org/spreadsheetml/2006/main" count="573" uniqueCount="57">
  <si>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</si>
  <si>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</si>
  <si>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</si>
  <si>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</si>
  <si>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</si>
  <si>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</si>
  <si>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</si>
  <si>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</si>
  <si>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Grados de libertad</t>
  </si>
  <si>
    <t>Suma de cuadrados</t>
  </si>
  <si>
    <t>Promedio de los cuadrados</t>
  </si>
  <si>
    <t>F</t>
  </si>
  <si>
    <t>Valor crítico de F</t>
  </si>
  <si>
    <t>Regresión</t>
  </si>
  <si>
    <t>Residuos</t>
  </si>
  <si>
    <t>Total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</si>
  <si>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</si>
  <si>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</si>
  <si>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</si>
  <si>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</si>
  <si>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</si>
  <si>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</si>
  <si>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</si>
  <si>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Intercepción</t>
  </si>
  <si>
    <t>Asics Tiger Precios</t>
  </si>
  <si>
    <t>Asics O. Deportes</t>
  </si>
  <si>
    <t>Asics Running</t>
  </si>
  <si>
    <t>Nike Running</t>
  </si>
  <si>
    <t>Nike Social</t>
  </si>
  <si>
    <t>Distribución</t>
  </si>
  <si>
    <t>Margen en unidades</t>
  </si>
  <si>
    <t>Margen en ventas</t>
  </si>
  <si>
    <t>Etiquetas de fila</t>
  </si>
  <si>
    <t>Asics Tiger Ventas</t>
  </si>
  <si>
    <t>Básico</t>
  </si>
  <si>
    <t>Adidas Futbol</t>
  </si>
  <si>
    <t>Adidas O. Deportes</t>
  </si>
  <si>
    <t>Adidas Running</t>
  </si>
  <si>
    <t>Adidas Social</t>
  </si>
  <si>
    <t>Asics Deportes</t>
  </si>
  <si>
    <t>Nike Futbol</t>
  </si>
  <si>
    <t>Nike O. Deportes</t>
  </si>
  <si>
    <t>Onitsuka Tiger</t>
  </si>
  <si>
    <t>Puma Futbol</t>
  </si>
  <si>
    <t>Puma O. Deportes</t>
  </si>
  <si>
    <t>Puma Running</t>
  </si>
  <si>
    <t>Puma Social</t>
  </si>
  <si>
    <t>Social</t>
  </si>
  <si>
    <t>O. Deportes</t>
  </si>
  <si>
    <t>Running</t>
  </si>
  <si>
    <t>Futbol</t>
  </si>
  <si>
    <t>Adidas</t>
  </si>
  <si>
    <t>Asics</t>
  </si>
  <si>
    <t>Asics Tiger</t>
  </si>
  <si>
    <t>Nike</t>
  </si>
  <si>
    <t>Puma</t>
  </si>
  <si>
    <t>Total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</si>
</sst>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\ * #,##0.00_-;\-&quot;$&quot;\ * #,##0.00_-;_-&quot;$&quot;\ * &quot;-&quot;??_-;_-@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i/>
      <sz val="11.0"/>
      <color theme="1"/>
      <name val="Calibri"/>
    </font>
    <font/>
    <font>
      <sz val="11.0"/>
      <color theme="1"/>
      <name val="Calibri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8">
    <border/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top style="thin">
        <color rgb="FF8EAADB"/>
      </top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left/>
      <right/>
      <top/>
      <bottom style="thin">
        <color rgb="FF8EAADB"/>
      </bottom>
    </border>
    <border>
      <left/>
      <right/>
      <top/>
      <bottom/>
    </border>
    <border>
      <left/>
      <right/>
      <top style="thin">
        <color rgb="FF8EAADB"/>
      </top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2" fillId="0" fontId="4" numFmtId="0" xfId="0" applyBorder="1" applyFont="1"/>
    <xf borderId="3" fillId="0" fontId="4" numFmtId="0" xfId="0" applyBorder="1" applyFont="1"/>
    <xf borderId="0" fillId="0" fontId="4" numFmtId="0" xfId="0" applyFont="1"/>
    <xf borderId="0" fillId="0" fontId="4" numFmtId="9" xfId="0" applyFont="1" applyNumberFormat="1"/>
    <xf borderId="0" fillId="0" fontId="4" numFmtId="164" xfId="0" applyFont="1" applyNumberFormat="1"/>
    <xf borderId="4" fillId="2" fontId="4" numFmtId="0" xfId="0" applyBorder="1" applyFill="1" applyFont="1"/>
    <xf borderId="5" fillId="2" fontId="5" numFmtId="0" xfId="0" applyBorder="1" applyFont="1"/>
    <xf borderId="5" fillId="2" fontId="5" numFmtId="0" xfId="0" applyBorder="1" applyFont="1"/>
    <xf borderId="0" fillId="0" fontId="4" numFmtId="14" xfId="0" applyAlignment="1" applyFont="1" applyNumberFormat="1">
      <alignment horizontal="left"/>
    </xf>
    <xf borderId="0" fillId="0" fontId="1" numFmtId="0" xfId="0" applyFont="1"/>
    <xf borderId="6" fillId="2" fontId="5" numFmtId="0" xfId="0" applyBorder="1" applyFont="1"/>
    <xf borderId="0" fillId="0" fontId="4" numFmtId="14" xfId="0" applyAlignment="1" applyFont="1" applyNumberFormat="1">
      <alignment horizontal="left"/>
    </xf>
    <xf borderId="7" fillId="2" fontId="5" numFmtId="0" xfId="0" applyAlignment="1" applyBorder="1" applyFont="1">
      <alignment horizontal="left"/>
    </xf>
    <xf borderId="7" fillId="2" fontId="5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oja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801" displayName="Table_1" id="1">
  <tableColumns count="8">
    <tableColumn name="Etiquetas de fila" id="1"/>
    <tableColumn name="Asics Tiger Ventas" id="2"/>
    <tableColumn name="Asics Tiger Precios" id="3"/>
    <tableColumn name="Asics O. Deportes" id="4"/>
    <tableColumn name="Asics Running" id="5"/>
    <tableColumn name="Nike Running" id="6"/>
    <tableColumn name="Nike Social" id="7"/>
    <tableColumn name="Distribución" id="8"/>
  </tableColumns>
  <tableStyleInfo name="Hoja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3">
      <c r="A3" s="2" t="s">
        <v>1</v>
      </c>
      <c r="B3" s="3"/>
    </row>
    <row r="4">
      <c r="A4" s="1" t="s">
        <v>2</v>
      </c>
      <c r="B4" s="1">
        <v>0.9857380478556915</v>
      </c>
    </row>
    <row r="5">
      <c r="A5" s="1" t="s">
        <v>3</v>
      </c>
      <c r="B5" s="1">
        <v>0.9716794989903496</v>
      </c>
    </row>
    <row r="6">
      <c r="A6" s="1" t="s">
        <v>4</v>
      </c>
      <c r="B6" s="1">
        <v>0.9714652202941858</v>
      </c>
    </row>
    <row r="7">
      <c r="A7" s="1" t="s">
        <v>5</v>
      </c>
      <c r="B7" s="1">
        <v>7.118076796389927</v>
      </c>
    </row>
    <row r="8">
      <c r="A8" s="4" t="s">
        <v>6</v>
      </c>
      <c r="B8" s="4">
        <v>800.0</v>
      </c>
    </row>
    <row r="10">
      <c r="A10" s="1" t="s">
        <v>7</v>
      </c>
    </row>
    <row r="11">
      <c r="A11" s="2"/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</row>
    <row r="12">
      <c r="A12" s="1" t="s">
        <v>13</v>
      </c>
      <c r="B12" s="1">
        <v>6.0</v>
      </c>
      <c r="C12" s="1">
        <v>1378544.0040475116</v>
      </c>
      <c r="D12" s="1">
        <v>229757.3340079186</v>
      </c>
      <c r="E12" s="1">
        <v>4534.652844105048</v>
      </c>
      <c r="F12" s="1">
        <v>0.0</v>
      </c>
    </row>
    <row r="13">
      <c r="A13" s="1" t="s">
        <v>14</v>
      </c>
      <c r="B13" s="1">
        <v>793.0</v>
      </c>
      <c r="C13" s="1">
        <v>40178.94470248862</v>
      </c>
      <c r="D13" s="1">
        <v>50.66701727930469</v>
      </c>
    </row>
    <row r="14">
      <c r="A14" s="4" t="s">
        <v>15</v>
      </c>
      <c r="B14" s="4">
        <v>799.0</v>
      </c>
      <c r="C14" s="4">
        <v>1418722.9487500002</v>
      </c>
      <c r="D14" s="4"/>
      <c r="E14" s="4"/>
      <c r="F14" s="4"/>
    </row>
    <row r="16">
      <c r="A16" s="2"/>
      <c r="B16" s="2" t="s">
        <v>16</v>
      </c>
      <c r="C16" s="2" t="s">
        <v>5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>
      <c r="A17" s="1" t="s">
        <v>23</v>
      </c>
      <c r="B17" s="1">
        <v>-626.5540800388926</v>
      </c>
      <c r="C17" s="1">
        <v>9.17459822788385</v>
      </c>
      <c r="D17" s="1">
        <v>-68.29226353854291</v>
      </c>
      <c r="E17" s="1">
        <v>0.0</v>
      </c>
      <c r="F17" s="1">
        <v>-644.5634493104105</v>
      </c>
      <c r="G17" s="1">
        <v>-608.5447107673747</v>
      </c>
      <c r="H17" s="1">
        <v>-644.5634493104105</v>
      </c>
      <c r="I17" s="1">
        <v>-608.5447107673747</v>
      </c>
    </row>
    <row r="18">
      <c r="A18" s="1" t="s">
        <v>24</v>
      </c>
      <c r="B18" s="1">
        <v>-2.461404947522073E-4</v>
      </c>
      <c r="C18" s="1">
        <v>3.1244567246091807E-4</v>
      </c>
      <c r="D18" s="1">
        <v>-0.7877865384197169</v>
      </c>
      <c r="E18" s="1">
        <v>0.43105698172142604</v>
      </c>
      <c r="F18" s="1">
        <v>-8.594588497222086E-4</v>
      </c>
      <c r="G18" s="1">
        <v>3.671778602177941E-4</v>
      </c>
      <c r="H18" s="1">
        <v>-8.594588497222086E-4</v>
      </c>
      <c r="I18" s="1">
        <v>3.671778602177941E-4</v>
      </c>
    </row>
    <row r="19">
      <c r="A19" s="1" t="s">
        <v>25</v>
      </c>
      <c r="B19" s="1">
        <v>5.399138157069815E-4</v>
      </c>
      <c r="C19" s="1">
        <v>3.988408227442449E-4</v>
      </c>
      <c r="D19" s="1">
        <v>1.3537075066490851</v>
      </c>
      <c r="E19" s="1">
        <v>0.17621540292090032</v>
      </c>
      <c r="F19" s="1">
        <v>-2.4299476284271745E-4</v>
      </c>
      <c r="G19" s="1">
        <v>0.0013228223942566804</v>
      </c>
      <c r="H19" s="1">
        <v>-2.4299476284271745E-4</v>
      </c>
      <c r="I19" s="1">
        <v>0.0013228223942566804</v>
      </c>
    </row>
    <row r="20">
      <c r="A20" s="1" t="s">
        <v>26</v>
      </c>
      <c r="B20" s="1">
        <v>-1.5845436251565176E-4</v>
      </c>
      <c r="C20" s="1">
        <v>0.0012394000842878593</v>
      </c>
      <c r="D20" s="1">
        <v>-0.12784762928808194</v>
      </c>
      <c r="E20" s="1">
        <v>0.8983019698019634</v>
      </c>
      <c r="F20" s="1">
        <v>-0.002591347143068383</v>
      </c>
      <c r="G20" s="1">
        <v>0.0022744384180370795</v>
      </c>
      <c r="H20" s="1">
        <v>-0.002591347143068383</v>
      </c>
      <c r="I20" s="1">
        <v>0.0022744384180370795</v>
      </c>
    </row>
    <row r="21" ht="15.75" customHeight="1">
      <c r="A21" s="1" t="s">
        <v>27</v>
      </c>
      <c r="B21" s="1">
        <v>-0.007012099733311286</v>
      </c>
      <c r="C21" s="1">
        <v>0.0014262020919524052</v>
      </c>
      <c r="D21" s="1">
        <v>-4.916624209765422</v>
      </c>
      <c r="E21" s="1">
        <v>1.0704339580465378E-6</v>
      </c>
      <c r="F21" s="1">
        <v>-0.009811677381487664</v>
      </c>
      <c r="G21" s="1">
        <v>-0.004212522085134908</v>
      </c>
      <c r="H21" s="1">
        <v>-0.009811677381487664</v>
      </c>
      <c r="I21" s="1">
        <v>-0.004212522085134908</v>
      </c>
    </row>
    <row r="22" ht="15.75" customHeight="1">
      <c r="A22" s="1" t="s">
        <v>28</v>
      </c>
      <c r="B22" s="1">
        <v>-5.383820087248858E-4</v>
      </c>
      <c r="C22" s="1">
        <v>5.496701201038903E-4</v>
      </c>
      <c r="D22" s="1">
        <v>-0.9794638439199297</v>
      </c>
      <c r="E22" s="1">
        <v>0.32764955658841366</v>
      </c>
      <c r="F22" s="1">
        <v>-0.0016173624637364679</v>
      </c>
      <c r="G22" s="1">
        <v>5.405984462866962E-4</v>
      </c>
      <c r="H22" s="1">
        <v>-0.0016173624637364679</v>
      </c>
      <c r="I22" s="1">
        <v>5.405984462866962E-4</v>
      </c>
    </row>
    <row r="23" ht="15.75" customHeight="1">
      <c r="A23" s="4" t="s">
        <v>29</v>
      </c>
      <c r="B23" s="4">
        <v>19.70036554590712</v>
      </c>
      <c r="C23" s="4">
        <v>0.17851855196628316</v>
      </c>
      <c r="D23" s="4">
        <v>110.35472408283891</v>
      </c>
      <c r="E23" s="4">
        <v>0.0</v>
      </c>
      <c r="F23" s="4">
        <v>19.349940770421444</v>
      </c>
      <c r="G23" s="4">
        <v>20.050790321392792</v>
      </c>
      <c r="H23" s="4">
        <v>19.349940770421444</v>
      </c>
      <c r="I23" s="4">
        <v>20.050790321392792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  <col customWidth="1" min="12" max="12" width="18.86"/>
    <col customWidth="1" min="13" max="14" width="14.57"/>
    <col customWidth="1" min="15" max="15" width="10.71"/>
    <col customWidth="1" min="16" max="16" width="13.0"/>
    <col customWidth="1" min="17" max="26" width="10.71"/>
  </cols>
  <sheetData>
    <row r="1">
      <c r="A1" s="1" t="s">
        <v>0</v>
      </c>
    </row>
    <row r="3">
      <c r="A3" s="2" t="s">
        <v>1</v>
      </c>
      <c r="B3" s="3"/>
      <c r="I3" s="5"/>
      <c r="J3" s="1">
        <v>48.0</v>
      </c>
      <c r="K3" s="1">
        <v>14204.912790697625</v>
      </c>
      <c r="N3" s="1">
        <f>B17+(B18*J3)+(K3*B19)</f>
        <v>244.7979771</v>
      </c>
    </row>
    <row r="4">
      <c r="A4" s="6" t="s">
        <v>2</v>
      </c>
      <c r="B4" s="6">
        <v>0.9848803067808399</v>
      </c>
    </row>
    <row r="5">
      <c r="A5" s="6" t="s">
        <v>3</v>
      </c>
      <c r="B5" s="7">
        <v>0.9699892186847214</v>
      </c>
      <c r="N5" s="8">
        <f>N3*K3</f>
        <v>3477333.916</v>
      </c>
      <c r="P5" s="1">
        <v>0.25</v>
      </c>
    </row>
    <row r="6">
      <c r="A6" s="6" t="s">
        <v>4</v>
      </c>
      <c r="B6" s="6">
        <v>0.9699139093213205</v>
      </c>
      <c r="K6" s="1">
        <f>B17+(B18*J10)+(B19*I10)</f>
        <v>151.100668</v>
      </c>
      <c r="N6" s="1">
        <v>48.0</v>
      </c>
      <c r="P6" s="1">
        <v>-0.4423076923076923</v>
      </c>
    </row>
    <row r="7">
      <c r="A7" s="6" t="s">
        <v>5</v>
      </c>
      <c r="B7" s="6">
        <v>7.309005476557019</v>
      </c>
      <c r="J7" s="6" t="s">
        <v>29</v>
      </c>
      <c r="K7" s="1">
        <f>B17+(B18*J10*1.01)+(I10*B19)</f>
        <v>159.2961746</v>
      </c>
      <c r="L7" s="1">
        <f>K7/K6</f>
        <v>1.054238719</v>
      </c>
      <c r="N7" s="9">
        <v>11363.9302325581</v>
      </c>
    </row>
    <row r="8">
      <c r="A8" s="4" t="s">
        <v>6</v>
      </c>
      <c r="B8" s="4">
        <v>800.0</v>
      </c>
      <c r="J8" s="4" t="s">
        <v>24</v>
      </c>
      <c r="K8" s="1">
        <f>B17+(B18*J10)+(I10*B19*1.01)</f>
        <v>151.0366968</v>
      </c>
      <c r="L8" s="1">
        <f>K8/K6</f>
        <v>0.9995766319</v>
      </c>
      <c r="N8" s="1">
        <f>(K3/N7)-1</f>
        <v>0.25</v>
      </c>
    </row>
    <row r="10">
      <c r="A10" s="1" t="s">
        <v>7</v>
      </c>
      <c r="I10" s="9">
        <v>11363.93023255814</v>
      </c>
      <c r="J10" s="9">
        <v>43.0</v>
      </c>
    </row>
    <row r="11">
      <c r="A11" s="2"/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L11" s="1" t="s">
        <v>30</v>
      </c>
      <c r="M11" s="1">
        <f>(N3-Hoja2!B2)</f>
        <v>201.7979771</v>
      </c>
      <c r="N11" s="7">
        <f>M11/Hoja2!B2</f>
        <v>4.692976211</v>
      </c>
      <c r="P11" s="8">
        <f>Hoja2!B2*Hoja2!C2</f>
        <v>488649</v>
      </c>
    </row>
    <row r="12">
      <c r="A12" s="6" t="s">
        <v>13</v>
      </c>
      <c r="B12" s="6">
        <v>2.0</v>
      </c>
      <c r="C12" s="6">
        <v>1376145.9645880968</v>
      </c>
      <c r="D12" s="6">
        <v>688072.9822940484</v>
      </c>
      <c r="E12" s="6">
        <v>12880.061321464931</v>
      </c>
      <c r="F12" s="6">
        <v>0.0</v>
      </c>
      <c r="L12" s="1" t="s">
        <v>31</v>
      </c>
      <c r="M12" s="8">
        <f>N5-P11</f>
        <v>2988684.916</v>
      </c>
      <c r="N12" s="7">
        <f>M12/P11</f>
        <v>6.116220264</v>
      </c>
    </row>
    <row r="13">
      <c r="A13" s="6" t="s">
        <v>14</v>
      </c>
      <c r="B13" s="6">
        <v>797.0</v>
      </c>
      <c r="C13" s="6">
        <v>42576.984161903376</v>
      </c>
      <c r="D13" s="6">
        <v>53.421561056340494</v>
      </c>
      <c r="E13" s="6"/>
      <c r="F13" s="6"/>
    </row>
    <row r="14">
      <c r="A14" s="4" t="s">
        <v>15</v>
      </c>
      <c r="B14" s="4">
        <v>799.0</v>
      </c>
      <c r="C14" s="4">
        <v>1418722.9487500002</v>
      </c>
      <c r="D14" s="4"/>
      <c r="E14" s="4"/>
      <c r="F14" s="4"/>
    </row>
    <row r="15">
      <c r="M15" s="1">
        <f>9/37</f>
        <v>0.2432432432</v>
      </c>
      <c r="N15" s="1">
        <f>K3-N7</f>
        <v>2840.982558</v>
      </c>
    </row>
    <row r="16">
      <c r="A16" s="2"/>
      <c r="B16" s="2" t="s">
        <v>16</v>
      </c>
      <c r="C16" s="2" t="s">
        <v>5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>
      <c r="A17" s="6" t="s">
        <v>23</v>
      </c>
      <c r="B17" s="6">
        <v>-662.0528778741367</v>
      </c>
      <c r="C17" s="6">
        <v>6.541121743688722</v>
      </c>
      <c r="D17" s="6">
        <v>-101.21396662780757</v>
      </c>
      <c r="E17" s="6">
        <v>0.0</v>
      </c>
      <c r="F17" s="6">
        <v>-674.8927396631036</v>
      </c>
      <c r="G17" s="6">
        <v>-649.2130160851698</v>
      </c>
      <c r="H17" s="6">
        <v>-674.8927396631036</v>
      </c>
      <c r="I17" s="6">
        <v>-649.2130160851698</v>
      </c>
    </row>
    <row r="18">
      <c r="A18" s="6" t="s">
        <v>29</v>
      </c>
      <c r="B18" s="6">
        <v>19.059317799270218</v>
      </c>
      <c r="C18" s="6">
        <v>0.1339044631966341</v>
      </c>
      <c r="D18" s="6">
        <v>142.33519439364963</v>
      </c>
      <c r="E18" s="6">
        <v>0.0</v>
      </c>
      <c r="F18" s="6">
        <v>18.796470711608304</v>
      </c>
      <c r="G18" s="6">
        <v>19.322164886932132</v>
      </c>
      <c r="H18" s="6">
        <v>18.796470711608304</v>
      </c>
      <c r="I18" s="6">
        <v>19.322164886932132</v>
      </c>
    </row>
    <row r="19">
      <c r="A19" s="4" t="s">
        <v>24</v>
      </c>
      <c r="B19" s="4">
        <v>-5.629319617430088E-4</v>
      </c>
      <c r="C19" s="4">
        <v>2.3783491005087504E-4</v>
      </c>
      <c r="D19" s="4">
        <v>-2.36690215756212</v>
      </c>
      <c r="E19" s="4">
        <v>0.018175759443246533</v>
      </c>
      <c r="F19" s="4">
        <v>-0.0010297887935381183</v>
      </c>
      <c r="G19" s="4">
        <v>-9.607512994789949E-5</v>
      </c>
      <c r="H19" s="4">
        <v>-0.0010297887935381183</v>
      </c>
      <c r="I19" s="4">
        <v>-9.607512994789949E-5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3.29"/>
    <col customWidth="1" min="3" max="3" width="14.43"/>
    <col customWidth="1" min="4" max="4" width="10.71"/>
    <col customWidth="1" min="5" max="7" width="12.86"/>
    <col customWidth="1" min="8" max="8" width="10.71"/>
    <col customWidth="1" min="9" max="9" width="14.43"/>
    <col customWidth="1" min="10" max="11" width="10.71"/>
    <col customWidth="1" hidden="1" min="12" max="12" width="10.71"/>
    <col customWidth="1" min="13" max="26" width="10.71"/>
  </cols>
  <sheetData>
    <row r="1">
      <c r="A1" s="10" t="s">
        <v>32</v>
      </c>
      <c r="B1" s="10" t="s">
        <v>33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1" t="s">
        <v>24</v>
      </c>
      <c r="J1" s="11" t="s">
        <v>25</v>
      </c>
    </row>
    <row r="2">
      <c r="A2" s="12">
        <v>44634.0</v>
      </c>
      <c r="B2" s="13">
        <v>43.0</v>
      </c>
      <c r="C2" s="13">
        <v>11363.93023255814</v>
      </c>
      <c r="D2" s="13">
        <v>10165.61656862745</v>
      </c>
      <c r="E2" s="13">
        <v>10345.438775510203</v>
      </c>
      <c r="F2" s="13">
        <v>8781.23346303502</v>
      </c>
      <c r="G2" s="13">
        <v>13076.938900203666</v>
      </c>
      <c r="H2" s="13">
        <f t="array" ref="H2">XLOOKUP(Hoja2!$B2,N$2:N$144,M$2:M$144)</f>
        <v>37</v>
      </c>
      <c r="I2" s="1">
        <v>11364.0</v>
      </c>
      <c r="J2" s="1">
        <v>9214.842656249999</v>
      </c>
      <c r="L2" s="1">
        <f>IFERROR(__xludf.DUMMYFUNCTION("ARRAY_CONSTRAIN(ARRAYFORMULA(UNIQUE(Hoja2!$B$2:$B$801)), 142, 1)"),43.0)</f>
        <v>43</v>
      </c>
      <c r="M2" s="1">
        <v>35.0</v>
      </c>
      <c r="N2" s="1">
        <v>0.0</v>
      </c>
    </row>
    <row r="3">
      <c r="A3" s="12">
        <v>44633.0</v>
      </c>
      <c r="B3" s="13">
        <v>43.0</v>
      </c>
      <c r="C3" s="13">
        <v>11363.953488372093</v>
      </c>
      <c r="D3" s="13">
        <v>10165.57</v>
      </c>
      <c r="E3" s="13">
        <v>10320.33615819209</v>
      </c>
      <c r="F3" s="13">
        <v>8760.212375859435</v>
      </c>
      <c r="G3" s="13">
        <v>13088.207333333334</v>
      </c>
      <c r="H3" s="13">
        <f t="array" ref="H3">XLOOKUP(Hoja2!$B3,N$2:N$144,M$2:M$144)</f>
        <v>37</v>
      </c>
      <c r="I3" s="1">
        <v>11364.0</v>
      </c>
      <c r="J3" s="1">
        <v>9214.825954198473</v>
      </c>
      <c r="K3" s="1">
        <f>(Hoja2!$C3/C2)-1</f>
        <v>0.000002046458706</v>
      </c>
      <c r="L3" s="1">
        <f>IFERROR(__xludf.DUMMYFUNCTION("""COMPUTED_VALUE"""),42.0)</f>
        <v>42</v>
      </c>
      <c r="M3" s="1">
        <v>35.0</v>
      </c>
      <c r="N3" s="1">
        <v>1.0</v>
      </c>
      <c r="O3" s="1">
        <f>MAX(K3:K801)</f>
        <v>0.7931034483</v>
      </c>
    </row>
    <row r="4">
      <c r="A4" s="12">
        <v>44632.0</v>
      </c>
      <c r="B4" s="13">
        <v>42.0</v>
      </c>
      <c r="C4" s="13">
        <v>11364.0</v>
      </c>
      <c r="D4" s="13">
        <v>10165.499679715302</v>
      </c>
      <c r="E4" s="13">
        <v>10374.896</v>
      </c>
      <c r="F4" s="13">
        <v>8780.087029288703</v>
      </c>
      <c r="G4" s="13">
        <v>13081.759970457902</v>
      </c>
      <c r="H4" s="13">
        <f t="array" ref="H4">XLOOKUP(Hoja2!$B4,N$2:N$144,M$2:M$144)</f>
        <v>37</v>
      </c>
      <c r="I4" s="1">
        <v>11364.0</v>
      </c>
      <c r="J4" s="1">
        <v>9214.81</v>
      </c>
      <c r="K4" s="1">
        <f>(Hoja2!$C4/C3)-1</f>
        <v>0.000004092909035</v>
      </c>
      <c r="L4" s="1">
        <f>IFERROR(__xludf.DUMMYFUNCTION("""COMPUTED_VALUE"""),36.0)</f>
        <v>36</v>
      </c>
      <c r="M4" s="1">
        <v>35.0</v>
      </c>
      <c r="N4" s="1">
        <v>2.0</v>
      </c>
      <c r="O4" s="1">
        <f>MIN(K3:K801)</f>
        <v>-0.5</v>
      </c>
    </row>
    <row r="5">
      <c r="A5" s="12">
        <v>44631.0</v>
      </c>
      <c r="B5" s="13">
        <v>36.0</v>
      </c>
      <c r="C5" s="13">
        <v>11363.861111111111</v>
      </c>
      <c r="D5" s="13">
        <v>10165.606605504587</v>
      </c>
      <c r="E5" s="13">
        <v>10266.124</v>
      </c>
      <c r="F5" s="13">
        <v>8775.174057649667</v>
      </c>
      <c r="G5" s="13">
        <v>13070.242618741977</v>
      </c>
      <c r="H5" s="13">
        <f t="array" ref="H5">XLOOKUP(Hoja2!$B5,N$2:N$144,M$2:M$144)</f>
        <v>37</v>
      </c>
      <c r="I5" s="1">
        <v>11364.0</v>
      </c>
      <c r="J5" s="1">
        <v>9214.825833333334</v>
      </c>
      <c r="K5" s="1">
        <f>(Hoja2!$C5/C4)-1</f>
        <v>-0.00001222183112</v>
      </c>
      <c r="L5" s="1">
        <f>IFERROR(__xludf.DUMMYFUNCTION("""COMPUTED_VALUE"""),28.0)</f>
        <v>28</v>
      </c>
      <c r="M5" s="1">
        <v>35.0</v>
      </c>
      <c r="N5" s="1">
        <v>3.0</v>
      </c>
    </row>
    <row r="6">
      <c r="A6" s="12">
        <v>44630.0</v>
      </c>
      <c r="B6" s="13">
        <v>28.0</v>
      </c>
      <c r="C6" s="13">
        <v>11364.0</v>
      </c>
      <c r="D6" s="13">
        <v>10165.597984496124</v>
      </c>
      <c r="E6" s="13">
        <v>10279.8875</v>
      </c>
      <c r="F6" s="13">
        <v>8744.331395348838</v>
      </c>
      <c r="G6" s="13">
        <v>13096.123745819397</v>
      </c>
      <c r="H6" s="13">
        <f t="array" ref="H6">XLOOKUP(Hoja2!$B6,N$2:N$144,M$2:M$144)</f>
        <v>37</v>
      </c>
      <c r="I6" s="1">
        <v>11364.0</v>
      </c>
      <c r="J6" s="1">
        <v>9214.826201550386</v>
      </c>
      <c r="K6" s="1">
        <f>(Hoja2!$C6/C5)-1</f>
        <v>0.0000122219805</v>
      </c>
      <c r="L6" s="1">
        <f>IFERROR(__xludf.DUMMYFUNCTION("""COMPUTED_VALUE"""),39.0)</f>
        <v>39</v>
      </c>
      <c r="M6" s="1">
        <v>35.0</v>
      </c>
      <c r="N6" s="1">
        <v>4.0</v>
      </c>
      <c r="O6" s="1">
        <f>LARGE(K3:K801,2)</f>
        <v>0.2500274997</v>
      </c>
    </row>
    <row r="7">
      <c r="A7" s="12">
        <v>44629.0</v>
      </c>
      <c r="B7" s="13">
        <v>39.0</v>
      </c>
      <c r="C7" s="13">
        <v>11364.0</v>
      </c>
      <c r="D7" s="13">
        <v>10165.611597633135</v>
      </c>
      <c r="E7" s="13">
        <v>10357.172043010753</v>
      </c>
      <c r="F7" s="13">
        <v>8748.391358024692</v>
      </c>
      <c r="G7" s="13">
        <v>13101.011627906977</v>
      </c>
      <c r="H7" s="13">
        <f t="array" ref="H7">XLOOKUP(Hoja2!$B7,N$2:N$144,M$2:M$144)</f>
        <v>37</v>
      </c>
      <c r="I7" s="1">
        <v>11364.0</v>
      </c>
      <c r="J7" s="1">
        <v>9214.822666666667</v>
      </c>
      <c r="K7" s="1">
        <f>(Hoja2!$C7/C6)-1</f>
        <v>0</v>
      </c>
      <c r="L7" s="1">
        <f>IFERROR(__xludf.DUMMYFUNCTION("""COMPUTED_VALUE"""),37.0)</f>
        <v>37</v>
      </c>
      <c r="M7" s="1">
        <v>35.0</v>
      </c>
      <c r="N7" s="1">
        <v>5.0</v>
      </c>
    </row>
    <row r="8">
      <c r="A8" s="12">
        <v>44628.0</v>
      </c>
      <c r="B8" s="13">
        <v>37.0</v>
      </c>
      <c r="C8" s="13">
        <v>11363.972972972973</v>
      </c>
      <c r="D8" s="13">
        <v>10165.66740506329</v>
      </c>
      <c r="E8" s="13">
        <v>10350.108280254777</v>
      </c>
      <c r="F8" s="13">
        <v>8714.583573487032</v>
      </c>
      <c r="G8" s="13">
        <v>13084.146645865834</v>
      </c>
      <c r="H8" s="13">
        <f t="array" ref="H8">XLOOKUP(Hoja2!$B8,N$2:N$144,M$2:M$144)</f>
        <v>37</v>
      </c>
      <c r="I8" s="1">
        <v>11364.0</v>
      </c>
      <c r="J8" s="1">
        <v>9214.822222222221</v>
      </c>
      <c r="K8" s="1">
        <f>(Hoja2!$C8/C7)-1</f>
        <v>-0.000002378302273</v>
      </c>
      <c r="L8" s="1">
        <f>IFERROR(__xludf.DUMMYFUNCTION("""COMPUTED_VALUE"""),55.0)</f>
        <v>55</v>
      </c>
      <c r="M8" s="1">
        <v>35.0</v>
      </c>
      <c r="N8" s="1">
        <v>6.0</v>
      </c>
    </row>
    <row r="9">
      <c r="A9" s="12">
        <v>44627.0</v>
      </c>
      <c r="B9" s="13">
        <v>55.0</v>
      </c>
      <c r="C9" s="13">
        <v>11363.963636363636</v>
      </c>
      <c r="D9" s="13">
        <v>10165.687430555556</v>
      </c>
      <c r="E9" s="13">
        <v>10349.471337579618</v>
      </c>
      <c r="F9" s="13">
        <v>8785.712</v>
      </c>
      <c r="G9" s="13">
        <v>13084.955484896662</v>
      </c>
      <c r="H9" s="13">
        <f t="array" ref="H9">XLOOKUP(Hoja2!$B9,N$2:N$144,M$2:M$144)</f>
        <v>38</v>
      </c>
      <c r="I9" s="1">
        <v>11364.0</v>
      </c>
      <c r="J9" s="1">
        <v>9214.825954198473</v>
      </c>
      <c r="K9" s="1">
        <f>(Hoja2!$C9/C8)-1</f>
        <v>-0.0000008215972847</v>
      </c>
      <c r="L9" s="1">
        <f>IFERROR(__xludf.DUMMYFUNCTION("""COMPUTED_VALUE"""),56.0)</f>
        <v>56</v>
      </c>
      <c r="M9" s="1">
        <v>35.0</v>
      </c>
      <c r="N9" s="1">
        <v>7.0</v>
      </c>
    </row>
    <row r="10">
      <c r="A10" s="12">
        <v>44626.0</v>
      </c>
      <c r="B10" s="13">
        <v>56.0</v>
      </c>
      <c r="C10" s="13">
        <v>11363.910714285714</v>
      </c>
      <c r="D10" s="13">
        <v>10165.629374999999</v>
      </c>
      <c r="E10" s="13">
        <v>10295.30585106383</v>
      </c>
      <c r="F10" s="13">
        <v>8777.941754385965</v>
      </c>
      <c r="G10" s="13">
        <v>13079.645042839657</v>
      </c>
      <c r="H10" s="13">
        <f t="array" ref="H10">XLOOKUP(Hoja2!$B10,N$2:N$144,M$2:M$144)</f>
        <v>38</v>
      </c>
      <c r="I10" s="1">
        <v>11364.0</v>
      </c>
      <c r="J10" s="1">
        <v>9214.81</v>
      </c>
      <c r="K10" s="1">
        <f>(Hoja2!$C10/C9)-1</f>
        <v>-0.000004657008735</v>
      </c>
      <c r="L10" s="1">
        <f>IFERROR(__xludf.DUMMYFUNCTION("""COMPUTED_VALUE"""),51.0)</f>
        <v>51</v>
      </c>
      <c r="M10" s="1">
        <v>35.0</v>
      </c>
      <c r="N10" s="1">
        <v>8.0</v>
      </c>
    </row>
    <row r="11">
      <c r="A11" s="12">
        <v>44625.0</v>
      </c>
      <c r="B11" s="13">
        <v>51.0</v>
      </c>
      <c r="C11" s="13">
        <v>11363.960784313726</v>
      </c>
      <c r="D11" s="13">
        <v>10165.707088607594</v>
      </c>
      <c r="E11" s="13">
        <v>10338.825268817205</v>
      </c>
      <c r="F11" s="13">
        <v>8739.629742033383</v>
      </c>
      <c r="G11" s="13">
        <v>13087.028627195836</v>
      </c>
      <c r="H11" s="13">
        <f t="array" ref="H11">XLOOKUP(Hoja2!$B11,N$2:N$144,M$2:M$144)</f>
        <v>38</v>
      </c>
      <c r="I11" s="1">
        <v>11364.0</v>
      </c>
      <c r="J11" s="1">
        <v>9214.81</v>
      </c>
      <c r="K11" s="1">
        <f>(Hoja2!$C11/C10)-1</f>
        <v>0.00000440605609</v>
      </c>
      <c r="L11" s="1">
        <f>IFERROR(__xludf.DUMMYFUNCTION("""COMPUTED_VALUE"""),53.0)</f>
        <v>53</v>
      </c>
      <c r="M11" s="1">
        <v>35.0</v>
      </c>
      <c r="N11" s="1">
        <v>9.0</v>
      </c>
    </row>
    <row r="12">
      <c r="A12" s="12">
        <v>44624.0</v>
      </c>
      <c r="B12" s="13">
        <v>53.0</v>
      </c>
      <c r="C12" s="13">
        <v>11363.981132075472</v>
      </c>
      <c r="D12" s="13">
        <v>10165.697611940299</v>
      </c>
      <c r="E12" s="13">
        <v>10347.904306220096</v>
      </c>
      <c r="F12" s="13">
        <v>8614.74739039666</v>
      </c>
      <c r="G12" s="13">
        <v>13088.187283236994</v>
      </c>
      <c r="H12" s="13">
        <f t="array" ref="H12">XLOOKUP(Hoja2!$B12,N$2:N$144,M$2:M$144)</f>
        <v>38</v>
      </c>
      <c r="I12" s="1">
        <v>11364.0</v>
      </c>
      <c r="J12" s="1">
        <v>9214.81</v>
      </c>
      <c r="K12" s="1">
        <f>(Hoja2!$C12/C11)-1</f>
        <v>0.000001790551915</v>
      </c>
      <c r="L12" s="1">
        <f>IFERROR(__xludf.DUMMYFUNCTION("""COMPUTED_VALUE"""),72.0)</f>
        <v>72</v>
      </c>
      <c r="M12" s="1">
        <v>35.0</v>
      </c>
      <c r="N12" s="1">
        <v>10.0</v>
      </c>
    </row>
    <row r="13">
      <c r="A13" s="12">
        <v>44623.0</v>
      </c>
      <c r="B13" s="13">
        <v>39.0</v>
      </c>
      <c r="C13" s="13">
        <v>11364.0</v>
      </c>
      <c r="D13" s="13">
        <v>10165.577125</v>
      </c>
      <c r="E13" s="13">
        <v>10424.326086956522</v>
      </c>
      <c r="F13" s="13">
        <v>8791.536480686695</v>
      </c>
      <c r="G13" s="13">
        <v>13099.779014308426</v>
      </c>
      <c r="H13" s="13">
        <f t="array" ref="H13">XLOOKUP(Hoja2!$B13,N$2:N$144,M$2:M$144)</f>
        <v>37</v>
      </c>
      <c r="I13" s="1">
        <v>11364.0</v>
      </c>
      <c r="J13" s="1">
        <v>9214.842913385824</v>
      </c>
      <c r="K13" s="1">
        <f>(Hoja2!$C13/C12)-1</f>
        <v>0.000001660326985</v>
      </c>
      <c r="L13" s="1">
        <f>IFERROR(__xludf.DUMMYFUNCTION("""COMPUTED_VALUE"""),77.0)</f>
        <v>77</v>
      </c>
      <c r="M13" s="1">
        <v>35.0</v>
      </c>
      <c r="N13" s="1">
        <v>11.0</v>
      </c>
    </row>
    <row r="14">
      <c r="A14" s="12">
        <v>44622.0</v>
      </c>
      <c r="B14" s="13">
        <v>72.0</v>
      </c>
      <c r="C14" s="13">
        <v>9091.0</v>
      </c>
      <c r="D14" s="13">
        <v>10165.648320610686</v>
      </c>
      <c r="E14" s="13">
        <v>10443.836734693878</v>
      </c>
      <c r="F14" s="13">
        <v>8912.166666666666</v>
      </c>
      <c r="G14" s="13">
        <v>13181.994584837545</v>
      </c>
      <c r="H14" s="13">
        <f t="array" ref="H14">XLOOKUP(Hoja2!$B14,N$2:N$144,M$2:M$144)</f>
        <v>39</v>
      </c>
      <c r="I14" s="1">
        <v>11364.0</v>
      </c>
      <c r="J14" s="1">
        <v>9214.81</v>
      </c>
      <c r="K14" s="1">
        <f>(Hoja2!$C14/C13)-1</f>
        <v>-0.2000175994</v>
      </c>
      <c r="L14" s="1">
        <f>IFERROR(__xludf.DUMMYFUNCTION("""COMPUTED_VALUE"""),101.0)</f>
        <v>101</v>
      </c>
      <c r="M14" s="1">
        <v>35.0</v>
      </c>
      <c r="N14" s="1">
        <v>12.0</v>
      </c>
    </row>
    <row r="15">
      <c r="A15" s="12">
        <v>44621.0</v>
      </c>
      <c r="B15" s="13">
        <v>77.0</v>
      </c>
      <c r="C15" s="13">
        <v>9091.0</v>
      </c>
      <c r="D15" s="13">
        <v>10165.605185185184</v>
      </c>
      <c r="E15" s="13">
        <v>10431.174496644295</v>
      </c>
      <c r="F15" s="13">
        <v>8909.88293370945</v>
      </c>
      <c r="G15" s="13">
        <v>13162.0</v>
      </c>
      <c r="H15" s="13">
        <f t="array" ref="H15">XLOOKUP(Hoja2!$B15,N$2:N$144,M$2:M$144)</f>
        <v>40</v>
      </c>
      <c r="I15" s="1">
        <v>11364.0</v>
      </c>
      <c r="J15" s="1">
        <v>9214.81</v>
      </c>
      <c r="K15" s="1">
        <f>(Hoja2!$C15/C14)-1</f>
        <v>0</v>
      </c>
      <c r="L15" s="1">
        <f>IFERROR(__xludf.DUMMYFUNCTION("""COMPUTED_VALUE"""),0.0)</f>
        <v>0</v>
      </c>
      <c r="M15" s="1">
        <v>35.0</v>
      </c>
      <c r="N15" s="1">
        <v>13.0</v>
      </c>
    </row>
    <row r="16">
      <c r="A16" s="12">
        <v>44620.0</v>
      </c>
      <c r="B16" s="13">
        <v>101.0</v>
      </c>
      <c r="C16" s="13">
        <v>9090.990099009901</v>
      </c>
      <c r="D16" s="13">
        <v>10165.6175</v>
      </c>
      <c r="E16" s="13">
        <v>10418.198581560284</v>
      </c>
      <c r="F16" s="13">
        <v>8839.012422360249</v>
      </c>
      <c r="G16" s="13">
        <v>12270.83202511774</v>
      </c>
      <c r="H16" s="13">
        <f t="array" ref="H16">XLOOKUP(Hoja2!$B16,N$2:N$144,M$2:M$144)</f>
        <v>41</v>
      </c>
      <c r="I16" s="1">
        <v>11364.0</v>
      </c>
      <c r="J16" s="1">
        <v>9214.831546391752</v>
      </c>
      <c r="K16" s="1">
        <f>(Hoja2!$C16/C15)-1</f>
        <v>-0.00000108909802</v>
      </c>
      <c r="L16" s="1">
        <f>IFERROR(__xludf.DUMMYFUNCTION("""COMPUTED_VALUE"""),128.0)</f>
        <v>128</v>
      </c>
      <c r="M16" s="1">
        <v>36.0</v>
      </c>
      <c r="N16" s="1">
        <v>14.0</v>
      </c>
    </row>
    <row r="17">
      <c r="A17" s="12">
        <v>44619.0</v>
      </c>
      <c r="B17" s="13">
        <v>0.0</v>
      </c>
      <c r="C17" s="13">
        <v>9091.0</v>
      </c>
      <c r="D17" s="13">
        <v>10165.615862068966</v>
      </c>
      <c r="E17" s="13">
        <v>10406.083720930232</v>
      </c>
      <c r="F17" s="13">
        <v>8846.666666666666</v>
      </c>
      <c r="G17" s="13">
        <v>12266.261206896552</v>
      </c>
      <c r="H17" s="13">
        <f t="array" ref="H17">XLOOKUP(Hoja2!$B17,N$2:N$144,M$2:M$144)</f>
        <v>35</v>
      </c>
      <c r="I17" s="1">
        <v>11364.0</v>
      </c>
      <c r="J17" s="1">
        <v>9214.840962962962</v>
      </c>
      <c r="K17" s="1">
        <f>(Hoja2!$C17/C16)-1</f>
        <v>0.000001089099206</v>
      </c>
      <c r="L17" s="1">
        <f>IFERROR(__xludf.DUMMYFUNCTION("""COMPUTED_VALUE"""),118.0)</f>
        <v>118</v>
      </c>
      <c r="M17" s="1">
        <v>36.0</v>
      </c>
      <c r="N17" s="1">
        <v>15.0</v>
      </c>
    </row>
    <row r="18">
      <c r="A18" s="12">
        <v>44618.0</v>
      </c>
      <c r="B18" s="13">
        <v>128.0</v>
      </c>
      <c r="C18" s="13">
        <v>9091.0</v>
      </c>
      <c r="D18" s="13">
        <v>10165.615862068966</v>
      </c>
      <c r="E18" s="13">
        <v>10406.083720930232</v>
      </c>
      <c r="F18" s="13">
        <v>8822.029389600602</v>
      </c>
      <c r="G18" s="13">
        <v>12282.224535734384</v>
      </c>
      <c r="H18" s="13">
        <f t="array" ref="H18">XLOOKUP(Hoja2!$B18,N$2:N$144,M$2:M$144)</f>
        <v>41</v>
      </c>
      <c r="I18" s="1">
        <v>11364.0</v>
      </c>
      <c r="J18" s="1">
        <v>9214.836624203821</v>
      </c>
      <c r="K18" s="1">
        <f>(Hoja2!$C18/C17)-1</f>
        <v>0</v>
      </c>
      <c r="L18" s="1">
        <f>IFERROR(__xludf.DUMMYFUNCTION("""COMPUTED_VALUE"""),107.0)</f>
        <v>107</v>
      </c>
      <c r="M18" s="1">
        <v>36.0</v>
      </c>
      <c r="N18" s="1">
        <v>16.0</v>
      </c>
    </row>
    <row r="19">
      <c r="A19" s="12">
        <v>44617.0</v>
      </c>
      <c r="B19" s="13">
        <v>118.0</v>
      </c>
      <c r="C19" s="13">
        <v>9090.99152542373</v>
      </c>
      <c r="D19" s="13">
        <v>10165.664999999999</v>
      </c>
      <c r="E19" s="13">
        <v>10411.131386861314</v>
      </c>
      <c r="F19" s="13">
        <v>8844.607991360692</v>
      </c>
      <c r="G19" s="13">
        <v>13027.049056603773</v>
      </c>
      <c r="H19" s="13">
        <f t="array" ref="H19">XLOOKUP(Hoja2!$B19,N$2:N$144,M$2:M$144)</f>
        <v>41</v>
      </c>
      <c r="I19" s="1">
        <v>11364.0</v>
      </c>
      <c r="J19" s="1">
        <v>9214.824615384616</v>
      </c>
      <c r="K19" s="1">
        <f>(Hoja2!$C19/C18)-1</f>
        <v>-0.0000009321940678</v>
      </c>
      <c r="L19" s="1">
        <f>IFERROR(__xludf.DUMMYFUNCTION("""COMPUTED_VALUE"""),105.0)</f>
        <v>105</v>
      </c>
      <c r="M19" s="1">
        <v>36.0</v>
      </c>
      <c r="N19" s="1">
        <v>17.0</v>
      </c>
    </row>
    <row r="20">
      <c r="A20" s="12">
        <v>44616.0</v>
      </c>
      <c r="B20" s="13">
        <v>107.0</v>
      </c>
      <c r="C20" s="13">
        <v>9090.990654205607</v>
      </c>
      <c r="D20" s="13">
        <v>10165.672184873949</v>
      </c>
      <c r="E20" s="13">
        <v>10414.027777777777</v>
      </c>
      <c r="F20" s="13">
        <v>8855.880829015545</v>
      </c>
      <c r="G20" s="13">
        <v>13045.118784530387</v>
      </c>
      <c r="H20" s="13">
        <f t="array" ref="H20">XLOOKUP(Hoja2!$B20,N$2:N$144,M$2:M$144)</f>
        <v>41</v>
      </c>
      <c r="I20" s="1">
        <v>11364.0</v>
      </c>
      <c r="J20" s="1">
        <v>9214.82525547445</v>
      </c>
      <c r="K20" s="1">
        <f>(Hoja2!$C20/C19)-1</f>
        <v>-0.00000009583312444</v>
      </c>
      <c r="L20" s="1">
        <f>IFERROR(__xludf.DUMMYFUNCTION("""COMPUTED_VALUE"""),117.0)</f>
        <v>117</v>
      </c>
      <c r="M20" s="1">
        <v>36.0</v>
      </c>
      <c r="N20" s="1">
        <v>18.0</v>
      </c>
    </row>
    <row r="21" ht="15.75" customHeight="1">
      <c r="A21" s="12">
        <v>44615.0</v>
      </c>
      <c r="B21" s="13">
        <v>105.0</v>
      </c>
      <c r="C21" s="13">
        <v>9091.0</v>
      </c>
      <c r="D21" s="13">
        <v>10165.562297297298</v>
      </c>
      <c r="E21" s="13">
        <v>10402.09375</v>
      </c>
      <c r="F21" s="13">
        <v>8846.047687861272</v>
      </c>
      <c r="G21" s="13">
        <v>13048.15593220339</v>
      </c>
      <c r="H21" s="13">
        <f t="array" ref="H21">XLOOKUP(Hoja2!$B21,N$2:N$144,M$2:M$144)</f>
        <v>41</v>
      </c>
      <c r="I21" s="1">
        <v>11364.0</v>
      </c>
      <c r="J21" s="1">
        <v>9214.826328125</v>
      </c>
      <c r="K21" s="1">
        <f>(Hoja2!$C21/C20)-1</f>
        <v>0.00000102802816</v>
      </c>
      <c r="L21" s="1">
        <f>IFERROR(__xludf.DUMMYFUNCTION("""COMPUTED_VALUE"""),81.0)</f>
        <v>81</v>
      </c>
      <c r="M21" s="1">
        <v>36.0</v>
      </c>
      <c r="N21" s="1">
        <v>19.0</v>
      </c>
    </row>
    <row r="22" ht="15.75" customHeight="1">
      <c r="A22" s="12">
        <v>44614.0</v>
      </c>
      <c r="B22" s="13">
        <v>117.0</v>
      </c>
      <c r="C22" s="13">
        <v>9091.0</v>
      </c>
      <c r="D22" s="13">
        <v>10165.647027027026</v>
      </c>
      <c r="E22" s="13">
        <v>10416.25</v>
      </c>
      <c r="F22" s="13">
        <v>8869.417287630402</v>
      </c>
      <c r="G22" s="13">
        <v>13022.099082568808</v>
      </c>
      <c r="H22" s="13">
        <f t="array" ref="H22">XLOOKUP(Hoja2!$B22,N$2:N$144,M$2:M$144)</f>
        <v>41</v>
      </c>
      <c r="I22" s="1">
        <v>11364.0</v>
      </c>
      <c r="J22" s="1">
        <v>9214.830291262135</v>
      </c>
      <c r="K22" s="1">
        <f>(Hoja2!$C22/C21)-1</f>
        <v>0</v>
      </c>
      <c r="L22" s="1">
        <f>IFERROR(__xludf.DUMMYFUNCTION("""COMPUTED_VALUE"""),96.0)</f>
        <v>96</v>
      </c>
      <c r="M22" s="1">
        <v>36.0</v>
      </c>
      <c r="N22" s="1">
        <v>20.0</v>
      </c>
    </row>
    <row r="23" ht="15.75" customHeight="1">
      <c r="A23" s="12">
        <v>44613.0</v>
      </c>
      <c r="B23" s="13">
        <v>81.0</v>
      </c>
      <c r="C23" s="13">
        <v>9091.0</v>
      </c>
      <c r="D23" s="13">
        <v>10165.585833333333</v>
      </c>
      <c r="E23" s="13">
        <v>10399.90350877193</v>
      </c>
      <c r="F23" s="13">
        <v>8856.391156462585</v>
      </c>
      <c r="G23" s="13">
        <v>13066.52731092437</v>
      </c>
      <c r="H23" s="13">
        <f t="array" ref="H23">XLOOKUP(Hoja2!$B23,N$2:N$144,M$2:M$144)</f>
        <v>40</v>
      </c>
      <c r="I23" s="1">
        <v>11364.0</v>
      </c>
      <c r="J23" s="1">
        <v>9214.84906542056</v>
      </c>
      <c r="K23" s="1">
        <f>(Hoja2!$C23/C22)-1</f>
        <v>0</v>
      </c>
      <c r="L23" s="1">
        <f>IFERROR(__xludf.DUMMYFUNCTION("""COMPUTED_VALUE"""),74.0)</f>
        <v>74</v>
      </c>
      <c r="M23" s="1">
        <v>36.0</v>
      </c>
      <c r="N23" s="1">
        <v>21.0</v>
      </c>
    </row>
    <row r="24" ht="15.75" customHeight="1">
      <c r="A24" s="12">
        <v>44612.0</v>
      </c>
      <c r="B24" s="13">
        <v>77.0</v>
      </c>
      <c r="C24" s="13">
        <v>9091.0</v>
      </c>
      <c r="D24" s="13">
        <v>10165.530099999998</v>
      </c>
      <c r="E24" s="13">
        <v>10399.930939226519</v>
      </c>
      <c r="F24" s="13">
        <v>8891.333076923076</v>
      </c>
      <c r="G24" s="13">
        <v>13097.661343978709</v>
      </c>
      <c r="H24" s="13">
        <f t="array" ref="H24">XLOOKUP(Hoja2!$B24,N$2:N$144,M$2:M$144)</f>
        <v>40</v>
      </c>
      <c r="I24" s="1">
        <v>11364.0</v>
      </c>
      <c r="J24" s="1">
        <v>9214.844262295082</v>
      </c>
      <c r="K24" s="1">
        <f>(Hoja2!$C24/C23)-1</f>
        <v>0</v>
      </c>
      <c r="L24" s="1">
        <f>IFERROR(__xludf.DUMMYFUNCTION("""COMPUTED_VALUE"""),58.0)</f>
        <v>58</v>
      </c>
      <c r="M24" s="1">
        <v>36.0</v>
      </c>
      <c r="N24" s="1">
        <v>22.0</v>
      </c>
    </row>
    <row r="25" ht="15.75" customHeight="1">
      <c r="A25" s="12">
        <v>44611.0</v>
      </c>
      <c r="B25" s="13">
        <v>96.0</v>
      </c>
      <c r="C25" s="13">
        <v>9090.989583333334</v>
      </c>
      <c r="D25" s="13">
        <v>10165.672916666666</v>
      </c>
      <c r="E25" s="13">
        <v>10433.336538461539</v>
      </c>
      <c r="F25" s="13">
        <v>8977.00084602369</v>
      </c>
      <c r="G25" s="13">
        <v>13144.831755280407</v>
      </c>
      <c r="H25" s="13">
        <f t="array" ref="H25">XLOOKUP(Hoja2!$B25,N$2:N$144,M$2:M$144)</f>
        <v>40</v>
      </c>
      <c r="I25" s="1">
        <v>11364.0</v>
      </c>
      <c r="J25" s="1">
        <v>9214.83964539007</v>
      </c>
      <c r="K25" s="1">
        <f>(Hoja2!$C25/C24)-1</f>
        <v>-0.000001145821875</v>
      </c>
      <c r="L25" s="1">
        <f>IFERROR(__xludf.DUMMYFUNCTION("""COMPUTED_VALUE"""),69.0)</f>
        <v>69</v>
      </c>
      <c r="M25" s="1">
        <v>36.0</v>
      </c>
      <c r="N25" s="1">
        <v>23.0</v>
      </c>
    </row>
    <row r="26" ht="15.75" customHeight="1">
      <c r="A26" s="12">
        <v>44610.0</v>
      </c>
      <c r="B26" s="13">
        <v>74.0</v>
      </c>
      <c r="C26" s="13">
        <v>9091.0</v>
      </c>
      <c r="D26" s="13">
        <v>10165.63705882353</v>
      </c>
      <c r="E26" s="13">
        <v>10454.96694214876</v>
      </c>
      <c r="F26" s="13">
        <v>9000.0</v>
      </c>
      <c r="G26" s="13">
        <v>13172.707150964812</v>
      </c>
      <c r="H26" s="13">
        <f t="array" ref="H26">XLOOKUP(Hoja2!$B26,N$2:N$144,M$2:M$144)</f>
        <v>39</v>
      </c>
      <c r="I26" s="1">
        <v>11364.0</v>
      </c>
      <c r="J26" s="1">
        <v>9214.83964539007</v>
      </c>
      <c r="K26" s="1">
        <f>(Hoja2!$C26/C25)-1</f>
        <v>0.000001145823188</v>
      </c>
      <c r="L26" s="1">
        <f>IFERROR(__xludf.DUMMYFUNCTION("""COMPUTED_VALUE"""),97.0)</f>
        <v>97</v>
      </c>
      <c r="M26" s="1">
        <v>36.0</v>
      </c>
      <c r="N26" s="1">
        <v>24.0</v>
      </c>
    </row>
    <row r="27" ht="15.75" customHeight="1">
      <c r="A27" s="12">
        <v>44609.0</v>
      </c>
      <c r="B27" s="13">
        <v>74.0</v>
      </c>
      <c r="C27" s="13">
        <v>9091.0</v>
      </c>
      <c r="D27" s="13">
        <v>10165.578260869564</v>
      </c>
      <c r="E27" s="13">
        <v>10454.96590909091</v>
      </c>
      <c r="F27" s="13">
        <v>9000.0</v>
      </c>
      <c r="G27" s="13">
        <v>13170.143759873617</v>
      </c>
      <c r="H27" s="13">
        <f t="array" ref="H27">XLOOKUP(Hoja2!$B27,N$2:N$144,M$2:M$144)</f>
        <v>39</v>
      </c>
      <c r="I27" s="1">
        <v>11364.0</v>
      </c>
      <c r="J27" s="1">
        <v>9214.81</v>
      </c>
      <c r="K27" s="1">
        <f>(Hoja2!$C27/C26)-1</f>
        <v>0</v>
      </c>
      <c r="L27" s="1">
        <f>IFERROR(__xludf.DUMMYFUNCTION("""COMPUTED_VALUE"""),110.0)</f>
        <v>110</v>
      </c>
      <c r="M27" s="1">
        <v>36.0</v>
      </c>
      <c r="N27" s="1">
        <v>25.0</v>
      </c>
    </row>
    <row r="28" ht="15.75" customHeight="1">
      <c r="A28" s="12">
        <v>44608.0</v>
      </c>
      <c r="B28" s="13">
        <v>118.0</v>
      </c>
      <c r="C28" s="13">
        <v>9090.974576271186</v>
      </c>
      <c r="D28" s="13">
        <v>10165.575588235293</v>
      </c>
      <c r="E28" s="13">
        <v>10455.0</v>
      </c>
      <c r="F28" s="13">
        <v>8998.2866756393</v>
      </c>
      <c r="G28" s="13">
        <v>13172.817507418398</v>
      </c>
      <c r="H28" s="13">
        <f t="array" ref="H28">XLOOKUP(Hoja2!$B28,N$2:N$144,M$2:M$144)</f>
        <v>41</v>
      </c>
      <c r="I28" s="1">
        <v>11364.0</v>
      </c>
      <c r="J28" s="1">
        <v>9214.82756302521</v>
      </c>
      <c r="K28" s="1">
        <f>(Hoja2!$C28/C27)-1</f>
        <v>-0.000002796582204</v>
      </c>
      <c r="L28" s="1">
        <f>IFERROR(__xludf.DUMMYFUNCTION("""COMPUTED_VALUE"""),78.0)</f>
        <v>78</v>
      </c>
      <c r="M28" s="1">
        <v>37.0</v>
      </c>
      <c r="N28" s="1">
        <v>26.0</v>
      </c>
    </row>
    <row r="29" ht="15.75" customHeight="1">
      <c r="A29" s="12">
        <v>44607.0</v>
      </c>
      <c r="B29" s="13">
        <v>77.0</v>
      </c>
      <c r="C29" s="13">
        <v>9091.0</v>
      </c>
      <c r="D29" s="13">
        <v>10165.632366412212</v>
      </c>
      <c r="E29" s="13">
        <v>10455.0</v>
      </c>
      <c r="F29" s="13">
        <v>8973.038297872341</v>
      </c>
      <c r="G29" s="13">
        <v>13148.515742128935</v>
      </c>
      <c r="H29" s="13">
        <f t="array" ref="H29">XLOOKUP(Hoja2!$B29,N$2:N$144,M$2:M$144)</f>
        <v>40</v>
      </c>
      <c r="I29" s="1">
        <v>11364.0</v>
      </c>
      <c r="J29" s="1">
        <v>9214.852364864864</v>
      </c>
      <c r="K29" s="1">
        <f>(Hoja2!$C29/C28)-1</f>
        <v>0.000002796590025</v>
      </c>
      <c r="L29" s="1">
        <f>IFERROR(__xludf.DUMMYFUNCTION("""COMPUTED_VALUE"""),52.0)</f>
        <v>52</v>
      </c>
      <c r="M29" s="1">
        <v>37.0</v>
      </c>
      <c r="N29" s="1">
        <v>27.0</v>
      </c>
    </row>
    <row r="30" ht="15.75" customHeight="1">
      <c r="A30" s="12">
        <v>44606.0</v>
      </c>
      <c r="B30" s="13">
        <v>58.0</v>
      </c>
      <c r="C30" s="13">
        <v>9091.0</v>
      </c>
      <c r="D30" s="13">
        <v>10165.48396226415</v>
      </c>
      <c r="E30" s="13">
        <v>10454.965517241379</v>
      </c>
      <c r="F30" s="13">
        <v>8968.416957026713</v>
      </c>
      <c r="G30" s="13">
        <v>12281.08527131783</v>
      </c>
      <c r="H30" s="13">
        <f t="array" ref="H30">XLOOKUP(Hoja2!$B30,N$2:N$144,M$2:M$144)</f>
        <v>38</v>
      </c>
      <c r="I30" s="1">
        <v>11364.0</v>
      </c>
      <c r="J30" s="1">
        <v>9214.845126050419</v>
      </c>
      <c r="K30" s="1">
        <f>(Hoja2!$C30/C29)-1</f>
        <v>0</v>
      </c>
      <c r="L30" s="1">
        <f>IFERROR(__xludf.DUMMYFUNCTION("""COMPUTED_VALUE"""),47.0)</f>
        <v>47</v>
      </c>
      <c r="M30" s="1">
        <v>37.0</v>
      </c>
      <c r="N30" s="1">
        <v>28.0</v>
      </c>
    </row>
    <row r="31" ht="15.75" customHeight="1">
      <c r="A31" s="12">
        <v>44605.0</v>
      </c>
      <c r="B31" s="13">
        <v>69.0</v>
      </c>
      <c r="C31" s="13">
        <v>9091.0</v>
      </c>
      <c r="D31" s="13">
        <v>10165.65</v>
      </c>
      <c r="E31" s="13">
        <v>10454.98480243161</v>
      </c>
      <c r="F31" s="13">
        <v>8962.17619047619</v>
      </c>
      <c r="G31" s="13">
        <v>12296.514110429447</v>
      </c>
      <c r="H31" s="13">
        <f t="array" ref="H31">XLOOKUP(Hoja2!$B31,N$2:N$144,M$2:M$144)</f>
        <v>39</v>
      </c>
      <c r="I31" s="1">
        <v>11364.0</v>
      </c>
      <c r="J31" s="1">
        <v>9214.8375</v>
      </c>
      <c r="K31" s="1">
        <f>(Hoja2!$C31/C30)-1</f>
        <v>0</v>
      </c>
      <c r="L31" s="1">
        <f>IFERROR(__xludf.DUMMYFUNCTION("""COMPUTED_VALUE"""),48.0)</f>
        <v>48</v>
      </c>
      <c r="M31" s="1">
        <v>37.0</v>
      </c>
      <c r="N31" s="1">
        <v>29.0</v>
      </c>
    </row>
    <row r="32" ht="15.75" customHeight="1">
      <c r="A32" s="12">
        <v>44604.0</v>
      </c>
      <c r="B32" s="13">
        <v>97.0</v>
      </c>
      <c r="C32" s="13">
        <v>9091.0</v>
      </c>
      <c r="D32" s="13">
        <v>10165.691249999998</v>
      </c>
      <c r="E32" s="13">
        <v>10454.987341772152</v>
      </c>
      <c r="F32" s="13">
        <v>8971.594477998275</v>
      </c>
      <c r="G32" s="13">
        <v>12286.546398046397</v>
      </c>
      <c r="H32" s="13">
        <f t="array" ref="H32">XLOOKUP(Hoja2!$B32,N$2:N$144,M$2:M$144)</f>
        <v>40</v>
      </c>
      <c r="I32" s="1">
        <v>11364.0</v>
      </c>
      <c r="J32" s="1">
        <v>9214.831005025126</v>
      </c>
      <c r="K32" s="1">
        <f>(Hoja2!$C32/C31)-1</f>
        <v>0</v>
      </c>
      <c r="L32" s="1">
        <f>IFERROR(__xludf.DUMMYFUNCTION("""COMPUTED_VALUE"""),41.0)</f>
        <v>41</v>
      </c>
      <c r="M32" s="1">
        <v>37.0</v>
      </c>
      <c r="N32" s="1">
        <v>30.0</v>
      </c>
    </row>
    <row r="33" ht="15.75" customHeight="1">
      <c r="A33" s="12">
        <v>44603.0</v>
      </c>
      <c r="B33" s="13">
        <v>110.0</v>
      </c>
      <c r="C33" s="13">
        <v>9090.981818181817</v>
      </c>
      <c r="D33" s="13">
        <v>10165.57449704142</v>
      </c>
      <c r="E33" s="13">
        <v>10454.978494623656</v>
      </c>
      <c r="F33" s="13">
        <v>8940.62424969988</v>
      </c>
      <c r="G33" s="13">
        <v>12297.70278637771</v>
      </c>
      <c r="H33" s="13">
        <f t="array" ref="H33">XLOOKUP(Hoja2!$B33,N$2:N$144,M$2:M$144)</f>
        <v>41</v>
      </c>
      <c r="I33" s="1">
        <v>11364.0</v>
      </c>
      <c r="J33" s="1">
        <v>9214.81</v>
      </c>
      <c r="K33" s="1">
        <f>(Hoja2!$C33/C32)-1</f>
        <v>-0.00000199998</v>
      </c>
      <c r="L33" s="1">
        <f>IFERROR(__xludf.DUMMYFUNCTION("""COMPUTED_VALUE"""),38.0)</f>
        <v>38</v>
      </c>
      <c r="M33" s="1">
        <v>37.0</v>
      </c>
      <c r="N33" s="1">
        <v>31.0</v>
      </c>
    </row>
    <row r="34" ht="15.75" customHeight="1">
      <c r="A34" s="12">
        <v>44602.0</v>
      </c>
      <c r="B34" s="13">
        <v>74.0</v>
      </c>
      <c r="C34" s="13">
        <v>9091.0</v>
      </c>
      <c r="D34" s="13">
        <v>10165.616849315067</v>
      </c>
      <c r="E34" s="13">
        <v>10454.967914438503</v>
      </c>
      <c r="F34" s="13">
        <v>8972.076056338028</v>
      </c>
      <c r="G34" s="13">
        <v>13138.942424242425</v>
      </c>
      <c r="H34" s="13">
        <f t="array" ref="H34">XLOOKUP(Hoja2!$B34,N$2:N$144,M$2:M$144)</f>
        <v>39</v>
      </c>
      <c r="I34" s="1">
        <v>11364.0</v>
      </c>
      <c r="J34" s="1">
        <v>9214.81</v>
      </c>
      <c r="K34" s="1">
        <f>(Hoja2!$C34/C33)-1</f>
        <v>0.000001999984</v>
      </c>
      <c r="L34" s="1">
        <f>IFERROR(__xludf.DUMMYFUNCTION("""COMPUTED_VALUE"""),45.0)</f>
        <v>45</v>
      </c>
      <c r="M34" s="1">
        <v>37.0</v>
      </c>
      <c r="N34" s="1">
        <v>32.0</v>
      </c>
    </row>
    <row r="35" ht="15.75" customHeight="1">
      <c r="A35" s="12">
        <v>44601.0</v>
      </c>
      <c r="B35" s="13">
        <v>72.0</v>
      </c>
      <c r="C35" s="13">
        <v>9091.0</v>
      </c>
      <c r="D35" s="13">
        <v>10165.596434782607</v>
      </c>
      <c r="E35" s="13">
        <v>10455.0</v>
      </c>
      <c r="F35" s="13">
        <v>8977.202156334231</v>
      </c>
      <c r="G35" s="13">
        <v>13155.73417721519</v>
      </c>
      <c r="H35" s="13">
        <f t="array" ref="H35">XLOOKUP(Hoja2!$B35,N$2:N$144,M$2:M$144)</f>
        <v>39</v>
      </c>
      <c r="I35" s="1">
        <v>11364.0</v>
      </c>
      <c r="J35" s="1">
        <v>9214.850192307691</v>
      </c>
      <c r="K35" s="1">
        <f>(Hoja2!$C35/C34)-1</f>
        <v>0</v>
      </c>
      <c r="L35" s="1">
        <f>IFERROR(__xludf.DUMMYFUNCTION("""COMPUTED_VALUE"""),66.0)</f>
        <v>66</v>
      </c>
      <c r="M35" s="1">
        <v>37.0</v>
      </c>
      <c r="N35" s="1">
        <v>33.0</v>
      </c>
    </row>
    <row r="36" ht="15.75" customHeight="1">
      <c r="A36" s="12">
        <v>44600.0</v>
      </c>
      <c r="B36" s="13">
        <v>78.0</v>
      </c>
      <c r="C36" s="13">
        <v>9090.98717948718</v>
      </c>
      <c r="D36" s="13">
        <v>10165.634957264956</v>
      </c>
      <c r="E36" s="13">
        <v>10454.993939393938</v>
      </c>
      <c r="F36" s="13">
        <v>8981.103875968993</v>
      </c>
      <c r="G36" s="13">
        <v>13173.544426494345</v>
      </c>
      <c r="H36" s="13">
        <f t="array" ref="H36">XLOOKUP(Hoja2!$B36,N$2:N$144,M$2:M$144)</f>
        <v>40</v>
      </c>
      <c r="I36" s="1">
        <v>11364.0</v>
      </c>
      <c r="J36" s="1">
        <v>9214.81</v>
      </c>
      <c r="K36" s="1">
        <f>(Hoja2!$C36/C35)-1</f>
        <v>-0.000001410242308</v>
      </c>
      <c r="L36" s="1">
        <f>IFERROR(__xludf.DUMMYFUNCTION("""COMPUTED_VALUE"""),46.0)</f>
        <v>46</v>
      </c>
      <c r="M36" s="1">
        <v>37.0</v>
      </c>
      <c r="N36" s="1">
        <v>34.0</v>
      </c>
    </row>
    <row r="37" ht="15.75" customHeight="1">
      <c r="A37" s="12">
        <v>44599.0</v>
      </c>
      <c r="B37" s="13">
        <v>52.0</v>
      </c>
      <c r="C37" s="13">
        <v>9091.0</v>
      </c>
      <c r="D37" s="13">
        <v>10165.656363636363</v>
      </c>
      <c r="E37" s="13">
        <v>10454.9765625</v>
      </c>
      <c r="F37" s="13">
        <v>8988.654188948307</v>
      </c>
      <c r="G37" s="13">
        <v>13169.154385964912</v>
      </c>
      <c r="H37" s="13">
        <f t="array" ref="H37">XLOOKUP(Hoja2!$B37,N$2:N$144,M$2:M$144)</f>
        <v>38</v>
      </c>
      <c r="I37" s="1">
        <v>11364.0</v>
      </c>
      <c r="J37" s="1">
        <v>9214.823571428571</v>
      </c>
      <c r="K37" s="1">
        <f>(Hoja2!$C37/C36)-1</f>
        <v>0.000001410244297</v>
      </c>
      <c r="L37" s="1">
        <f>IFERROR(__xludf.DUMMYFUNCTION("""COMPUTED_VALUE"""),31.0)</f>
        <v>31</v>
      </c>
      <c r="M37" s="1">
        <v>37.0</v>
      </c>
      <c r="N37" s="1">
        <v>35.0</v>
      </c>
    </row>
    <row r="38" ht="15.75" customHeight="1">
      <c r="A38" s="12">
        <v>44598.0</v>
      </c>
      <c r="B38" s="13">
        <v>47.0</v>
      </c>
      <c r="C38" s="13">
        <v>9091.0</v>
      </c>
      <c r="D38" s="13">
        <v>10165.57142857143</v>
      </c>
      <c r="E38" s="13">
        <v>10454.993421052632</v>
      </c>
      <c r="F38" s="13">
        <v>8988.348588863462</v>
      </c>
      <c r="G38" s="13">
        <v>13169.691945914168</v>
      </c>
      <c r="H38" s="13">
        <f t="array" ref="H38">XLOOKUP(Hoja2!$B38,N$2:N$144,M$2:M$144)</f>
        <v>38</v>
      </c>
      <c r="I38" s="1">
        <v>11364.0</v>
      </c>
      <c r="J38" s="1">
        <v>9197.0319375</v>
      </c>
      <c r="K38" s="1">
        <f>(Hoja2!$C38/C37)-1</f>
        <v>0</v>
      </c>
      <c r="L38" s="1">
        <f>IFERROR(__xludf.DUMMYFUNCTION("""COMPUTED_VALUE"""),27.0)</f>
        <v>27</v>
      </c>
      <c r="M38" s="1">
        <v>37.0</v>
      </c>
      <c r="N38" s="1">
        <v>36.0</v>
      </c>
    </row>
    <row r="39" ht="15.75" customHeight="1">
      <c r="A39" s="12">
        <v>44597.0</v>
      </c>
      <c r="B39" s="13">
        <v>78.0</v>
      </c>
      <c r="C39" s="13">
        <v>9090.98717948718</v>
      </c>
      <c r="D39" s="13">
        <v>10165.65</v>
      </c>
      <c r="E39" s="13">
        <v>10454.993630573248</v>
      </c>
      <c r="F39" s="13">
        <v>8988.193086003374</v>
      </c>
      <c r="G39" s="13">
        <v>13174.33998669328</v>
      </c>
      <c r="H39" s="13">
        <f t="array" ref="H39">XLOOKUP(Hoja2!$B39,N$2:N$144,M$2:M$144)</f>
        <v>40</v>
      </c>
      <c r="I39" s="1">
        <v>11364.0</v>
      </c>
      <c r="J39" s="1">
        <v>9167.297333333332</v>
      </c>
      <c r="K39" s="1">
        <f>(Hoja2!$C39/C38)-1</f>
        <v>-0.000001410242308</v>
      </c>
      <c r="L39" s="1">
        <f>IFERROR(__xludf.DUMMYFUNCTION("""COMPUTED_VALUE"""),44.0)</f>
        <v>44</v>
      </c>
      <c r="M39" s="1">
        <v>37.0</v>
      </c>
      <c r="N39" s="1">
        <v>37.0</v>
      </c>
    </row>
    <row r="40" ht="15.75" customHeight="1">
      <c r="A40" s="12">
        <v>44596.0</v>
      </c>
      <c r="B40" s="13">
        <v>48.0</v>
      </c>
      <c r="C40" s="13">
        <v>9091.0</v>
      </c>
      <c r="D40" s="13">
        <v>10165.628346456691</v>
      </c>
      <c r="E40" s="13">
        <v>10454.984693877552</v>
      </c>
      <c r="F40" s="13">
        <v>9000.0</v>
      </c>
      <c r="G40" s="13">
        <v>13174.732638888889</v>
      </c>
      <c r="H40" s="13">
        <f t="array" ref="H40">XLOOKUP(Hoja2!$B40,N$2:N$144,M$2:M$144)</f>
        <v>38</v>
      </c>
      <c r="I40" s="1">
        <v>11364.0</v>
      </c>
      <c r="J40" s="1">
        <v>9214.840735294116</v>
      </c>
      <c r="K40" s="1">
        <f>(Hoja2!$C40/C39)-1</f>
        <v>0.000001410244297</v>
      </c>
      <c r="L40" s="1">
        <f>IFERROR(__xludf.DUMMYFUNCTION("""COMPUTED_VALUE"""),61.0)</f>
        <v>61</v>
      </c>
      <c r="M40" s="1">
        <v>37.0</v>
      </c>
      <c r="N40" s="1">
        <v>38.0</v>
      </c>
    </row>
    <row r="41" ht="15.75" customHeight="1">
      <c r="A41" s="12">
        <v>44595.0</v>
      </c>
      <c r="B41" s="13">
        <v>41.0</v>
      </c>
      <c r="C41" s="13">
        <v>11364.0</v>
      </c>
      <c r="D41" s="13">
        <v>10165.61962686567</v>
      </c>
      <c r="E41" s="13">
        <v>10454.994186046511</v>
      </c>
      <c r="F41" s="13">
        <v>9000.0</v>
      </c>
      <c r="G41" s="13">
        <v>13181.994587280109</v>
      </c>
      <c r="H41" s="13">
        <f t="array" ref="H41">XLOOKUP(Hoja2!$B41,N$2:N$144,M$2:M$144)</f>
        <v>37</v>
      </c>
      <c r="I41" s="1">
        <v>11364.0</v>
      </c>
      <c r="J41" s="1">
        <v>9188.30204968944</v>
      </c>
      <c r="K41" s="1">
        <f>(Hoja2!$C41/C40)-1</f>
        <v>0.2500274997</v>
      </c>
      <c r="L41" s="1">
        <f>IFERROR(__xludf.DUMMYFUNCTION("""COMPUTED_VALUE"""),33.0)</f>
        <v>33</v>
      </c>
      <c r="M41" s="1">
        <v>37.0</v>
      </c>
      <c r="N41" s="1">
        <v>39.0</v>
      </c>
    </row>
    <row r="42" ht="15.75" customHeight="1">
      <c r="A42" s="12">
        <v>44594.0</v>
      </c>
      <c r="B42" s="13">
        <v>38.0</v>
      </c>
      <c r="C42" s="13">
        <v>11364.0</v>
      </c>
      <c r="D42" s="13">
        <v>10165.700285714285</v>
      </c>
      <c r="E42" s="13">
        <v>10454.95673076923</v>
      </c>
      <c r="F42" s="13">
        <v>9000.0</v>
      </c>
      <c r="G42" s="13">
        <v>13181.994878361076</v>
      </c>
      <c r="H42" s="13">
        <f t="array" ref="H42">XLOOKUP(Hoja2!$B42,N$2:N$144,M$2:M$144)</f>
        <v>37</v>
      </c>
      <c r="I42" s="1">
        <v>11364.0</v>
      </c>
      <c r="J42" s="1">
        <v>9214.81</v>
      </c>
      <c r="K42" s="1">
        <f>(Hoja2!$C42/C41)-1</f>
        <v>0</v>
      </c>
      <c r="L42" s="1">
        <f>IFERROR(__xludf.DUMMYFUNCTION("""COMPUTED_VALUE"""),34.0)</f>
        <v>34</v>
      </c>
      <c r="M42" s="1">
        <v>37.0</v>
      </c>
      <c r="N42" s="1">
        <v>40.0</v>
      </c>
    </row>
    <row r="43" ht="15.75" customHeight="1">
      <c r="A43" s="12">
        <v>44593.0</v>
      </c>
      <c r="B43" s="13">
        <v>45.0</v>
      </c>
      <c r="C43" s="13">
        <v>11363.933333333332</v>
      </c>
      <c r="D43" s="13">
        <v>10165.657423312883</v>
      </c>
      <c r="E43" s="13">
        <v>10454.977777777778</v>
      </c>
      <c r="F43" s="13">
        <v>9000.0</v>
      </c>
      <c r="G43" s="13">
        <v>13166.985849056604</v>
      </c>
      <c r="H43" s="13">
        <f t="array" ref="H43">XLOOKUP(Hoja2!$B43,N$2:N$144,M$2:M$144)</f>
        <v>37</v>
      </c>
      <c r="I43" s="1">
        <v>11364.0</v>
      </c>
      <c r="J43" s="1">
        <v>9214.81</v>
      </c>
      <c r="K43" s="1">
        <f>(Hoja2!$C43/C42)-1</f>
        <v>-0.000005866478939</v>
      </c>
      <c r="L43" s="1">
        <f>IFERROR(__xludf.DUMMYFUNCTION("""COMPUTED_VALUE"""),65.0)</f>
        <v>65</v>
      </c>
      <c r="M43" s="1">
        <v>37.0</v>
      </c>
      <c r="N43" s="1">
        <v>41.0</v>
      </c>
    </row>
    <row r="44" ht="15.75" customHeight="1">
      <c r="A44" s="12">
        <v>44592.0</v>
      </c>
      <c r="B44" s="13">
        <v>42.0</v>
      </c>
      <c r="C44" s="13">
        <v>11364.0</v>
      </c>
      <c r="D44" s="13">
        <v>10165.631564245808</v>
      </c>
      <c r="E44" s="13">
        <v>10447.57558139535</v>
      </c>
      <c r="F44" s="13">
        <v>8981.064383561645</v>
      </c>
      <c r="G44" s="13">
        <v>12272.998643147897</v>
      </c>
      <c r="H44" s="13">
        <f t="array" ref="H44">XLOOKUP(Hoja2!$B44,N$2:N$144,M$2:M$144)</f>
        <v>37</v>
      </c>
      <c r="I44" s="1">
        <v>11364.0</v>
      </c>
      <c r="J44" s="1">
        <v>9214.871111111112</v>
      </c>
      <c r="K44" s="1">
        <f>(Hoja2!$C44/C43)-1</f>
        <v>0.000005866513355</v>
      </c>
      <c r="L44" s="1">
        <f>IFERROR(__xludf.DUMMYFUNCTION("""COMPUTED_VALUE"""),104.0)</f>
        <v>104</v>
      </c>
      <c r="M44" s="1">
        <v>37.0</v>
      </c>
      <c r="N44" s="1">
        <v>42.0</v>
      </c>
    </row>
    <row r="45" ht="15.75" customHeight="1">
      <c r="A45" s="12">
        <v>44591.0</v>
      </c>
      <c r="B45" s="13">
        <v>47.0</v>
      </c>
      <c r="C45" s="13">
        <v>11363.978723404256</v>
      </c>
      <c r="D45" s="13">
        <v>10165.62710982659</v>
      </c>
      <c r="E45" s="13">
        <v>10444.011494252874</v>
      </c>
      <c r="F45" s="13">
        <v>8969.06287878788</v>
      </c>
      <c r="G45" s="13">
        <v>12272.993836671803</v>
      </c>
      <c r="H45" s="13">
        <f t="array" ref="H45">XLOOKUP(Hoja2!$B45,N$2:N$144,M$2:M$144)</f>
        <v>38</v>
      </c>
      <c r="I45" s="1">
        <v>11364.0</v>
      </c>
      <c r="J45" s="1">
        <v>9214.824315068492</v>
      </c>
      <c r="K45" s="1">
        <f>(Hoja2!$C45/C44)-1</f>
        <v>-0.000001872280513</v>
      </c>
      <c r="L45" s="1">
        <f>IFERROR(__xludf.DUMMYFUNCTION("""COMPUTED_VALUE"""),98.0)</f>
        <v>98</v>
      </c>
      <c r="M45" s="1">
        <v>37.0</v>
      </c>
      <c r="N45" s="1">
        <v>43.0</v>
      </c>
    </row>
    <row r="46" ht="15.75" customHeight="1">
      <c r="A46" s="12">
        <v>44590.0</v>
      </c>
      <c r="B46" s="13">
        <v>66.0</v>
      </c>
      <c r="C46" s="13">
        <v>11363.924242424242</v>
      </c>
      <c r="D46" s="13">
        <v>10165.672</v>
      </c>
      <c r="E46" s="13">
        <v>10437.870967741936</v>
      </c>
      <c r="F46" s="13">
        <v>8953.527436527436</v>
      </c>
      <c r="G46" s="13">
        <v>12272.986872146119</v>
      </c>
      <c r="H46" s="13">
        <f t="array" ref="H46">XLOOKUP(Hoja2!$B46,N$2:N$144,M$2:M$144)</f>
        <v>39</v>
      </c>
      <c r="I46" s="1">
        <v>11364.0</v>
      </c>
      <c r="J46" s="1">
        <v>9214.81</v>
      </c>
      <c r="K46" s="1">
        <f>(Hoja2!$C46/C45)-1</f>
        <v>-0.000004794181804</v>
      </c>
      <c r="L46" s="1">
        <f>IFERROR(__xludf.DUMMYFUNCTION("""COMPUTED_VALUE"""),63.0)</f>
        <v>63</v>
      </c>
      <c r="M46" s="1">
        <v>37.0</v>
      </c>
      <c r="N46" s="1">
        <v>44.0</v>
      </c>
    </row>
    <row r="47" ht="15.75" customHeight="1">
      <c r="A47" s="12">
        <v>44589.0</v>
      </c>
      <c r="B47" s="13">
        <v>46.0</v>
      </c>
      <c r="C47" s="13">
        <v>11363.891304347826</v>
      </c>
      <c r="D47" s="13">
        <v>10165.611530054644</v>
      </c>
      <c r="E47" s="13">
        <v>10439.900473933649</v>
      </c>
      <c r="F47" s="13">
        <v>8979.134743875278</v>
      </c>
      <c r="G47" s="13">
        <v>12289.44366197183</v>
      </c>
      <c r="H47" s="13">
        <f t="array" ref="H47">XLOOKUP(Hoja2!$B47,N$2:N$144,M$2:M$144)</f>
        <v>38</v>
      </c>
      <c r="I47" s="1">
        <v>11364.0</v>
      </c>
      <c r="J47" s="1">
        <v>9214.823483870967</v>
      </c>
      <c r="K47" s="1">
        <f>(Hoja2!$C47/C46)-1</f>
        <v>-0.000002898477297</v>
      </c>
      <c r="L47" s="1">
        <f>IFERROR(__xludf.DUMMYFUNCTION("""COMPUTED_VALUE"""),70.0)</f>
        <v>70</v>
      </c>
      <c r="M47" s="1">
        <v>37.0</v>
      </c>
      <c r="N47" s="1">
        <v>45.0</v>
      </c>
    </row>
    <row r="48" ht="15.75" customHeight="1">
      <c r="A48" s="12">
        <v>44588.0</v>
      </c>
      <c r="B48" s="13">
        <v>31.0</v>
      </c>
      <c r="C48" s="13">
        <v>11363.967741935483</v>
      </c>
      <c r="D48" s="13">
        <v>10165.653728813559</v>
      </c>
      <c r="E48" s="13">
        <v>10441.358288770054</v>
      </c>
      <c r="F48" s="13">
        <v>8982.877805486285</v>
      </c>
      <c r="G48" s="13">
        <v>13157.32361516035</v>
      </c>
      <c r="H48" s="13">
        <f t="array" ref="H48">XLOOKUP(Hoja2!$B48,N$2:N$144,M$2:M$144)</f>
        <v>37</v>
      </c>
      <c r="I48" s="1">
        <v>11364.0</v>
      </c>
      <c r="J48" s="1">
        <v>9214.822590361444</v>
      </c>
      <c r="K48" s="1">
        <f>(Hoja2!$C48/C47)-1</f>
        <v>0.00000672635681</v>
      </c>
      <c r="L48" s="1">
        <f>IFERROR(__xludf.DUMMYFUNCTION("""COMPUTED_VALUE"""),16.0)</f>
        <v>16</v>
      </c>
      <c r="M48" s="1">
        <v>38.0</v>
      </c>
      <c r="N48" s="1">
        <v>46.0</v>
      </c>
    </row>
    <row r="49" ht="15.75" customHeight="1">
      <c r="A49" s="12">
        <v>44587.0</v>
      </c>
      <c r="B49" s="13">
        <v>27.0</v>
      </c>
      <c r="C49" s="13">
        <v>11364.0</v>
      </c>
      <c r="D49" s="13">
        <v>10165.384683098591</v>
      </c>
      <c r="E49" s="13">
        <v>10440.362385321101</v>
      </c>
      <c r="F49" s="13">
        <v>8986.570217917675</v>
      </c>
      <c r="G49" s="13">
        <v>13158.184615384615</v>
      </c>
      <c r="H49" s="13">
        <f t="array" ref="H49">XLOOKUP(Hoja2!$B49,N$2:N$144,M$2:M$144)</f>
        <v>37</v>
      </c>
      <c r="I49" s="1">
        <v>11364.0</v>
      </c>
      <c r="J49" s="1">
        <v>9214.842656249999</v>
      </c>
      <c r="K49" s="1">
        <f>(Hoja2!$C49/C48)-1</f>
        <v>0.0000028386269</v>
      </c>
      <c r="L49" s="1">
        <f>IFERROR(__xludf.DUMMYFUNCTION("""COMPUTED_VALUE"""),82.0)</f>
        <v>82</v>
      </c>
      <c r="M49" s="1">
        <v>38.0</v>
      </c>
      <c r="N49" s="1">
        <v>47.0</v>
      </c>
    </row>
    <row r="50" ht="15.75" customHeight="1">
      <c r="A50" s="12">
        <v>44586.0</v>
      </c>
      <c r="B50" s="13">
        <v>37.0</v>
      </c>
      <c r="C50" s="13">
        <v>11364.0</v>
      </c>
      <c r="D50" s="13">
        <v>10165.671333333332</v>
      </c>
      <c r="E50" s="13">
        <v>10448.45641025641</v>
      </c>
      <c r="F50" s="13">
        <v>8969.692607003892</v>
      </c>
      <c r="G50" s="13">
        <v>13145.897284533648</v>
      </c>
      <c r="H50" s="13">
        <f t="array" ref="H50">XLOOKUP(Hoja2!$B50,N$2:N$144,M$2:M$144)</f>
        <v>37</v>
      </c>
      <c r="I50" s="1">
        <v>11364.0</v>
      </c>
      <c r="J50" s="1">
        <v>9214.81</v>
      </c>
      <c r="K50" s="1">
        <f>(Hoja2!$C50/C49)-1</f>
        <v>0</v>
      </c>
      <c r="L50" s="1">
        <f>IFERROR(__xludf.DUMMYFUNCTION("""COMPUTED_VALUE"""),80.0)</f>
        <v>80</v>
      </c>
      <c r="M50" s="1">
        <v>38.0</v>
      </c>
      <c r="N50" s="1">
        <v>48.0</v>
      </c>
    </row>
    <row r="51" ht="15.75" customHeight="1">
      <c r="A51" s="12">
        <v>44585.0</v>
      </c>
      <c r="B51" s="13">
        <v>44.0</v>
      </c>
      <c r="C51" s="13">
        <v>11364.0</v>
      </c>
      <c r="D51" s="13">
        <v>10165.632277777777</v>
      </c>
      <c r="E51" s="13">
        <v>10448.227513227514</v>
      </c>
      <c r="F51" s="13">
        <v>8970.591807909605</v>
      </c>
      <c r="G51" s="13">
        <v>13151.712408759124</v>
      </c>
      <c r="H51" s="13">
        <f t="array" ref="H51">XLOOKUP(Hoja2!$B51,N$2:N$144,M$2:M$144)</f>
        <v>37</v>
      </c>
      <c r="I51" s="1">
        <v>11364.0</v>
      </c>
      <c r="J51" s="1">
        <v>9214.83111111111</v>
      </c>
      <c r="K51" s="1">
        <f>(Hoja2!$C51/C50)-1</f>
        <v>0</v>
      </c>
      <c r="L51" s="1">
        <f>IFERROR(__xludf.DUMMYFUNCTION("""COMPUTED_VALUE"""),95.0)</f>
        <v>95</v>
      </c>
      <c r="M51" s="1">
        <v>38.0</v>
      </c>
      <c r="N51" s="1">
        <v>49.0</v>
      </c>
    </row>
    <row r="52" ht="15.75" customHeight="1">
      <c r="A52" s="12">
        <v>44584.0</v>
      </c>
      <c r="B52" s="13">
        <v>45.0</v>
      </c>
      <c r="C52" s="13">
        <v>11363.933333333332</v>
      </c>
      <c r="D52" s="13">
        <v>10165.591959798994</v>
      </c>
      <c r="E52" s="13">
        <v>10435.18652849741</v>
      </c>
      <c r="F52" s="13">
        <v>8963.22724014337</v>
      </c>
      <c r="G52" s="13">
        <v>13152.016120906801</v>
      </c>
      <c r="H52" s="13">
        <f t="array" ref="H52">XLOOKUP(Hoja2!$B52,N$2:N$144,M$2:M$144)</f>
        <v>37</v>
      </c>
      <c r="I52" s="1">
        <v>11364.0</v>
      </c>
      <c r="J52" s="1">
        <v>9214.828828828828</v>
      </c>
      <c r="K52" s="1">
        <f>(Hoja2!$C52/C51)-1</f>
        <v>-0.000005866478939</v>
      </c>
      <c r="L52" s="1">
        <f>IFERROR(__xludf.DUMMYFUNCTION("""COMPUTED_VALUE"""),35.0)</f>
        <v>35</v>
      </c>
      <c r="M52" s="1">
        <v>38.0</v>
      </c>
      <c r="N52" s="1">
        <v>50.0</v>
      </c>
    </row>
    <row r="53" ht="15.75" customHeight="1">
      <c r="A53" s="12">
        <v>44583.0</v>
      </c>
      <c r="B53" s="13">
        <v>61.0</v>
      </c>
      <c r="C53" s="13">
        <v>11363.967213114754</v>
      </c>
      <c r="D53" s="13">
        <v>10165.692216216215</v>
      </c>
      <c r="E53" s="13">
        <v>10444.439716312057</v>
      </c>
      <c r="F53" s="13">
        <v>8951.509287925697</v>
      </c>
      <c r="G53" s="13">
        <v>13157.50538277512</v>
      </c>
      <c r="H53" s="13">
        <f t="array" ref="H53">XLOOKUP(Hoja2!$B53,N$2:N$144,M$2:M$144)</f>
        <v>39</v>
      </c>
      <c r="I53" s="1">
        <v>11364.0</v>
      </c>
      <c r="J53" s="1">
        <v>9214.838827586205</v>
      </c>
      <c r="K53" s="1">
        <f>(Hoja2!$C53/C52)-1</f>
        <v>0.000002981342853</v>
      </c>
      <c r="L53" s="1">
        <f>IFERROR(__xludf.DUMMYFUNCTION("""COMPUTED_VALUE"""),49.0)</f>
        <v>49</v>
      </c>
      <c r="M53" s="1">
        <v>38.0</v>
      </c>
      <c r="N53" s="1">
        <v>51.0</v>
      </c>
    </row>
    <row r="54" ht="15.75" customHeight="1">
      <c r="A54" s="12">
        <v>44582.0</v>
      </c>
      <c r="B54" s="13">
        <v>45.0</v>
      </c>
      <c r="C54" s="13">
        <v>11363.977777777778</v>
      </c>
      <c r="D54" s="13">
        <v>10165.576263736262</v>
      </c>
      <c r="E54" s="13">
        <v>10447.494117647058</v>
      </c>
      <c r="F54" s="13">
        <v>8973.117404737384</v>
      </c>
      <c r="G54" s="13">
        <v>13157.582317073171</v>
      </c>
      <c r="H54" s="13">
        <f t="array" ref="H54">XLOOKUP(Hoja2!$B54,N$2:N$144,M$2:M$144)</f>
        <v>37</v>
      </c>
      <c r="I54" s="1">
        <v>11364.0</v>
      </c>
      <c r="J54" s="1">
        <v>9214.81</v>
      </c>
      <c r="K54" s="1">
        <f>(Hoja2!$C54/C53)-1</f>
        <v>0.0000009296632792</v>
      </c>
      <c r="L54" s="1">
        <f>IFERROR(__xludf.DUMMYFUNCTION("""COMPUTED_VALUE"""),59.0)</f>
        <v>59</v>
      </c>
      <c r="M54" s="1">
        <v>38.0</v>
      </c>
      <c r="N54" s="1">
        <v>52.0</v>
      </c>
    </row>
    <row r="55" ht="15.75" customHeight="1">
      <c r="A55" s="12">
        <v>44581.0</v>
      </c>
      <c r="B55" s="13">
        <v>41.0</v>
      </c>
      <c r="C55" s="13">
        <v>11364.0</v>
      </c>
      <c r="D55" s="13">
        <v>10165.565581395347</v>
      </c>
      <c r="E55" s="13">
        <v>10452.189427312775</v>
      </c>
      <c r="F55" s="13">
        <v>8974.47630619684</v>
      </c>
      <c r="G55" s="13">
        <v>13157.667103538663</v>
      </c>
      <c r="H55" s="13">
        <f t="array" ref="H55">XLOOKUP(Hoja2!$B55,N$2:N$144,M$2:M$144)</f>
        <v>37</v>
      </c>
      <c r="I55" s="1">
        <v>11364.0</v>
      </c>
      <c r="J55" s="1">
        <v>9214.865486725663</v>
      </c>
      <c r="K55" s="1">
        <f>(Hoja2!$C55/C54)-1</f>
        <v>0.000001955496804</v>
      </c>
      <c r="L55" s="1">
        <f>IFERROR(__xludf.DUMMYFUNCTION("""COMPUTED_VALUE"""),24.0)</f>
        <v>24</v>
      </c>
      <c r="M55" s="1">
        <v>38.0</v>
      </c>
      <c r="N55" s="1">
        <v>53.0</v>
      </c>
    </row>
    <row r="56" ht="15.75" customHeight="1">
      <c r="A56" s="12">
        <v>44580.0</v>
      </c>
      <c r="B56" s="13">
        <v>44.0</v>
      </c>
      <c r="C56" s="13">
        <v>11363.977272727272</v>
      </c>
      <c r="D56" s="13">
        <v>10165.692216216215</v>
      </c>
      <c r="E56" s="13">
        <v>10451.788944723618</v>
      </c>
      <c r="F56" s="13">
        <v>8985.460659898477</v>
      </c>
      <c r="G56" s="13">
        <v>13152.73594771242</v>
      </c>
      <c r="H56" s="13">
        <f t="array" ref="H56">XLOOKUP(Hoja2!$B56,N$2:N$144,M$2:M$144)</f>
        <v>37</v>
      </c>
      <c r="I56" s="1">
        <v>11364.0</v>
      </c>
      <c r="J56" s="1">
        <v>9214.833222222222</v>
      </c>
      <c r="K56" s="1">
        <f>(Hoja2!$C56/C55)-1</f>
        <v>-0.000001999936002</v>
      </c>
      <c r="L56" s="1">
        <f>IFERROR(__xludf.DUMMYFUNCTION("""COMPUTED_VALUE"""),26.0)</f>
        <v>26</v>
      </c>
      <c r="M56" s="1">
        <v>38.0</v>
      </c>
      <c r="N56" s="1">
        <v>54.0</v>
      </c>
    </row>
    <row r="57" ht="15.75" customHeight="1">
      <c r="A57" s="12">
        <v>44579.0</v>
      </c>
      <c r="B57" s="13">
        <v>37.0</v>
      </c>
      <c r="C57" s="13">
        <v>11363.945945945947</v>
      </c>
      <c r="D57" s="13">
        <v>10165.58788235294</v>
      </c>
      <c r="E57" s="13">
        <v>10441.697916666666</v>
      </c>
      <c r="F57" s="13">
        <v>8972.327077747988</v>
      </c>
      <c r="G57" s="13">
        <v>13153.64025974026</v>
      </c>
      <c r="H57" s="13">
        <f t="array" ref="H57">XLOOKUP(Hoja2!$B57,N$2:N$144,M$2:M$144)</f>
        <v>37</v>
      </c>
      <c r="I57" s="1">
        <v>11364.0</v>
      </c>
      <c r="J57" s="1">
        <v>9214.81</v>
      </c>
      <c r="K57" s="1">
        <f>(Hoja2!$C57/C56)-1</f>
        <v>-0.000002756674056</v>
      </c>
      <c r="L57" s="1">
        <f>IFERROR(__xludf.DUMMYFUNCTION("""COMPUTED_VALUE"""),32.0)</f>
        <v>32</v>
      </c>
      <c r="M57" s="1">
        <v>38.0</v>
      </c>
      <c r="N57" s="1">
        <v>55.0</v>
      </c>
    </row>
    <row r="58" ht="15.75" customHeight="1">
      <c r="A58" s="12">
        <v>44578.0</v>
      </c>
      <c r="B58" s="13">
        <v>41.0</v>
      </c>
      <c r="C58" s="13">
        <v>11364.0</v>
      </c>
      <c r="D58" s="13">
        <v>10165.585833333333</v>
      </c>
      <c r="E58" s="13">
        <v>10437.854838709678</v>
      </c>
      <c r="F58" s="13">
        <v>8983.095700416088</v>
      </c>
      <c r="G58" s="13">
        <v>12272.99409681228</v>
      </c>
      <c r="H58" s="13">
        <f t="array" ref="H58">XLOOKUP(Hoja2!$B58,N$2:N$144,M$2:M$144)</f>
        <v>37</v>
      </c>
      <c r="I58" s="1">
        <v>11364.0</v>
      </c>
      <c r="J58" s="1">
        <v>9214.846991150442</v>
      </c>
      <c r="K58" s="1">
        <f>(Hoja2!$C58/C57)-1</f>
        <v>0.000004756627171</v>
      </c>
      <c r="L58" s="1">
        <f>IFERROR(__xludf.DUMMYFUNCTION("""COMPUTED_VALUE"""),29.0)</f>
        <v>29</v>
      </c>
      <c r="M58" s="1">
        <v>38.0</v>
      </c>
      <c r="N58" s="1">
        <v>56.0</v>
      </c>
    </row>
    <row r="59" ht="15.75" customHeight="1">
      <c r="A59" s="12">
        <v>44577.0</v>
      </c>
      <c r="B59" s="13">
        <v>46.0</v>
      </c>
      <c r="C59" s="13">
        <v>11364.0</v>
      </c>
      <c r="D59" s="13">
        <v>10165.697611940299</v>
      </c>
      <c r="E59" s="13">
        <v>10441.720238095239</v>
      </c>
      <c r="F59" s="13">
        <v>8964.37037037037</v>
      </c>
      <c r="G59" s="13">
        <v>12272.991569086651</v>
      </c>
      <c r="H59" s="13">
        <f t="array" ref="H59">XLOOKUP(Hoja2!$B59,N$2:N$144,M$2:M$144)</f>
        <v>38</v>
      </c>
      <c r="I59" s="1">
        <v>11364.0</v>
      </c>
      <c r="J59" s="1">
        <v>9214.848231707316</v>
      </c>
      <c r="K59" s="1">
        <f>(Hoja2!$C59/C58)-1</f>
        <v>0</v>
      </c>
      <c r="L59" s="1">
        <f>IFERROR(__xludf.DUMMYFUNCTION("""COMPUTED_VALUE"""),40.0)</f>
        <v>40</v>
      </c>
      <c r="M59" s="1">
        <v>38.0</v>
      </c>
      <c r="N59" s="1">
        <v>57.0</v>
      </c>
    </row>
    <row r="60" ht="15.75" customHeight="1">
      <c r="A60" s="12">
        <v>44576.0</v>
      </c>
      <c r="B60" s="13">
        <v>42.0</v>
      </c>
      <c r="C60" s="13">
        <v>11364.0</v>
      </c>
      <c r="D60" s="13">
        <v>10165.647853658536</v>
      </c>
      <c r="E60" s="13">
        <v>10443.646884272997</v>
      </c>
      <c r="F60" s="13">
        <v>8957.88060836502</v>
      </c>
      <c r="G60" s="13">
        <v>12272.986449864498</v>
      </c>
      <c r="H60" s="13">
        <f t="array" ref="H60">XLOOKUP(Hoja2!$B60,N$2:N$144,M$2:M$144)</f>
        <v>37</v>
      </c>
      <c r="I60" s="1">
        <v>11364.0</v>
      </c>
      <c r="J60" s="1">
        <v>9214.823841059602</v>
      </c>
      <c r="K60" s="1">
        <f>(Hoja2!$C60/C59)-1</f>
        <v>0</v>
      </c>
      <c r="L60" s="1">
        <f>IFERROR(__xludf.DUMMYFUNCTION("""COMPUTED_VALUE"""),60.0)</f>
        <v>60</v>
      </c>
      <c r="M60" s="1">
        <v>38.0</v>
      </c>
      <c r="N60" s="1">
        <v>58.0</v>
      </c>
    </row>
    <row r="61" ht="15.75" customHeight="1">
      <c r="A61" s="12">
        <v>44575.0</v>
      </c>
      <c r="B61" s="13">
        <v>33.0</v>
      </c>
      <c r="C61" s="13">
        <v>11364.0</v>
      </c>
      <c r="D61" s="13">
        <v>10165.650639534882</v>
      </c>
      <c r="E61" s="13">
        <v>10445.79061371841</v>
      </c>
      <c r="F61" s="13">
        <v>8958.301843317973</v>
      </c>
      <c r="G61" s="13">
        <v>12279.482142857143</v>
      </c>
      <c r="H61" s="13">
        <f t="array" ref="H61">XLOOKUP(Hoja2!$B61,N$2:N$144,M$2:M$144)</f>
        <v>37</v>
      </c>
      <c r="I61" s="1">
        <v>11364.0</v>
      </c>
      <c r="J61" s="1">
        <v>9214.81</v>
      </c>
      <c r="K61" s="1">
        <f>(Hoja2!$C61/C60)-1</f>
        <v>0</v>
      </c>
      <c r="L61" s="1">
        <f>IFERROR(__xludf.DUMMYFUNCTION("""COMPUTED_VALUE"""),19.0)</f>
        <v>19</v>
      </c>
      <c r="M61" s="1">
        <v>38.0</v>
      </c>
      <c r="N61" s="1">
        <v>59.0</v>
      </c>
    </row>
    <row r="62" ht="15.75" customHeight="1">
      <c r="A62" s="12">
        <v>44574.0</v>
      </c>
      <c r="B62" s="13">
        <v>34.0</v>
      </c>
      <c r="C62" s="13">
        <v>11364.0</v>
      </c>
      <c r="D62" s="13">
        <v>10165.645703125</v>
      </c>
      <c r="E62" s="13">
        <v>10451.588235294117</v>
      </c>
      <c r="F62" s="13">
        <v>8976.099730458222</v>
      </c>
      <c r="G62" s="13">
        <v>13137.977496483825</v>
      </c>
      <c r="H62" s="13">
        <f t="array" ref="H62">XLOOKUP(Hoja2!$B62,N$2:N$144,M$2:M$144)</f>
        <v>37</v>
      </c>
      <c r="I62" s="1">
        <v>11364.0</v>
      </c>
      <c r="J62" s="1">
        <v>9214.842153846153</v>
      </c>
      <c r="K62" s="1">
        <f>(Hoja2!$C62/C61)-1</f>
        <v>0</v>
      </c>
      <c r="L62" s="1">
        <f>IFERROR(__xludf.DUMMYFUNCTION("""COMPUTED_VALUE"""),23.0)</f>
        <v>23</v>
      </c>
      <c r="M62" s="1">
        <v>39.0</v>
      </c>
      <c r="N62" s="1">
        <v>60.0</v>
      </c>
    </row>
    <row r="63" ht="15.75" customHeight="1">
      <c r="A63" s="12">
        <v>44573.0</v>
      </c>
      <c r="B63" s="13">
        <v>43.0</v>
      </c>
      <c r="C63" s="13">
        <v>11363.976744186046</v>
      </c>
      <c r="D63" s="13">
        <v>10165.661812080536</v>
      </c>
      <c r="E63" s="13">
        <v>10443.872093023256</v>
      </c>
      <c r="F63" s="13">
        <v>8965.013736263736</v>
      </c>
      <c r="G63" s="13">
        <v>13131.247774480713</v>
      </c>
      <c r="H63" s="13">
        <f t="array" ref="H63">XLOOKUP(Hoja2!$B63,N$2:N$144,M$2:M$144)</f>
        <v>37</v>
      </c>
      <c r="I63" s="1">
        <v>11364.0</v>
      </c>
      <c r="J63" s="1">
        <v>9214.843174603175</v>
      </c>
      <c r="K63" s="1">
        <f>(Hoja2!$C63/C62)-1</f>
        <v>-0.000002046446142</v>
      </c>
      <c r="L63" s="1">
        <f>IFERROR(__xludf.DUMMYFUNCTION("""COMPUTED_VALUE"""),30.0)</f>
        <v>30</v>
      </c>
      <c r="M63" s="1">
        <v>39.0</v>
      </c>
      <c r="N63" s="1">
        <v>61.0</v>
      </c>
    </row>
    <row r="64" ht="15.75" customHeight="1">
      <c r="A64" s="12">
        <v>44572.0</v>
      </c>
      <c r="B64" s="13">
        <v>46.0</v>
      </c>
      <c r="C64" s="13">
        <v>11363.978260869566</v>
      </c>
      <c r="D64" s="13">
        <v>10165.643888888888</v>
      </c>
      <c r="E64" s="13">
        <v>10435.327160493827</v>
      </c>
      <c r="F64" s="13">
        <v>8980.261455525606</v>
      </c>
      <c r="G64" s="13">
        <v>13137.1788856305</v>
      </c>
      <c r="H64" s="13">
        <f t="array" ref="H64">XLOOKUP(Hoja2!$B64,N$2:N$144,M$2:M$144)</f>
        <v>38</v>
      </c>
      <c r="I64" s="1">
        <v>11364.0</v>
      </c>
      <c r="J64" s="1">
        <v>9214.847321428571</v>
      </c>
      <c r="K64" s="1">
        <f>(Hoja2!$C64/C63)-1</f>
        <v>0.000000133464152</v>
      </c>
      <c r="L64" s="1">
        <f>IFERROR(__xludf.DUMMYFUNCTION("""COMPUTED_VALUE"""),64.0)</f>
        <v>64</v>
      </c>
      <c r="M64" s="1">
        <v>39.0</v>
      </c>
      <c r="N64" s="1">
        <v>62.0</v>
      </c>
    </row>
    <row r="65" ht="15.75" customHeight="1">
      <c r="A65" s="12">
        <v>44571.0</v>
      </c>
      <c r="B65" s="13">
        <v>43.0</v>
      </c>
      <c r="C65" s="13">
        <v>11363.976744186046</v>
      </c>
      <c r="D65" s="13">
        <v>10165.67469387755</v>
      </c>
      <c r="E65" s="13">
        <v>10450.45</v>
      </c>
      <c r="F65" s="13">
        <v>8983.087102177555</v>
      </c>
      <c r="G65" s="13">
        <v>13140.266770670827</v>
      </c>
      <c r="H65" s="13">
        <f t="array" ref="H65">XLOOKUP(Hoja2!$B65,N$2:N$144,M$2:M$144)</f>
        <v>37</v>
      </c>
      <c r="I65" s="1">
        <v>11364.0</v>
      </c>
      <c r="J65" s="1">
        <v>9214.829716981132</v>
      </c>
      <c r="K65" s="1">
        <f>(Hoja2!$C65/C64)-1</f>
        <v>-0.0000001334641342</v>
      </c>
      <c r="L65" s="1">
        <f>IFERROR(__xludf.DUMMYFUNCTION("""COMPUTED_VALUE"""),21.0)</f>
        <v>21</v>
      </c>
      <c r="M65" s="1">
        <v>39.0</v>
      </c>
      <c r="N65" s="1">
        <v>63.0</v>
      </c>
    </row>
    <row r="66" ht="15.75" customHeight="1">
      <c r="A66" s="12">
        <v>44570.0</v>
      </c>
      <c r="B66" s="13">
        <v>42.0</v>
      </c>
      <c r="C66" s="13">
        <v>11363.92857142857</v>
      </c>
      <c r="D66" s="13">
        <v>10165.711395348837</v>
      </c>
      <c r="E66" s="13">
        <v>10454.990322580645</v>
      </c>
      <c r="F66" s="13">
        <v>8988.202247191011</v>
      </c>
      <c r="G66" s="13">
        <v>13166.264102564102</v>
      </c>
      <c r="H66" s="13">
        <f t="array" ref="H66">XLOOKUP(Hoja2!$B66,N$2:N$144,M$2:M$144)</f>
        <v>37</v>
      </c>
      <c r="I66" s="1">
        <v>11364.0</v>
      </c>
      <c r="J66" s="1">
        <v>9214.825714285713</v>
      </c>
      <c r="K66" s="1">
        <f>(Hoja2!$C66/C65)-1</f>
        <v>-0.000004239075683</v>
      </c>
      <c r="L66" s="1">
        <f>IFERROR(__xludf.DUMMYFUNCTION("""COMPUTED_VALUE"""),22.0)</f>
        <v>22</v>
      </c>
      <c r="M66" s="1">
        <v>39.0</v>
      </c>
      <c r="N66" s="1">
        <v>64.0</v>
      </c>
    </row>
    <row r="67" ht="15.75" customHeight="1">
      <c r="A67" s="12">
        <v>44569.0</v>
      </c>
      <c r="B67" s="13">
        <v>58.0</v>
      </c>
      <c r="C67" s="13">
        <v>11363.965517241379</v>
      </c>
      <c r="D67" s="13">
        <v>10165.642016129032</v>
      </c>
      <c r="E67" s="13">
        <v>10454.988505747126</v>
      </c>
      <c r="F67" s="13">
        <v>8974.876025524156</v>
      </c>
      <c r="G67" s="13">
        <v>13168.049511854952</v>
      </c>
      <c r="H67" s="13">
        <f t="array" ref="H67">XLOOKUP(Hoja2!$B67,N$2:N$144,M$2:M$144)</f>
        <v>38</v>
      </c>
      <c r="I67" s="1">
        <v>11364.0</v>
      </c>
      <c r="J67" s="1">
        <v>9214.843529411764</v>
      </c>
      <c r="K67" s="1">
        <f>(Hoja2!$C67/C66)-1</f>
        <v>0.000003251147926</v>
      </c>
      <c r="L67" s="1">
        <f>IFERROR(__xludf.DUMMYFUNCTION("""COMPUTED_VALUE"""),57.0)</f>
        <v>57</v>
      </c>
      <c r="M67" s="1">
        <v>39.0</v>
      </c>
      <c r="N67" s="1">
        <v>65.0</v>
      </c>
    </row>
    <row r="68" ht="15.75" customHeight="1">
      <c r="A68" s="12">
        <v>44568.0</v>
      </c>
      <c r="B68" s="13">
        <v>41.0</v>
      </c>
      <c r="C68" s="13">
        <v>11363.975609756097</v>
      </c>
      <c r="D68" s="13">
        <v>10165.600347222222</v>
      </c>
      <c r="E68" s="13">
        <v>10454.971428571429</v>
      </c>
      <c r="F68" s="13">
        <v>8961.747096774194</v>
      </c>
      <c r="G68" s="13">
        <v>13169.571753986333</v>
      </c>
      <c r="H68" s="13">
        <f t="array" ref="H68">XLOOKUP(Hoja2!$B68,N$2:N$144,M$2:M$144)</f>
        <v>37</v>
      </c>
      <c r="I68" s="1">
        <v>11364.0</v>
      </c>
      <c r="J68" s="1">
        <v>9214.825035971222</v>
      </c>
      <c r="K68" s="1">
        <f>(Hoja2!$C68/C67)-1</f>
        <v>0.0000008881155704</v>
      </c>
      <c r="L68" s="1">
        <f>IFERROR(__xludf.DUMMYFUNCTION("""COMPUTED_VALUE"""),25.0)</f>
        <v>25</v>
      </c>
      <c r="M68" s="1">
        <v>39.0</v>
      </c>
      <c r="N68" s="1">
        <v>66.0</v>
      </c>
    </row>
    <row r="69" ht="15.75" customHeight="1">
      <c r="A69" s="12">
        <v>44567.0</v>
      </c>
      <c r="B69" s="13">
        <v>51.0</v>
      </c>
      <c r="C69" s="13">
        <v>11363.960784313726</v>
      </c>
      <c r="D69" s="13">
        <v>10165.6175</v>
      </c>
      <c r="E69" s="13">
        <v>10454.994680851063</v>
      </c>
      <c r="F69" s="13">
        <v>8972.05873493976</v>
      </c>
      <c r="G69" s="13">
        <v>13174.526995305165</v>
      </c>
      <c r="H69" s="13">
        <f t="array" ref="H69">XLOOKUP(Hoja2!$B69,N$2:N$144,M$2:M$144)</f>
        <v>38</v>
      </c>
      <c r="I69" s="1">
        <v>11364.0</v>
      </c>
      <c r="J69" s="1">
        <v>9214.853541666665</v>
      </c>
      <c r="K69" s="1">
        <f>(Hoja2!$C69/C68)-1</f>
        <v>-0.000001304599982</v>
      </c>
      <c r="L69" s="1">
        <f>IFERROR(__xludf.DUMMYFUNCTION("""COMPUTED_VALUE"""),18.0)</f>
        <v>18</v>
      </c>
      <c r="M69" s="1">
        <v>39.0</v>
      </c>
      <c r="N69" s="1">
        <v>67.0</v>
      </c>
    </row>
    <row r="70" ht="15.75" customHeight="1">
      <c r="A70" s="12">
        <v>44566.0</v>
      </c>
      <c r="B70" s="13">
        <v>47.0</v>
      </c>
      <c r="C70" s="13">
        <v>11363.95744680851</v>
      </c>
      <c r="D70" s="13">
        <v>10165.576666666666</v>
      </c>
      <c r="E70" s="13">
        <v>10454.994652406416</v>
      </c>
      <c r="F70" s="13">
        <v>8976.150078988941</v>
      </c>
      <c r="G70" s="13">
        <v>13168.695478723404</v>
      </c>
      <c r="H70" s="13">
        <f t="array" ref="H70">XLOOKUP(Hoja2!$B70,N$2:N$144,M$2:M$144)</f>
        <v>38</v>
      </c>
      <c r="I70" s="1">
        <v>11364.0</v>
      </c>
      <c r="J70" s="1">
        <v>9214.81</v>
      </c>
      <c r="K70" s="1">
        <f>(Hoja2!$C70/C69)-1</f>
        <v>-0.0000002936920743</v>
      </c>
      <c r="L70" s="1">
        <f>IFERROR(__xludf.DUMMYFUNCTION("""COMPUTED_VALUE"""),71.0)</f>
        <v>71</v>
      </c>
      <c r="M70" s="1">
        <v>39.0</v>
      </c>
      <c r="N70" s="1">
        <v>69.0</v>
      </c>
    </row>
    <row r="71" ht="15.75" customHeight="1">
      <c r="A71" s="12">
        <v>44565.0</v>
      </c>
      <c r="B71" s="13">
        <v>53.0</v>
      </c>
      <c r="C71" s="13">
        <v>11363.962264150943</v>
      </c>
      <c r="D71" s="13">
        <v>10165.602857142856</v>
      </c>
      <c r="E71" s="13">
        <v>10454.992753623188</v>
      </c>
      <c r="F71" s="13">
        <v>8960.464882943144</v>
      </c>
      <c r="G71" s="13">
        <v>13160.922720247296</v>
      </c>
      <c r="H71" s="13">
        <f t="array" ref="H71">XLOOKUP(Hoja2!$B71,N$2:N$144,M$2:M$144)</f>
        <v>38</v>
      </c>
      <c r="I71" s="1">
        <v>11364.0</v>
      </c>
      <c r="J71" s="1">
        <v>9214.847771084338</v>
      </c>
      <c r="K71" s="1">
        <f>(Hoja2!$C71/C70)-1</f>
        <v>0.0000004239141562</v>
      </c>
      <c r="L71" s="1">
        <f>IFERROR(__xludf.DUMMYFUNCTION("""COMPUTED_VALUE"""),50.0)</f>
        <v>50</v>
      </c>
      <c r="M71" s="1">
        <v>39.0</v>
      </c>
      <c r="N71" s="1">
        <v>70.0</v>
      </c>
    </row>
    <row r="72" ht="15.75" customHeight="1">
      <c r="A72" s="12">
        <v>44564.0</v>
      </c>
      <c r="B72" s="13">
        <v>42.0</v>
      </c>
      <c r="C72" s="13">
        <v>11363.952380952382</v>
      </c>
      <c r="D72" s="13">
        <v>10165.600978260869</v>
      </c>
      <c r="E72" s="13">
        <v>10454.968503937007</v>
      </c>
      <c r="F72" s="13">
        <v>8989.534513274337</v>
      </c>
      <c r="G72" s="13">
        <v>13156.87219343696</v>
      </c>
      <c r="H72" s="13">
        <f t="array" ref="H72">XLOOKUP(Hoja2!$B72,N$2:N$144,M$2:M$144)</f>
        <v>37</v>
      </c>
      <c r="I72" s="1">
        <v>11364.0</v>
      </c>
      <c r="J72" s="1">
        <v>9214.851799999999</v>
      </c>
      <c r="K72" s="1">
        <f>(Hoja2!$C72/C71)-1</f>
        <v>-0.0000008696965311</v>
      </c>
      <c r="L72" s="1">
        <f>IFERROR(__xludf.DUMMYFUNCTION("""COMPUTED_VALUE"""),67.0)</f>
        <v>67</v>
      </c>
      <c r="M72" s="1">
        <v>39.0</v>
      </c>
      <c r="N72" s="1">
        <v>71.0</v>
      </c>
    </row>
    <row r="73" ht="15.75" customHeight="1">
      <c r="A73" s="12">
        <v>44563.0</v>
      </c>
      <c r="B73" s="13">
        <v>65.0</v>
      </c>
      <c r="C73" s="13">
        <v>11363.969230769231</v>
      </c>
      <c r="D73" s="13">
        <v>10165.656790123456</v>
      </c>
      <c r="E73" s="13">
        <v>10454.984756097561</v>
      </c>
      <c r="F73" s="13">
        <v>9000.0</v>
      </c>
      <c r="G73" s="13">
        <v>12278.491960183766</v>
      </c>
      <c r="H73" s="13">
        <f t="array" ref="H73">XLOOKUP(Hoja2!$B73,N$2:N$144,M$2:M$144)</f>
        <v>39</v>
      </c>
      <c r="I73" s="1">
        <v>11364.0</v>
      </c>
      <c r="J73" s="1">
        <v>9214.81</v>
      </c>
      <c r="K73" s="1">
        <f>(Hoja2!$C73/C72)-1</f>
        <v>0.000001482742648</v>
      </c>
      <c r="L73" s="1">
        <f>IFERROR(__xludf.DUMMYFUNCTION("""COMPUTED_VALUE"""),75.0)</f>
        <v>75</v>
      </c>
      <c r="M73" s="1">
        <v>39.0</v>
      </c>
      <c r="N73" s="1">
        <v>72.0</v>
      </c>
    </row>
    <row r="74" ht="15.75" customHeight="1">
      <c r="A74" s="12">
        <v>44562.0</v>
      </c>
      <c r="B74" s="13">
        <v>36.0</v>
      </c>
      <c r="C74" s="13">
        <v>11363.972222222223</v>
      </c>
      <c r="D74" s="13">
        <v>10165.72629032258</v>
      </c>
      <c r="E74" s="13">
        <v>10454.97435897436</v>
      </c>
      <c r="F74" s="13">
        <v>9000.0</v>
      </c>
      <c r="G74" s="13">
        <v>12285.921708185053</v>
      </c>
      <c r="H74" s="13">
        <f t="array" ref="H74">XLOOKUP(Hoja2!$B74,N$2:N$144,M$2:M$144)</f>
        <v>37</v>
      </c>
      <c r="I74" s="1">
        <v>11364.0</v>
      </c>
      <c r="J74" s="1">
        <v>9214.82215116279</v>
      </c>
      <c r="K74" s="1">
        <f>(Hoja2!$C74/C73)-1</f>
        <v>0.0000002632401523</v>
      </c>
      <c r="L74" s="1">
        <f>IFERROR(__xludf.DUMMYFUNCTION("""COMPUTED_VALUE"""),54.0)</f>
        <v>54</v>
      </c>
      <c r="M74" s="1">
        <v>39.0</v>
      </c>
      <c r="N74" s="1">
        <v>74.0</v>
      </c>
    </row>
    <row r="75" ht="15.75" customHeight="1">
      <c r="A75" s="12">
        <v>44561.0</v>
      </c>
      <c r="B75" s="13">
        <v>104.0</v>
      </c>
      <c r="C75" s="13">
        <v>11363.971153846154</v>
      </c>
      <c r="D75" s="13">
        <v>10165.612470588234</v>
      </c>
      <c r="E75" s="13">
        <v>10454.976063829787</v>
      </c>
      <c r="F75" s="13">
        <v>9000.0</v>
      </c>
      <c r="G75" s="13">
        <v>12282.727150795172</v>
      </c>
      <c r="H75" s="13">
        <f t="array" ref="H75">XLOOKUP(Hoja2!$B75,N$2:N$144,M$2:M$144)</f>
        <v>41</v>
      </c>
      <c r="I75" s="1">
        <v>11364.0</v>
      </c>
      <c r="J75" s="1">
        <v>9214.830490196078</v>
      </c>
      <c r="K75" s="1">
        <f>(Hoja2!$C75/C74)-1</f>
        <v>-0.00000009401431533</v>
      </c>
      <c r="L75" s="1">
        <f>IFERROR(__xludf.DUMMYFUNCTION("""COMPUTED_VALUE"""),91.0)</f>
        <v>91</v>
      </c>
      <c r="M75" s="1">
        <v>40.0</v>
      </c>
      <c r="N75" s="1">
        <v>75.0</v>
      </c>
    </row>
    <row r="76" ht="15.75" customHeight="1">
      <c r="A76" s="12">
        <v>44560.0</v>
      </c>
      <c r="B76" s="13">
        <v>98.0</v>
      </c>
      <c r="C76" s="13">
        <v>11363.989795918367</v>
      </c>
      <c r="D76" s="13">
        <v>10165.556358974358</v>
      </c>
      <c r="E76" s="13">
        <v>10454.984126984127</v>
      </c>
      <c r="F76" s="13">
        <v>9000.0</v>
      </c>
      <c r="G76" s="13">
        <v>12279.941673062165</v>
      </c>
      <c r="H76" s="13">
        <f t="array" ref="H76">XLOOKUP(Hoja2!$B76,N$2:N$144,M$2:M$144)</f>
        <v>40</v>
      </c>
      <c r="I76" s="1">
        <v>11364.0</v>
      </c>
      <c r="J76" s="1">
        <v>9214.81</v>
      </c>
      <c r="K76" s="1">
        <f>(Hoja2!$C76/C75)-1</f>
        <v>0.000001640454024</v>
      </c>
      <c r="L76" s="1">
        <f>IFERROR(__xludf.DUMMYFUNCTION("""COMPUTED_VALUE"""),119.0)</f>
        <v>119</v>
      </c>
      <c r="M76" s="1">
        <v>40.0</v>
      </c>
      <c r="N76" s="1">
        <v>77.0</v>
      </c>
    </row>
    <row r="77" ht="15.75" customHeight="1">
      <c r="A77" s="12">
        <v>44559.0</v>
      </c>
      <c r="B77" s="13">
        <v>63.0</v>
      </c>
      <c r="C77" s="13">
        <v>11363.984126984127</v>
      </c>
      <c r="D77" s="13">
        <v>10165.61782312925</v>
      </c>
      <c r="E77" s="13">
        <v>10454.97899159664</v>
      </c>
      <c r="F77" s="13">
        <v>9000.0</v>
      </c>
      <c r="G77" s="13">
        <v>12282.147080028839</v>
      </c>
      <c r="H77" s="13">
        <f t="array" ref="H77">XLOOKUP(Hoja2!$B77,N$2:N$144,M$2:M$144)</f>
        <v>39</v>
      </c>
      <c r="I77" s="1">
        <v>11364.0</v>
      </c>
      <c r="J77" s="1">
        <v>9214.81</v>
      </c>
      <c r="K77" s="1">
        <f>(Hoja2!$C77/C76)-1</f>
        <v>-0.0000004988506979</v>
      </c>
      <c r="L77" s="1">
        <f>IFERROR(__xludf.DUMMYFUNCTION("""COMPUTED_VALUE"""),148.0)</f>
        <v>148</v>
      </c>
      <c r="M77" s="1">
        <v>40.0</v>
      </c>
      <c r="N77" s="1">
        <v>78.0</v>
      </c>
    </row>
    <row r="78" ht="15.75" customHeight="1">
      <c r="A78" s="12">
        <v>44558.0</v>
      </c>
      <c r="B78" s="13">
        <v>56.0</v>
      </c>
      <c r="C78" s="13">
        <v>11363.982142857143</v>
      </c>
      <c r="D78" s="13">
        <v>10165.65282051282</v>
      </c>
      <c r="E78" s="13">
        <v>10454.984848484848</v>
      </c>
      <c r="F78" s="13">
        <v>9000.0</v>
      </c>
      <c r="G78" s="13">
        <v>12280.273529411765</v>
      </c>
      <c r="H78" s="13">
        <f t="array" ref="H78">XLOOKUP(Hoja2!$B78,N$2:N$144,M$2:M$144)</f>
        <v>38</v>
      </c>
      <c r="I78" s="1">
        <v>11364.0</v>
      </c>
      <c r="J78" s="1">
        <v>9214.81</v>
      </c>
      <c r="K78" s="1">
        <f>(Hoja2!$C78/C77)-1</f>
        <v>-0.0000001745978313</v>
      </c>
      <c r="L78" s="1">
        <f>IFERROR(__xludf.DUMMYFUNCTION("""COMPUTED_VALUE"""),125.0)</f>
        <v>125</v>
      </c>
      <c r="M78" s="1">
        <v>40.0</v>
      </c>
      <c r="N78" s="1">
        <v>79.0</v>
      </c>
    </row>
    <row r="79" ht="15.75" customHeight="1">
      <c r="A79" s="12">
        <v>44557.0</v>
      </c>
      <c r="B79" s="13">
        <v>42.0</v>
      </c>
      <c r="C79" s="13">
        <v>11363.92857142857</v>
      </c>
      <c r="D79" s="13">
        <v>10165.71062992126</v>
      </c>
      <c r="E79" s="13">
        <v>10454.954545454546</v>
      </c>
      <c r="F79" s="13">
        <v>9000.0</v>
      </c>
      <c r="G79" s="13">
        <v>12278.127128263337</v>
      </c>
      <c r="H79" s="13">
        <f t="array" ref="H79">XLOOKUP(Hoja2!$B79,N$2:N$144,M$2:M$144)</f>
        <v>37</v>
      </c>
      <c r="I79" s="1">
        <v>11364.0</v>
      </c>
      <c r="J79" s="1">
        <v>9214.81</v>
      </c>
      <c r="K79" s="1">
        <f>(Hoja2!$C79/C78)-1</f>
        <v>-0.00000471414227</v>
      </c>
      <c r="L79" s="1">
        <f>IFERROR(__xludf.DUMMYFUNCTION("""COMPUTED_VALUE"""),79.0)</f>
        <v>79</v>
      </c>
      <c r="M79" s="1">
        <v>40.0</v>
      </c>
      <c r="N79" s="1">
        <v>80.0</v>
      </c>
    </row>
    <row r="80" ht="15.75" customHeight="1">
      <c r="A80" s="12">
        <v>44556.0</v>
      </c>
      <c r="B80" s="13">
        <v>70.0</v>
      </c>
      <c r="C80" s="13">
        <v>11363.985714285714</v>
      </c>
      <c r="D80" s="13">
        <v>10165.71062992126</v>
      </c>
      <c r="E80" s="13">
        <v>10454.984567901234</v>
      </c>
      <c r="F80" s="13">
        <v>9000.0</v>
      </c>
      <c r="G80" s="13">
        <v>12285.198959687907</v>
      </c>
      <c r="H80" s="13">
        <f t="array" ref="H80">XLOOKUP(Hoja2!$B80,N$2:N$144,M$2:M$144)</f>
        <v>39</v>
      </c>
      <c r="I80" s="1">
        <v>11364.0</v>
      </c>
      <c r="J80" s="1">
        <v>9214.809999999998</v>
      </c>
      <c r="K80" s="1">
        <f>(Hoja2!$C80/C79)-1</f>
        <v>0.000005028442126</v>
      </c>
      <c r="L80" s="1">
        <f>IFERROR(__xludf.DUMMYFUNCTION("""COMPUTED_VALUE"""),94.0)</f>
        <v>94</v>
      </c>
      <c r="M80" s="1">
        <v>40.0</v>
      </c>
      <c r="N80" s="1">
        <v>81.0</v>
      </c>
    </row>
    <row r="81" ht="15.75" customHeight="1">
      <c r="A81" s="12">
        <v>44555.0</v>
      </c>
      <c r="B81" s="13">
        <v>16.0</v>
      </c>
      <c r="C81" s="13">
        <v>11364.0</v>
      </c>
      <c r="D81" s="13">
        <v>10165.759999999998</v>
      </c>
      <c r="E81" s="13">
        <v>10455.0</v>
      </c>
      <c r="F81" s="13">
        <v>9000.0</v>
      </c>
      <c r="G81" s="13">
        <v>12289.969885773624</v>
      </c>
      <c r="H81" s="13">
        <f t="array" ref="H81">XLOOKUP(Hoja2!$B81,N$2:N$144,M$2:M$144)</f>
        <v>36</v>
      </c>
      <c r="I81" s="1">
        <v>11364.0</v>
      </c>
      <c r="J81" s="1">
        <v>9214.848</v>
      </c>
      <c r="K81" s="1">
        <f>(Hoja2!$C81/C80)-1</f>
        <v>0.00000125710421</v>
      </c>
      <c r="L81" s="1">
        <f>IFERROR(__xludf.DUMMYFUNCTION("""COMPUTED_VALUE"""),181.0)</f>
        <v>181</v>
      </c>
      <c r="M81" s="1">
        <v>40.0</v>
      </c>
      <c r="N81" s="1">
        <v>82.0</v>
      </c>
    </row>
    <row r="82" ht="15.75" customHeight="1">
      <c r="A82" s="12">
        <v>44554.0</v>
      </c>
      <c r="B82" s="13">
        <v>82.0</v>
      </c>
      <c r="C82" s="13">
        <v>11364.0</v>
      </c>
      <c r="D82" s="13">
        <v>10165.606323529411</v>
      </c>
      <c r="E82" s="13">
        <v>10454.980597014925</v>
      </c>
      <c r="F82" s="13">
        <v>9000.0</v>
      </c>
      <c r="G82" s="13">
        <v>12287.031697536757</v>
      </c>
      <c r="H82" s="13">
        <f t="array" ref="H82">XLOOKUP(Hoja2!$B82,N$2:N$144,M$2:M$144)</f>
        <v>40</v>
      </c>
      <c r="I82" s="1">
        <v>11364.0</v>
      </c>
      <c r="J82" s="1">
        <v>9214.81</v>
      </c>
      <c r="K82" s="1">
        <f>(Hoja2!$C82/C81)-1</f>
        <v>0</v>
      </c>
      <c r="L82" s="1">
        <f>IFERROR(__xludf.DUMMYFUNCTION("""COMPUTED_VALUE"""),121.0)</f>
        <v>121</v>
      </c>
      <c r="M82" s="1">
        <v>40.0</v>
      </c>
      <c r="N82" s="1">
        <v>86.0</v>
      </c>
    </row>
    <row r="83" ht="15.75" customHeight="1">
      <c r="A83" s="12">
        <v>44553.0</v>
      </c>
      <c r="B83" s="13">
        <v>80.0</v>
      </c>
      <c r="C83" s="13">
        <v>11363.95</v>
      </c>
      <c r="D83" s="13">
        <v>10165.598342541436</v>
      </c>
      <c r="E83" s="13">
        <v>10454.974418604652</v>
      </c>
      <c r="F83" s="13">
        <v>9000.0</v>
      </c>
      <c r="G83" s="13">
        <v>12286.676364942528</v>
      </c>
      <c r="H83" s="13">
        <f t="array" ref="H83">XLOOKUP(Hoja2!$B83,N$2:N$144,M$2:M$144)</f>
        <v>40</v>
      </c>
      <c r="I83" s="1">
        <v>11364.0</v>
      </c>
      <c r="J83" s="1">
        <v>9214.858604651163</v>
      </c>
      <c r="K83" s="1">
        <f>(Hoja2!$C83/C82)-1</f>
        <v>-0.000004399859204</v>
      </c>
      <c r="L83" s="1">
        <f>IFERROR(__xludf.DUMMYFUNCTION("""COMPUTED_VALUE"""),92.0)</f>
        <v>92</v>
      </c>
      <c r="M83" s="1">
        <v>40.0</v>
      </c>
      <c r="N83" s="1">
        <v>88.0</v>
      </c>
    </row>
    <row r="84" ht="15.75" customHeight="1">
      <c r="A84" s="12">
        <v>44552.0</v>
      </c>
      <c r="B84" s="13">
        <v>95.0</v>
      </c>
      <c r="C84" s="13">
        <v>11363.947368421053</v>
      </c>
      <c r="D84" s="13">
        <v>10165.508506224065</v>
      </c>
      <c r="E84" s="13">
        <v>10454.988970588236</v>
      </c>
      <c r="F84" s="13">
        <v>9000.0</v>
      </c>
      <c r="G84" s="13">
        <v>12277.540302267003</v>
      </c>
      <c r="H84" s="13">
        <f t="array" ref="H84">XLOOKUP(Hoja2!$B84,N$2:N$144,M$2:M$144)</f>
        <v>40</v>
      </c>
      <c r="I84" s="1">
        <v>5682.0</v>
      </c>
      <c r="J84" s="1">
        <v>4654.53537815126</v>
      </c>
      <c r="K84" s="1">
        <f>(Hoja2!$C84/C83)-1</f>
        <v>-0.0000002315725559</v>
      </c>
      <c r="L84" s="1">
        <f>IFERROR(__xludf.DUMMYFUNCTION("""COMPUTED_VALUE"""),133.0)</f>
        <v>133</v>
      </c>
      <c r="M84" s="1">
        <v>40.0</v>
      </c>
      <c r="N84" s="1">
        <v>89.0</v>
      </c>
    </row>
    <row r="85" ht="15.75" customHeight="1">
      <c r="A85" s="12">
        <v>44551.0</v>
      </c>
      <c r="B85" s="13">
        <v>52.0</v>
      </c>
      <c r="C85" s="13">
        <v>11363.961538461539</v>
      </c>
      <c r="D85" s="13">
        <v>10165.653985507246</v>
      </c>
      <c r="E85" s="13">
        <v>10454.977777777778</v>
      </c>
      <c r="F85" s="13">
        <v>9000.0</v>
      </c>
      <c r="G85" s="13">
        <v>12280.10907504363</v>
      </c>
      <c r="H85" s="13">
        <f t="array" ref="H85">XLOOKUP(Hoja2!$B85,N$2:N$144,M$2:M$144)</f>
        <v>38</v>
      </c>
      <c r="I85" s="1">
        <v>5682.0</v>
      </c>
      <c r="J85" s="1">
        <v>4654.560624999999</v>
      </c>
      <c r="K85" s="1">
        <f>(Hoja2!$C85/C84)-1</f>
        <v>0.000001246929436</v>
      </c>
      <c r="L85" s="1">
        <f>IFERROR(__xludf.DUMMYFUNCTION("""COMPUTED_VALUE"""),86.0)</f>
        <v>86</v>
      </c>
      <c r="M85" s="1">
        <v>40.0</v>
      </c>
      <c r="N85" s="1">
        <v>90.0</v>
      </c>
    </row>
    <row r="86" ht="15.75" customHeight="1">
      <c r="A86" s="12">
        <v>44550.0</v>
      </c>
      <c r="B86" s="13">
        <v>45.0</v>
      </c>
      <c r="C86" s="13">
        <v>11363.955555555556</v>
      </c>
      <c r="D86" s="13">
        <v>10165.432777777778</v>
      </c>
      <c r="E86" s="13">
        <v>10454.951020408163</v>
      </c>
      <c r="F86" s="13">
        <v>9000.0</v>
      </c>
      <c r="G86" s="13">
        <v>12277.294957183634</v>
      </c>
      <c r="H86" s="13">
        <f t="array" ref="H86">XLOOKUP(Hoja2!$B86,N$2:N$144,M$2:M$144)</f>
        <v>37</v>
      </c>
      <c r="I86" s="1">
        <v>11364.0</v>
      </c>
      <c r="J86" s="1">
        <v>4654.62193877551</v>
      </c>
      <c r="K86" s="1">
        <f>(Hoja2!$C86/C85)-1</f>
        <v>-0.0000005264806611</v>
      </c>
      <c r="L86" s="1">
        <f>IFERROR(__xludf.DUMMYFUNCTION("""COMPUTED_VALUE"""),20.0)</f>
        <v>20</v>
      </c>
      <c r="M86" s="1">
        <v>40.0</v>
      </c>
      <c r="N86" s="1">
        <v>91.0</v>
      </c>
    </row>
    <row r="87" ht="15.75" customHeight="1">
      <c r="A87" s="12">
        <v>44549.0</v>
      </c>
      <c r="B87" s="13">
        <v>80.0</v>
      </c>
      <c r="C87" s="13">
        <v>11363.95</v>
      </c>
      <c r="D87" s="13">
        <v>10165.5893877551</v>
      </c>
      <c r="E87" s="13">
        <v>10454.991379310344</v>
      </c>
      <c r="F87" s="13">
        <v>9000.0</v>
      </c>
      <c r="G87" s="13">
        <v>12290.244150110375</v>
      </c>
      <c r="H87" s="13">
        <f t="array" ref="H87">XLOOKUP(Hoja2!$B87,N$2:N$144,M$2:M$144)</f>
        <v>40</v>
      </c>
      <c r="I87" s="1">
        <v>11364.0</v>
      </c>
      <c r="J87" s="1">
        <v>4654.626705882352</v>
      </c>
      <c r="K87" s="1">
        <f>(Hoja2!$C87/C86)-1</f>
        <v>-0.0000004888751569</v>
      </c>
      <c r="L87" s="1">
        <f>IFERROR(__xludf.DUMMYFUNCTION("""COMPUTED_VALUE"""),15.0)</f>
        <v>15</v>
      </c>
      <c r="M87" s="1">
        <v>40.0</v>
      </c>
      <c r="N87" s="1">
        <v>92.0</v>
      </c>
    </row>
    <row r="88" ht="15.75" customHeight="1">
      <c r="A88" s="12">
        <v>44548.0</v>
      </c>
      <c r="B88" s="13">
        <v>69.0</v>
      </c>
      <c r="C88" s="13">
        <v>11363.971014492754</v>
      </c>
      <c r="D88" s="13">
        <v>10165.610714285714</v>
      </c>
      <c r="E88" s="13">
        <v>10454.963076923077</v>
      </c>
      <c r="F88" s="13">
        <v>9000.0</v>
      </c>
      <c r="G88" s="13">
        <v>12285.903791469194</v>
      </c>
      <c r="H88" s="13">
        <f t="array" ref="H88">XLOOKUP(Hoja2!$B88,N$2:N$144,M$2:M$144)</f>
        <v>39</v>
      </c>
      <c r="I88" s="1">
        <v>11364.0</v>
      </c>
      <c r="J88" s="1">
        <v>4654.572176870748</v>
      </c>
      <c r="K88" s="1">
        <f>(Hoja2!$C88/C87)-1</f>
        <v>0.000001849224324</v>
      </c>
      <c r="L88" s="1">
        <f>IFERROR(__xludf.DUMMYFUNCTION("""COMPUTED_VALUE"""),62.0)</f>
        <v>62</v>
      </c>
      <c r="M88" s="1">
        <v>40.0</v>
      </c>
      <c r="N88" s="1">
        <v>94.0</v>
      </c>
    </row>
    <row r="89" ht="15.75" customHeight="1">
      <c r="A89" s="12">
        <v>44547.0</v>
      </c>
      <c r="B89" s="13">
        <v>55.0</v>
      </c>
      <c r="C89" s="13">
        <v>11363.981818181817</v>
      </c>
      <c r="D89" s="13">
        <v>10165.66427480916</v>
      </c>
      <c r="E89" s="13">
        <v>10454.98206278027</v>
      </c>
      <c r="F89" s="13">
        <v>9000.0</v>
      </c>
      <c r="G89" s="13">
        <v>12282.137861466039</v>
      </c>
      <c r="H89" s="13">
        <f t="array" ref="H89">XLOOKUP(Hoja2!$B89,N$2:N$144,M$2:M$144)</f>
        <v>38</v>
      </c>
      <c r="I89" s="1">
        <v>11364.0</v>
      </c>
      <c r="J89" s="1">
        <v>4654.581999999999</v>
      </c>
      <c r="K89" s="1">
        <f>(Hoja2!$C89/C88)-1</f>
        <v>0.0000009506966403</v>
      </c>
      <c r="L89" s="1">
        <f>IFERROR(__xludf.DUMMYFUNCTION("""COMPUTED_VALUE"""),153.0)</f>
        <v>153</v>
      </c>
      <c r="M89" s="1">
        <v>40.0</v>
      </c>
      <c r="N89" s="1">
        <v>95.0</v>
      </c>
    </row>
    <row r="90" ht="15.75" customHeight="1">
      <c r="A90" s="12">
        <v>44546.0</v>
      </c>
      <c r="B90" s="13">
        <v>56.0</v>
      </c>
      <c r="C90" s="13">
        <v>11363.964285714286</v>
      </c>
      <c r="D90" s="13">
        <v>10165.632782608696</v>
      </c>
      <c r="E90" s="13">
        <v>10455.0</v>
      </c>
      <c r="F90" s="13">
        <v>9000.0</v>
      </c>
      <c r="G90" s="13">
        <v>12281.3802672148</v>
      </c>
      <c r="H90" s="13">
        <f t="array" ref="H90">XLOOKUP(Hoja2!$B90,N$2:N$144,M$2:M$144)</f>
        <v>38</v>
      </c>
      <c r="I90" s="1">
        <v>11364.0</v>
      </c>
      <c r="J90" s="1">
        <v>4654.666603773585</v>
      </c>
      <c r="K90" s="1">
        <f>(Hoja2!$C90/C89)-1</f>
        <v>-0.000001542810241</v>
      </c>
      <c r="L90" s="1">
        <f>IFERROR(__xludf.DUMMYFUNCTION("""COMPUTED_VALUE"""),88.0)</f>
        <v>88</v>
      </c>
      <c r="M90" s="1">
        <v>40.0</v>
      </c>
      <c r="N90" s="1">
        <v>96.0</v>
      </c>
    </row>
    <row r="91" ht="15.75" customHeight="1">
      <c r="A91" s="12">
        <v>44545.0</v>
      </c>
      <c r="B91" s="13">
        <v>34.0</v>
      </c>
      <c r="C91" s="13">
        <v>11363.970588235294</v>
      </c>
      <c r="D91" s="13">
        <v>10165.588688524589</v>
      </c>
      <c r="E91" s="13">
        <v>10454.96449704142</v>
      </c>
      <c r="F91" s="13">
        <v>9000.0</v>
      </c>
      <c r="G91" s="13">
        <v>12282.234162895928</v>
      </c>
      <c r="H91" s="13">
        <f t="array" ref="H91">XLOOKUP(Hoja2!$B91,N$2:N$144,M$2:M$144)</f>
        <v>37</v>
      </c>
      <c r="I91" s="1">
        <v>11364.0</v>
      </c>
      <c r="J91" s="1">
        <v>4654.614411764705</v>
      </c>
      <c r="K91" s="1">
        <f>(Hoja2!$C91/C90)-1</f>
        <v>0.0000005546058444</v>
      </c>
      <c r="L91" s="1">
        <f>IFERROR(__xludf.DUMMYFUNCTION("""COMPUTED_VALUE"""),170.0)</f>
        <v>170</v>
      </c>
      <c r="M91" s="1">
        <v>40.0</v>
      </c>
      <c r="N91" s="1">
        <v>97.0</v>
      </c>
    </row>
    <row r="92" ht="15.75" customHeight="1">
      <c r="A92" s="12">
        <v>44544.0</v>
      </c>
      <c r="B92" s="13">
        <v>28.0</v>
      </c>
      <c r="C92" s="13">
        <v>11364.0</v>
      </c>
      <c r="D92" s="13">
        <v>10165.580857142857</v>
      </c>
      <c r="E92" s="13">
        <v>10454.977777777778</v>
      </c>
      <c r="F92" s="13">
        <v>9000.0</v>
      </c>
      <c r="G92" s="13">
        <v>12287.804347826086</v>
      </c>
      <c r="H92" s="13">
        <f t="array" ref="H92">XLOOKUP(Hoja2!$B92,N$2:N$144,M$2:M$144)</f>
        <v>37</v>
      </c>
      <c r="I92" s="1">
        <v>11364.0</v>
      </c>
      <c r="J92" s="1">
        <v>4654.570504201681</v>
      </c>
      <c r="K92" s="1">
        <f>(Hoja2!$C92/C91)-1</f>
        <v>0.000002588159172</v>
      </c>
      <c r="L92" s="1">
        <f>IFERROR(__xludf.DUMMYFUNCTION("""COMPUTED_VALUE"""),7.0)</f>
        <v>7</v>
      </c>
      <c r="M92" s="1">
        <v>40.0</v>
      </c>
      <c r="N92" s="1">
        <v>98.0</v>
      </c>
    </row>
    <row r="93" ht="15.75" customHeight="1">
      <c r="A93" s="12">
        <v>44543.0</v>
      </c>
      <c r="B93" s="13">
        <v>35.0</v>
      </c>
      <c r="C93" s="13">
        <v>11363.971428571429</v>
      </c>
      <c r="D93" s="13">
        <v>10165.610714285713</v>
      </c>
      <c r="E93" s="13">
        <v>10455.0</v>
      </c>
      <c r="F93" s="13">
        <v>9000.0</v>
      </c>
      <c r="G93" s="13">
        <v>12295.763005780347</v>
      </c>
      <c r="H93" s="13">
        <f t="array" ref="H93">XLOOKUP(Hoja2!$B93,N$2:N$144,M$2:M$144)</f>
        <v>37</v>
      </c>
      <c r="I93" s="1">
        <v>11364.0</v>
      </c>
      <c r="J93" s="1">
        <v>4654.633451327433</v>
      </c>
      <c r="K93" s="1">
        <f>(Hoja2!$C93/C92)-1</f>
        <v>-0.00000251420526</v>
      </c>
      <c r="L93" s="1">
        <f>IFERROR(__xludf.DUMMYFUNCTION("""COMPUTED_VALUE"""),195.0)</f>
        <v>195</v>
      </c>
      <c r="M93" s="1">
        <v>41.0</v>
      </c>
      <c r="N93" s="1">
        <v>101.0</v>
      </c>
    </row>
    <row r="94" ht="15.75" customHeight="1">
      <c r="A94" s="12">
        <v>44542.0</v>
      </c>
      <c r="B94" s="13">
        <v>47.0</v>
      </c>
      <c r="C94" s="13">
        <v>11363.978723404256</v>
      </c>
      <c r="D94" s="13">
        <v>10165.597984496124</v>
      </c>
      <c r="E94" s="13">
        <v>10455.0</v>
      </c>
      <c r="F94" s="13">
        <v>9000.0</v>
      </c>
      <c r="G94" s="13">
        <v>12284.580994897959</v>
      </c>
      <c r="H94" s="13">
        <f t="array" ref="H94">XLOOKUP(Hoja2!$B94,N$2:N$144,M$2:M$144)</f>
        <v>38</v>
      </c>
      <c r="I94" s="1">
        <v>11364.0</v>
      </c>
      <c r="J94" s="1">
        <v>4654.65</v>
      </c>
      <c r="K94" s="1">
        <f>(Hoja2!$C94/C93)-1</f>
        <v>0.0000006419263612</v>
      </c>
      <c r="L94" s="1">
        <f>IFERROR(__xludf.DUMMYFUNCTION("""COMPUTED_VALUE"""),201.0)</f>
        <v>201</v>
      </c>
      <c r="M94" s="1">
        <v>41.0</v>
      </c>
      <c r="N94" s="1">
        <v>104.0</v>
      </c>
    </row>
    <row r="95" ht="15.75" customHeight="1">
      <c r="A95" s="12">
        <v>44541.0</v>
      </c>
      <c r="B95" s="13">
        <v>48.0</v>
      </c>
      <c r="C95" s="13">
        <v>11363.958333333334</v>
      </c>
      <c r="D95" s="13">
        <v>10165.633758389262</v>
      </c>
      <c r="E95" s="13">
        <v>10454.994065281899</v>
      </c>
      <c r="F95" s="13">
        <v>9000.0</v>
      </c>
      <c r="G95" s="13">
        <v>12287.487025948103</v>
      </c>
      <c r="H95" s="13">
        <f t="array" ref="H95">XLOOKUP(Hoja2!$B95,N$2:N$144,M$2:M$144)</f>
        <v>38</v>
      </c>
      <c r="I95" s="1">
        <v>11364.0</v>
      </c>
      <c r="J95" s="1">
        <v>4654.490873786407</v>
      </c>
      <c r="K95" s="1">
        <f>(Hoja2!$C95/C94)-1</f>
        <v>-0.000001794272184</v>
      </c>
      <c r="L95" s="1">
        <f>IFERROR(__xludf.DUMMYFUNCTION("""COMPUTED_VALUE"""),129.0)</f>
        <v>129</v>
      </c>
      <c r="M95" s="1">
        <v>41.0</v>
      </c>
      <c r="N95" s="1">
        <v>105.0</v>
      </c>
    </row>
    <row r="96" ht="15.75" customHeight="1">
      <c r="A96" s="12">
        <v>44540.0</v>
      </c>
      <c r="B96" s="13">
        <v>39.0</v>
      </c>
      <c r="C96" s="13">
        <v>11363.923076923076</v>
      </c>
      <c r="D96" s="13">
        <v>10165.664999999999</v>
      </c>
      <c r="E96" s="13">
        <v>10454.984924623115</v>
      </c>
      <c r="F96" s="13">
        <v>9000.0</v>
      </c>
      <c r="G96" s="13">
        <v>12568.268577494691</v>
      </c>
      <c r="H96" s="13">
        <f t="array" ref="H96">XLOOKUP(Hoja2!$B96,N$2:N$144,M$2:M$144)</f>
        <v>37</v>
      </c>
      <c r="I96" s="1">
        <v>11364.0</v>
      </c>
      <c r="J96" s="1">
        <v>4654.59816091954</v>
      </c>
      <c r="K96" s="1">
        <f>(Hoja2!$C96/C95)-1</f>
        <v>-0.000003102476199</v>
      </c>
      <c r="L96" s="1">
        <f>IFERROR(__xludf.DUMMYFUNCTION("""COMPUTED_VALUE"""),139.0)</f>
        <v>139</v>
      </c>
      <c r="M96" s="1">
        <v>41.0</v>
      </c>
      <c r="N96" s="1">
        <v>106.0</v>
      </c>
    </row>
    <row r="97" ht="15.75" customHeight="1">
      <c r="A97" s="12">
        <v>44539.0</v>
      </c>
      <c r="B97" s="13">
        <v>36.0</v>
      </c>
      <c r="C97" s="13">
        <v>11363.944444444445</v>
      </c>
      <c r="D97" s="13">
        <v>10165.645479452054</v>
      </c>
      <c r="E97" s="13">
        <v>10454.986394557824</v>
      </c>
      <c r="F97" s="13">
        <v>9000.0</v>
      </c>
      <c r="G97" s="13">
        <v>13181.996661101837</v>
      </c>
      <c r="H97" s="13">
        <f t="array" ref="H97">XLOOKUP(Hoja2!$B97,N$2:N$144,M$2:M$144)</f>
        <v>37</v>
      </c>
      <c r="I97" s="1">
        <v>11364.0</v>
      </c>
      <c r="J97" s="1">
        <v>4654.636056338028</v>
      </c>
      <c r="K97" s="1">
        <f>(Hoja2!$C97/C96)-1</f>
        <v>0.000001880294439</v>
      </c>
      <c r="L97" s="1">
        <f>IFERROR(__xludf.DUMMYFUNCTION("""COMPUTED_VALUE"""),171.0)</f>
        <v>171</v>
      </c>
      <c r="M97" s="1">
        <v>41.0</v>
      </c>
      <c r="N97" s="1">
        <v>107.0</v>
      </c>
    </row>
    <row r="98" ht="15.75" customHeight="1">
      <c r="A98" s="12">
        <v>44538.0</v>
      </c>
      <c r="B98" s="13">
        <v>61.0</v>
      </c>
      <c r="C98" s="13">
        <v>11363.868852459016</v>
      </c>
      <c r="D98" s="13">
        <v>10165.604029850745</v>
      </c>
      <c r="E98" s="13">
        <v>10454.990625</v>
      </c>
      <c r="F98" s="13">
        <v>9000.0</v>
      </c>
      <c r="G98" s="13">
        <v>13181.997875730218</v>
      </c>
      <c r="H98" s="13">
        <f t="array" ref="H98">XLOOKUP(Hoja2!$B98,N$2:N$144,M$2:M$144)</f>
        <v>39</v>
      </c>
      <c r="I98" s="1">
        <v>11364.0</v>
      </c>
      <c r="J98" s="1">
        <v>4654.6225</v>
      </c>
      <c r="K98" s="1">
        <f>(Hoja2!$C98/C97)-1</f>
        <v>-0.000006651914377</v>
      </c>
      <c r="L98" s="1">
        <f>IFERROR(__xludf.DUMMYFUNCTION("""COMPUTED_VALUE"""),149.0)</f>
        <v>149</v>
      </c>
      <c r="M98" s="1">
        <v>41.0</v>
      </c>
      <c r="N98" s="1">
        <v>110.0</v>
      </c>
    </row>
    <row r="99" ht="15.75" customHeight="1">
      <c r="A99" s="12">
        <v>44537.0</v>
      </c>
      <c r="B99" s="13">
        <v>49.0</v>
      </c>
      <c r="C99" s="13">
        <v>11363.959183673469</v>
      </c>
      <c r="D99" s="13">
        <v>10165.67351724138</v>
      </c>
      <c r="E99" s="13">
        <v>10454.995633187773</v>
      </c>
      <c r="F99" s="13">
        <v>9000.0</v>
      </c>
      <c r="G99" s="13">
        <v>13181.993230174081</v>
      </c>
      <c r="H99" s="13">
        <f t="array" ref="H99">XLOOKUP(Hoja2!$B99,N$2:N$144,M$2:M$144)</f>
        <v>38</v>
      </c>
      <c r="I99" s="1">
        <v>11364.0</v>
      </c>
      <c r="J99" s="1">
        <v>4654.679552238806</v>
      </c>
      <c r="K99" s="1">
        <f>(Hoja2!$C99/C98)-1</f>
        <v>0.000007948984243</v>
      </c>
      <c r="L99" s="1">
        <f>IFERROR(__xludf.DUMMYFUNCTION("""COMPUTED_VALUE"""),136.0)</f>
        <v>136</v>
      </c>
      <c r="M99" s="1">
        <v>41.0</v>
      </c>
      <c r="N99" s="1">
        <v>111.0</v>
      </c>
    </row>
    <row r="100" ht="15.75" customHeight="1">
      <c r="A100" s="12">
        <v>44536.0</v>
      </c>
      <c r="B100" s="13">
        <v>31.0</v>
      </c>
      <c r="C100" s="13">
        <v>11363.967741935483</v>
      </c>
      <c r="D100" s="13">
        <v>10165.661415094339</v>
      </c>
      <c r="E100" s="13">
        <v>10454.979452054795</v>
      </c>
      <c r="F100" s="13">
        <v>9000.0</v>
      </c>
      <c r="G100" s="13">
        <v>13181.991319444445</v>
      </c>
      <c r="H100" s="13">
        <f t="array" ref="H100">XLOOKUP(Hoja2!$B100,N$2:N$144,M$2:M$144)</f>
        <v>37</v>
      </c>
      <c r="I100" s="1">
        <v>11364.0</v>
      </c>
      <c r="J100" s="1">
        <v>4654.482911392404</v>
      </c>
      <c r="K100" s="1">
        <f>(Hoja2!$C100/C99)-1</f>
        <v>0.0000007531056629</v>
      </c>
      <c r="L100" s="1">
        <f>IFERROR(__xludf.DUMMYFUNCTION("""COMPUTED_VALUE"""),106.0)</f>
        <v>106</v>
      </c>
      <c r="M100" s="1">
        <v>41.0</v>
      </c>
      <c r="N100" s="1">
        <v>117.0</v>
      </c>
    </row>
    <row r="101" ht="15.75" customHeight="1">
      <c r="A101" s="12">
        <v>44535.0</v>
      </c>
      <c r="B101" s="13">
        <v>46.0</v>
      </c>
      <c r="C101" s="13">
        <v>11364.0</v>
      </c>
      <c r="D101" s="13">
        <v>10165.615862068964</v>
      </c>
      <c r="E101" s="13">
        <v>10454.991596638656</v>
      </c>
      <c r="F101" s="13">
        <v>9000.0</v>
      </c>
      <c r="G101" s="13">
        <v>13181.980221058755</v>
      </c>
      <c r="H101" s="13">
        <f t="array" ref="H101">XLOOKUP(Hoja2!$B101,N$2:N$144,M$2:M$144)</f>
        <v>38</v>
      </c>
      <c r="I101" s="1">
        <v>11364.0</v>
      </c>
      <c r="J101" s="1">
        <v>7274.068153846154</v>
      </c>
      <c r="K101" s="1">
        <f>(Hoja2!$C101/C100)-1</f>
        <v>0.0000028386269</v>
      </c>
      <c r="L101" s="1">
        <f>IFERROR(__xludf.DUMMYFUNCTION("""COMPUTED_VALUE"""),138.0)</f>
        <v>138</v>
      </c>
      <c r="M101" s="1">
        <v>41.0</v>
      </c>
      <c r="N101" s="1">
        <v>118.0</v>
      </c>
    </row>
    <row r="102" ht="15.75" customHeight="1">
      <c r="A102" s="12">
        <v>44534.0</v>
      </c>
      <c r="B102" s="13">
        <v>59.0</v>
      </c>
      <c r="C102" s="13">
        <v>11363.966101694916</v>
      </c>
      <c r="D102" s="13">
        <v>10165.700285714285</v>
      </c>
      <c r="E102" s="13">
        <v>10454.99090909091</v>
      </c>
      <c r="F102" s="13">
        <v>9000.0</v>
      </c>
      <c r="G102" s="13">
        <v>13181.995747696668</v>
      </c>
      <c r="H102" s="13">
        <f t="array" ref="H102">XLOOKUP(Hoja2!$B102,N$2:N$144,M$2:M$144)</f>
        <v>38</v>
      </c>
      <c r="I102" s="1">
        <v>11364.0</v>
      </c>
      <c r="J102" s="1">
        <v>7195.447303370785</v>
      </c>
      <c r="K102" s="1">
        <f>(Hoja2!$C102/C101)-1</f>
        <v>-0.000002982955393</v>
      </c>
      <c r="L102" s="1">
        <f>IFERROR(__xludf.DUMMYFUNCTION("""COMPUTED_VALUE"""),126.0)</f>
        <v>126</v>
      </c>
      <c r="M102" s="1">
        <v>41.0</v>
      </c>
      <c r="N102" s="1">
        <v>119.0</v>
      </c>
    </row>
    <row r="103" ht="15.75" customHeight="1">
      <c r="A103" s="12">
        <v>44533.0</v>
      </c>
      <c r="B103" s="13">
        <v>41.0</v>
      </c>
      <c r="C103" s="13">
        <v>11363.951219512195</v>
      </c>
      <c r="D103" s="13">
        <v>10165.679615384613</v>
      </c>
      <c r="E103" s="13">
        <v>10454.952606635072</v>
      </c>
      <c r="F103" s="13">
        <v>9000.0</v>
      </c>
      <c r="G103" s="13">
        <v>13181.99107142857</v>
      </c>
      <c r="H103" s="13">
        <f t="array" ref="H103">XLOOKUP(Hoja2!$B103,N$2:N$144,M$2:M$144)</f>
        <v>37</v>
      </c>
      <c r="I103" s="1">
        <v>11364.0</v>
      </c>
      <c r="J103" s="1">
        <v>7315.0</v>
      </c>
      <c r="K103" s="1">
        <f>(Hoja2!$C103/C102)-1</f>
        <v>-0.000001309594079</v>
      </c>
      <c r="L103" s="1">
        <f>IFERROR(__xludf.DUMMYFUNCTION("""COMPUTED_VALUE"""),145.0)</f>
        <v>145</v>
      </c>
      <c r="M103" s="1">
        <v>41.0</v>
      </c>
      <c r="N103" s="1">
        <v>121.0</v>
      </c>
    </row>
    <row r="104" ht="15.75" customHeight="1">
      <c r="A104" s="12">
        <v>44532.0</v>
      </c>
      <c r="B104" s="13">
        <v>43.0</v>
      </c>
      <c r="C104" s="13">
        <v>11363.93023255814</v>
      </c>
      <c r="D104" s="13">
        <v>10165.696666666667</v>
      </c>
      <c r="E104" s="13">
        <v>10455.0</v>
      </c>
      <c r="F104" s="13">
        <v>9000.0</v>
      </c>
      <c r="G104" s="13">
        <v>13181.991816693944</v>
      </c>
      <c r="H104" s="13">
        <f t="array" ref="H104">XLOOKUP(Hoja2!$B104,N$2:N$144,M$2:M$144)</f>
        <v>37</v>
      </c>
      <c r="I104" s="1">
        <v>11364.0</v>
      </c>
      <c r="J104" s="1">
        <v>7315.0</v>
      </c>
      <c r="K104" s="1">
        <f>(Hoja2!$C104/C103)-1</f>
        <v>-0.000001846800787</v>
      </c>
      <c r="L104" s="1">
        <f>IFERROR(__xludf.DUMMYFUNCTION("""COMPUTED_VALUE"""),162.0)</f>
        <v>162</v>
      </c>
      <c r="M104" s="1">
        <v>41.0</v>
      </c>
      <c r="N104" s="1">
        <v>124.0</v>
      </c>
    </row>
    <row r="105" ht="15.75" customHeight="1">
      <c r="A105" s="12">
        <v>44531.0</v>
      </c>
      <c r="B105" s="13">
        <v>33.0</v>
      </c>
      <c r="C105" s="13">
        <v>11363.969696969696</v>
      </c>
      <c r="D105" s="13">
        <v>10165.654621848738</v>
      </c>
      <c r="E105" s="13">
        <v>10454.973451327434</v>
      </c>
      <c r="F105" s="13">
        <v>9000.0</v>
      </c>
      <c r="G105" s="13">
        <v>13182.0</v>
      </c>
      <c r="H105" s="13">
        <f t="array" ref="H105">XLOOKUP(Hoja2!$B105,N$2:N$144,M$2:M$144)</f>
        <v>37</v>
      </c>
      <c r="I105" s="1">
        <v>11364.0</v>
      </c>
      <c r="J105" s="1">
        <v>7315.0</v>
      </c>
      <c r="K105" s="1">
        <f>(Hoja2!$C105/C104)-1</f>
        <v>0.000003472778409</v>
      </c>
      <c r="L105" s="1">
        <f>IFERROR(__xludf.DUMMYFUNCTION("""COMPUTED_VALUE"""),242.0)</f>
        <v>242</v>
      </c>
      <c r="M105" s="1">
        <v>41.0</v>
      </c>
      <c r="N105" s="1">
        <v>125.0</v>
      </c>
    </row>
    <row r="106" ht="15.75" customHeight="1">
      <c r="A106" s="12">
        <v>44530.0</v>
      </c>
      <c r="B106" s="13">
        <v>41.0</v>
      </c>
      <c r="C106" s="13">
        <v>11363.975609756097</v>
      </c>
      <c r="D106" s="13">
        <v>10165.63705882353</v>
      </c>
      <c r="E106" s="13">
        <v>10454.980263157895</v>
      </c>
      <c r="F106" s="13">
        <v>9000.0</v>
      </c>
      <c r="G106" s="13">
        <v>13181.996884735203</v>
      </c>
      <c r="H106" s="13">
        <f t="array" ref="H106">XLOOKUP(Hoja2!$B106,N$2:N$144,M$2:M$144)</f>
        <v>37</v>
      </c>
      <c r="I106" s="1">
        <v>11364.0</v>
      </c>
      <c r="J106" s="1">
        <v>9214.8575</v>
      </c>
      <c r="K106" s="1">
        <f>(Hoja2!$C106/C105)-1</f>
        <v>0.0000005203099409</v>
      </c>
      <c r="L106" s="1">
        <f>IFERROR(__xludf.DUMMYFUNCTION("""COMPUTED_VALUE"""),184.0)</f>
        <v>184</v>
      </c>
      <c r="M106" s="1">
        <v>41.0</v>
      </c>
      <c r="N106" s="1">
        <v>126.0</v>
      </c>
    </row>
    <row r="107" ht="15.75" customHeight="1">
      <c r="A107" s="12">
        <v>44529.0</v>
      </c>
      <c r="B107" s="13">
        <v>24.0</v>
      </c>
      <c r="C107" s="13">
        <v>11363.916666666666</v>
      </c>
      <c r="D107" s="13">
        <v>10165.605185185184</v>
      </c>
      <c r="E107" s="13">
        <v>10455.0</v>
      </c>
      <c r="F107" s="13">
        <v>9000.0</v>
      </c>
      <c r="G107" s="13">
        <v>13174.076655052264</v>
      </c>
      <c r="H107" s="13">
        <f t="array" ref="H107">XLOOKUP(Hoja2!$B107,N$2:N$144,M$2:M$144)</f>
        <v>36</v>
      </c>
      <c r="I107" s="1">
        <v>11364.0</v>
      </c>
      <c r="J107" s="1">
        <v>8968.081428571428</v>
      </c>
      <c r="K107" s="1">
        <f>(Hoja2!$C107/C106)-1</f>
        <v>-0.000005186837024</v>
      </c>
      <c r="L107" s="1">
        <f>IFERROR(__xludf.DUMMYFUNCTION("""COMPUTED_VALUE"""),196.0)</f>
        <v>196</v>
      </c>
      <c r="M107" s="1">
        <v>41.0</v>
      </c>
      <c r="N107" s="1">
        <v>128.0</v>
      </c>
    </row>
    <row r="108" ht="15.75" customHeight="1">
      <c r="A108" s="12">
        <v>44528.0</v>
      </c>
      <c r="B108" s="13">
        <v>28.0</v>
      </c>
      <c r="C108" s="13">
        <v>11364.0</v>
      </c>
      <c r="D108" s="13">
        <v>10165.607999999998</v>
      </c>
      <c r="E108" s="13">
        <v>10455.0</v>
      </c>
      <c r="F108" s="13">
        <v>9000.0</v>
      </c>
      <c r="G108" s="13">
        <v>12272.991407799074</v>
      </c>
      <c r="H108" s="13">
        <f t="array" ref="H108">XLOOKUP(Hoja2!$B108,N$2:N$144,M$2:M$144)</f>
        <v>37</v>
      </c>
      <c r="I108" s="1">
        <v>11364.0</v>
      </c>
      <c r="J108" s="1">
        <v>9214.951694915253</v>
      </c>
      <c r="K108" s="1">
        <f>(Hoja2!$C108/C107)-1</f>
        <v>0.000007333152449</v>
      </c>
      <c r="L108" s="1">
        <f>IFERROR(__xludf.DUMMYFUNCTION("""COMPUTED_VALUE"""),142.0)</f>
        <v>142</v>
      </c>
      <c r="M108" s="1">
        <v>41.0</v>
      </c>
      <c r="N108" s="1">
        <v>129.0</v>
      </c>
    </row>
    <row r="109" ht="15.75" customHeight="1">
      <c r="A109" s="12">
        <v>44527.0</v>
      </c>
      <c r="B109" s="13">
        <v>47.0</v>
      </c>
      <c r="C109" s="13">
        <v>11363.978723404256</v>
      </c>
      <c r="D109" s="13">
        <v>10165.708606557377</v>
      </c>
      <c r="E109" s="13">
        <v>10454.972413793104</v>
      </c>
      <c r="F109" s="13">
        <v>9000.0</v>
      </c>
      <c r="G109" s="13">
        <v>12272.991094147583</v>
      </c>
      <c r="H109" s="13">
        <f t="array" ref="H109">XLOOKUP(Hoja2!$B109,N$2:N$144,M$2:M$144)</f>
        <v>38</v>
      </c>
      <c r="I109" s="1">
        <v>11364.0</v>
      </c>
      <c r="J109" s="1">
        <v>9214.81</v>
      </c>
      <c r="K109" s="1">
        <f>(Hoja2!$C109/C108)-1</f>
        <v>-0.000001872280513</v>
      </c>
      <c r="L109" s="1">
        <f>IFERROR(__xludf.DUMMYFUNCTION("""COMPUTED_VALUE"""),131.0)</f>
        <v>131</v>
      </c>
      <c r="M109" s="1">
        <v>42.0</v>
      </c>
      <c r="N109" s="1">
        <v>130.0</v>
      </c>
    </row>
    <row r="110" ht="15.75" customHeight="1">
      <c r="A110" s="12">
        <v>44526.0</v>
      </c>
      <c r="B110" s="13">
        <v>36.0</v>
      </c>
      <c r="C110" s="13">
        <v>11364.0</v>
      </c>
      <c r="D110" s="13">
        <v>10165.655499999999</v>
      </c>
      <c r="E110" s="13">
        <v>10454.968586387435</v>
      </c>
      <c r="F110" s="13">
        <v>9000.0</v>
      </c>
      <c r="G110" s="13">
        <v>12272.992835209827</v>
      </c>
      <c r="H110" s="13">
        <f t="array" ref="H110">XLOOKUP(Hoja2!$B110,N$2:N$144,M$2:M$144)</f>
        <v>37</v>
      </c>
      <c r="I110" s="1">
        <v>11364.0</v>
      </c>
      <c r="J110" s="1">
        <v>9214.850980392157</v>
      </c>
      <c r="K110" s="1">
        <f>(Hoja2!$C110/C109)-1</f>
        <v>0.000001872284018</v>
      </c>
      <c r="L110" s="1">
        <f>IFERROR(__xludf.DUMMYFUNCTION("""COMPUTED_VALUE"""),140.0)</f>
        <v>140</v>
      </c>
      <c r="M110" s="1">
        <v>42.0</v>
      </c>
      <c r="N110" s="1">
        <v>131.0</v>
      </c>
    </row>
    <row r="111" ht="15.75" customHeight="1">
      <c r="A111" s="12">
        <v>44525.0</v>
      </c>
      <c r="B111" s="13">
        <v>26.0</v>
      </c>
      <c r="C111" s="13">
        <v>11363.961538461539</v>
      </c>
      <c r="D111" s="13">
        <v>10165.663908045975</v>
      </c>
      <c r="E111" s="13">
        <v>10455.0</v>
      </c>
      <c r="F111" s="13">
        <v>9000.0</v>
      </c>
      <c r="G111" s="13">
        <v>12277.272440944882</v>
      </c>
      <c r="H111" s="13">
        <f t="array" ref="H111">XLOOKUP(Hoja2!$B111,N$2:N$144,M$2:M$144)</f>
        <v>37</v>
      </c>
      <c r="I111" s="1">
        <v>11364.0</v>
      </c>
      <c r="J111" s="1">
        <v>9214.826456692914</v>
      </c>
      <c r="K111" s="1">
        <f>(Hoja2!$C111/C110)-1</f>
        <v>-0.00000338450708</v>
      </c>
      <c r="L111" s="1">
        <f>IFERROR(__xludf.DUMMYFUNCTION("""COMPUTED_VALUE"""),156.0)</f>
        <v>156</v>
      </c>
      <c r="M111" s="1">
        <v>42.0</v>
      </c>
      <c r="N111" s="1">
        <v>133.0</v>
      </c>
    </row>
    <row r="112" ht="15.75" customHeight="1">
      <c r="A112" s="12">
        <v>44524.0</v>
      </c>
      <c r="B112" s="13">
        <v>35.0</v>
      </c>
      <c r="C112" s="13">
        <v>11364.0</v>
      </c>
      <c r="D112" s="13">
        <v>10165.620666666666</v>
      </c>
      <c r="E112" s="13">
        <v>10455.0</v>
      </c>
      <c r="F112" s="13">
        <v>9000.0</v>
      </c>
      <c r="G112" s="13">
        <v>13181.99537037037</v>
      </c>
      <c r="H112" s="13">
        <f t="array" ref="H112">XLOOKUP(Hoja2!$B112,N$2:N$144,M$2:M$144)</f>
        <v>37</v>
      </c>
      <c r="I112" s="1">
        <v>11364.0</v>
      </c>
      <c r="J112" s="1">
        <v>9214.81</v>
      </c>
      <c r="K112" s="1">
        <f>(Hoja2!$C112/C111)-1</f>
        <v>0.000003384518535</v>
      </c>
      <c r="L112" s="1">
        <f>IFERROR(__xludf.DUMMYFUNCTION("""COMPUTED_VALUE"""),227.0)</f>
        <v>227</v>
      </c>
      <c r="M112" s="1">
        <v>42.0</v>
      </c>
      <c r="N112" s="1">
        <v>136.0</v>
      </c>
    </row>
    <row r="113" ht="15.75" customHeight="1">
      <c r="A113" s="12">
        <v>44523.0</v>
      </c>
      <c r="B113" s="13">
        <v>24.0</v>
      </c>
      <c r="C113" s="13">
        <v>11364.0</v>
      </c>
      <c r="D113" s="13">
        <v>10165.627721518988</v>
      </c>
      <c r="E113" s="13">
        <v>10454.934782608696</v>
      </c>
      <c r="F113" s="13">
        <v>9000.0</v>
      </c>
      <c r="G113" s="13">
        <v>13181.992736077482</v>
      </c>
      <c r="H113" s="13">
        <f t="array" ref="H113">XLOOKUP(Hoja2!$B113,N$2:N$144,M$2:M$144)</f>
        <v>36</v>
      </c>
      <c r="I113" s="1">
        <v>11364.0</v>
      </c>
      <c r="J113" s="1">
        <v>9214.81</v>
      </c>
      <c r="K113" s="1">
        <f>(Hoja2!$C113/C112)-1</f>
        <v>0</v>
      </c>
      <c r="L113" s="1">
        <f>IFERROR(__xludf.DUMMYFUNCTION("""COMPUTED_VALUE"""),154.0)</f>
        <v>154</v>
      </c>
      <c r="M113" s="1">
        <v>42.0</v>
      </c>
      <c r="N113" s="1">
        <v>138.0</v>
      </c>
    </row>
    <row r="114" ht="15.75" customHeight="1">
      <c r="A114" s="12">
        <v>44522.0</v>
      </c>
      <c r="B114" s="13">
        <v>28.0</v>
      </c>
      <c r="C114" s="13">
        <v>11364.0</v>
      </c>
      <c r="D114" s="13">
        <v>10165.682592592591</v>
      </c>
      <c r="E114" s="13">
        <v>10454.990476190476</v>
      </c>
      <c r="F114" s="13">
        <v>9000.0</v>
      </c>
      <c r="G114" s="13">
        <v>13181.99756097561</v>
      </c>
      <c r="H114" s="13">
        <f t="array" ref="H114">XLOOKUP(Hoja2!$B114,N$2:N$144,M$2:M$144)</f>
        <v>37</v>
      </c>
      <c r="I114" s="1">
        <v>11364.0</v>
      </c>
      <c r="J114" s="1">
        <v>9214.81</v>
      </c>
      <c r="K114" s="1">
        <f>(Hoja2!$C114/C113)-1</f>
        <v>0</v>
      </c>
      <c r="L114" s="1">
        <f>IFERROR(__xludf.DUMMYFUNCTION("""COMPUTED_VALUE"""),161.0)</f>
        <v>161</v>
      </c>
      <c r="M114" s="1">
        <v>42.0</v>
      </c>
      <c r="N114" s="1">
        <v>139.0</v>
      </c>
    </row>
    <row r="115" ht="15.75" customHeight="1">
      <c r="A115" s="12">
        <v>44521.0</v>
      </c>
      <c r="B115" s="13">
        <v>24.0</v>
      </c>
      <c r="C115" s="13">
        <v>11363.958333333334</v>
      </c>
      <c r="D115" s="13">
        <v>10165.661415094339</v>
      </c>
      <c r="E115" s="13">
        <v>10454.993220338984</v>
      </c>
      <c r="F115" s="13">
        <v>9000.0</v>
      </c>
      <c r="G115" s="13">
        <v>13181.998427672956</v>
      </c>
      <c r="H115" s="13">
        <f t="array" ref="H115">XLOOKUP(Hoja2!$B115,N$2:N$144,M$2:M$144)</f>
        <v>36</v>
      </c>
      <c r="I115" s="1">
        <v>11364.0</v>
      </c>
      <c r="J115" s="1">
        <v>9214.81</v>
      </c>
      <c r="K115" s="1">
        <f>(Hoja2!$C115/C114)-1</f>
        <v>-0.000003666549337</v>
      </c>
      <c r="L115" s="1">
        <f>IFERROR(__xludf.DUMMYFUNCTION("""COMPUTED_VALUE"""),150.0)</f>
        <v>150</v>
      </c>
      <c r="M115" s="1">
        <v>42.0</v>
      </c>
      <c r="N115" s="1">
        <v>140.0</v>
      </c>
    </row>
    <row r="116" ht="15.75" customHeight="1">
      <c r="A116" s="12">
        <v>44520.0</v>
      </c>
      <c r="B116" s="13">
        <v>38.0</v>
      </c>
      <c r="C116" s="13">
        <v>11363.973684210527</v>
      </c>
      <c r="D116" s="13">
        <v>10165.585833333333</v>
      </c>
      <c r="E116" s="13">
        <v>10454.996363636363</v>
      </c>
      <c r="F116" s="13">
        <v>9000.0</v>
      </c>
      <c r="G116" s="13">
        <v>13181.994945240102</v>
      </c>
      <c r="H116" s="13">
        <f t="array" ref="H116">XLOOKUP(Hoja2!$B116,N$2:N$144,M$2:M$144)</f>
        <v>37</v>
      </c>
      <c r="I116" s="1">
        <v>11364.0</v>
      </c>
      <c r="J116" s="1">
        <v>9214.877419354838</v>
      </c>
      <c r="K116" s="1">
        <f>(Hoja2!$C116/C115)-1</f>
        <v>0.000001350838919</v>
      </c>
      <c r="L116" s="1">
        <f>IFERROR(__xludf.DUMMYFUNCTION("""COMPUTED_VALUE"""),183.0)</f>
        <v>183</v>
      </c>
      <c r="M116" s="1">
        <v>42.0</v>
      </c>
      <c r="N116" s="1">
        <v>142.0</v>
      </c>
    </row>
    <row r="117" ht="15.75" customHeight="1">
      <c r="A117" s="12">
        <v>44519.0</v>
      </c>
      <c r="B117" s="13">
        <v>32.0</v>
      </c>
      <c r="C117" s="13">
        <v>11363.96875</v>
      </c>
      <c r="D117" s="13">
        <v>10165.488701923077</v>
      </c>
      <c r="E117" s="13">
        <v>10454.912698412698</v>
      </c>
      <c r="F117" s="13">
        <v>9000.0</v>
      </c>
      <c r="G117" s="13">
        <v>13181.986631016043</v>
      </c>
      <c r="H117" s="13">
        <f t="array" ref="H117">XLOOKUP(Hoja2!$B117,N$2:N$144,M$2:M$144)</f>
        <v>37</v>
      </c>
      <c r="I117" s="1">
        <v>11364.0</v>
      </c>
      <c r="J117" s="1">
        <v>9214.81</v>
      </c>
      <c r="K117" s="1">
        <f>(Hoja2!$C117/C116)-1</f>
        <v>-0.0000004341976375</v>
      </c>
      <c r="L117" s="1">
        <f>IFERROR(__xludf.DUMMYFUNCTION("""COMPUTED_VALUE"""),179.0)</f>
        <v>179</v>
      </c>
      <c r="M117" s="1">
        <v>43.0</v>
      </c>
      <c r="N117" s="1">
        <v>145.0</v>
      </c>
    </row>
    <row r="118" ht="15.75" customHeight="1">
      <c r="A118" s="12">
        <v>44518.0</v>
      </c>
      <c r="B118" s="13">
        <v>24.0</v>
      </c>
      <c r="C118" s="13">
        <v>11364.0</v>
      </c>
      <c r="D118" s="13">
        <v>10165.618783783782</v>
      </c>
      <c r="E118" s="13">
        <v>10454.962962962964</v>
      </c>
      <c r="F118" s="13">
        <v>9000.0</v>
      </c>
      <c r="G118" s="13">
        <v>13181.993071593533</v>
      </c>
      <c r="H118" s="13">
        <f t="array" ref="H118">XLOOKUP(Hoja2!$B118,N$2:N$144,M$2:M$144)</f>
        <v>36</v>
      </c>
      <c r="I118" s="1">
        <v>11364.0</v>
      </c>
      <c r="J118" s="1">
        <v>9214.873979591835</v>
      </c>
      <c r="K118" s="1">
        <f>(Hoja2!$C118/C117)-1</f>
        <v>0.000002749919565</v>
      </c>
      <c r="L118" s="1">
        <f>IFERROR(__xludf.DUMMYFUNCTION("""COMPUTED_VALUE"""),244.0)</f>
        <v>244</v>
      </c>
      <c r="M118" s="1">
        <v>43.0</v>
      </c>
      <c r="N118" s="1">
        <v>148.0</v>
      </c>
    </row>
    <row r="119" ht="15.75" customHeight="1">
      <c r="A119" s="12">
        <v>44517.0</v>
      </c>
      <c r="B119" s="13">
        <v>35.0</v>
      </c>
      <c r="C119" s="13">
        <v>11363.942857142858</v>
      </c>
      <c r="D119" s="13">
        <v>10165.516976744186</v>
      </c>
      <c r="E119" s="13">
        <v>10455.0</v>
      </c>
      <c r="F119" s="13">
        <v>9000.0</v>
      </c>
      <c r="G119" s="13">
        <v>13181.997695852535</v>
      </c>
      <c r="H119" s="13">
        <f t="array" ref="H119">XLOOKUP(Hoja2!$B119,N$2:N$144,M$2:M$144)</f>
        <v>37</v>
      </c>
      <c r="I119" s="1">
        <v>11364.0</v>
      </c>
      <c r="J119" s="1">
        <v>9214.81</v>
      </c>
      <c r="K119" s="1">
        <f>(Hoja2!$C119/C118)-1</f>
        <v>-0.000005028410519</v>
      </c>
      <c r="L119" s="1">
        <f>IFERROR(__xludf.DUMMYFUNCTION("""COMPUTED_VALUE"""),309.0)</f>
        <v>309</v>
      </c>
      <c r="M119" s="1">
        <v>43.0</v>
      </c>
      <c r="N119" s="1">
        <v>149.0</v>
      </c>
    </row>
    <row r="120" ht="15.75" customHeight="1">
      <c r="A120" s="12">
        <v>44516.0</v>
      </c>
      <c r="B120" s="13">
        <v>29.0</v>
      </c>
      <c r="C120" s="13">
        <v>11363.931034482759</v>
      </c>
      <c r="D120" s="13">
        <v>10165.687093023256</v>
      </c>
      <c r="E120" s="13">
        <v>10455.0</v>
      </c>
      <c r="F120" s="13">
        <v>9000.0</v>
      </c>
      <c r="G120" s="13">
        <v>13164.69978858351</v>
      </c>
      <c r="H120" s="13">
        <f t="array" ref="H120">XLOOKUP(Hoja2!$B120,N$2:N$144,M$2:M$144)</f>
        <v>37</v>
      </c>
      <c r="I120" s="1">
        <v>11364.0</v>
      </c>
      <c r="J120" s="1">
        <v>9214.858045977011</v>
      </c>
      <c r="K120" s="1">
        <f>(Hoja2!$C120/C119)-1</f>
        <v>-0.000001040366029</v>
      </c>
      <c r="L120" s="1">
        <f>IFERROR(__xludf.DUMMYFUNCTION("""COMPUTED_VALUE"""),221.0)</f>
        <v>221</v>
      </c>
      <c r="M120" s="1">
        <v>43.0</v>
      </c>
      <c r="N120" s="1">
        <v>150.0</v>
      </c>
    </row>
    <row r="121" ht="15.75" customHeight="1">
      <c r="A121" s="12">
        <v>44515.0</v>
      </c>
      <c r="B121" s="13">
        <v>40.0</v>
      </c>
      <c r="C121" s="13">
        <v>11363.95</v>
      </c>
      <c r="D121" s="13">
        <v>10165.619326923075</v>
      </c>
      <c r="E121" s="13">
        <v>10454.979797979799</v>
      </c>
      <c r="F121" s="13">
        <v>9000.0</v>
      </c>
      <c r="G121" s="13">
        <v>12272.993006993007</v>
      </c>
      <c r="H121" s="13">
        <f t="array" ref="H121">XLOOKUP(Hoja2!$B121,N$2:N$144,M$2:M$144)</f>
        <v>37</v>
      </c>
      <c r="I121" s="1">
        <v>11364.0</v>
      </c>
      <c r="J121" s="1">
        <v>9214.846034482758</v>
      </c>
      <c r="K121" s="1">
        <f>(Hoja2!$C121/C120)-1</f>
        <v>0.00000166892224</v>
      </c>
      <c r="L121" s="1">
        <f>IFERROR(__xludf.DUMMYFUNCTION("""COMPUTED_VALUE"""),185.0)</f>
        <v>185</v>
      </c>
      <c r="M121" s="1">
        <v>43.0</v>
      </c>
      <c r="N121" s="1">
        <v>152.0</v>
      </c>
    </row>
    <row r="122" ht="15.75" customHeight="1">
      <c r="A122" s="12">
        <v>44514.0</v>
      </c>
      <c r="B122" s="13">
        <v>27.0</v>
      </c>
      <c r="C122" s="13">
        <v>11364.0</v>
      </c>
      <c r="D122" s="13">
        <v>10165.699711538462</v>
      </c>
      <c r="E122" s="13">
        <v>10455.0</v>
      </c>
      <c r="F122" s="13">
        <v>9000.0</v>
      </c>
      <c r="G122" s="13">
        <v>12272.99376114082</v>
      </c>
      <c r="H122" s="13">
        <f t="array" ref="H122">XLOOKUP(Hoja2!$B122,N$2:N$144,M$2:M$144)</f>
        <v>37</v>
      </c>
      <c r="I122" s="1">
        <v>11364.0</v>
      </c>
      <c r="J122" s="1">
        <v>9214.8375</v>
      </c>
      <c r="K122" s="1">
        <f>(Hoja2!$C122/C121)-1</f>
        <v>0.000004399878563</v>
      </c>
      <c r="L122" s="1">
        <f>IFERROR(__xludf.DUMMYFUNCTION("""COMPUTED_VALUE"""),165.0)</f>
        <v>165</v>
      </c>
      <c r="M122" s="1">
        <v>43.0</v>
      </c>
      <c r="N122" s="1">
        <v>153.0</v>
      </c>
    </row>
    <row r="123" ht="15.75" customHeight="1">
      <c r="A123" s="12">
        <v>44513.0</v>
      </c>
      <c r="B123" s="13">
        <v>60.0</v>
      </c>
      <c r="C123" s="13">
        <v>11363.983333333334</v>
      </c>
      <c r="D123" s="13">
        <v>10165.692032520325</v>
      </c>
      <c r="E123" s="13">
        <v>10454.993220338984</v>
      </c>
      <c r="F123" s="13">
        <v>9000.0</v>
      </c>
      <c r="G123" s="13">
        <v>12276.971978984238</v>
      </c>
      <c r="H123" s="13">
        <f t="array" ref="H123">XLOOKUP(Hoja2!$B123,N$2:N$144,M$2:M$144)</f>
        <v>39</v>
      </c>
      <c r="I123" s="1">
        <v>11364.0</v>
      </c>
      <c r="J123" s="1">
        <v>9214.858604651163</v>
      </c>
      <c r="K123" s="1">
        <f>(Hoja2!$C123/C122)-1</f>
        <v>-0.000001466619735</v>
      </c>
      <c r="L123" s="1">
        <f>IFERROR(__xludf.DUMMYFUNCTION("""COMPUTED_VALUE"""),124.0)</f>
        <v>124</v>
      </c>
      <c r="M123" s="1">
        <v>43.0</v>
      </c>
      <c r="N123" s="1">
        <v>154.0</v>
      </c>
    </row>
    <row r="124" ht="15.75" customHeight="1">
      <c r="A124" s="12">
        <v>44512.0</v>
      </c>
      <c r="B124" s="13">
        <v>48.0</v>
      </c>
      <c r="C124" s="13">
        <v>11363.958333333334</v>
      </c>
      <c r="D124" s="13">
        <v>10165.604662162163</v>
      </c>
      <c r="E124" s="13">
        <v>10454.975757575758</v>
      </c>
      <c r="F124" s="13">
        <v>9000.0</v>
      </c>
      <c r="G124" s="13">
        <v>13181.98986975398</v>
      </c>
      <c r="H124" s="13">
        <f t="array" ref="H124">XLOOKUP(Hoja2!$B124,N$2:N$144,M$2:M$144)</f>
        <v>38</v>
      </c>
      <c r="I124" s="1">
        <v>11364.0</v>
      </c>
      <c r="J124" s="1">
        <v>9214.8575</v>
      </c>
      <c r="K124" s="1">
        <f>(Hoja2!$C124/C123)-1</f>
        <v>-0.000002199932829</v>
      </c>
      <c r="L124" s="1">
        <f>IFERROR(__xludf.DUMMYFUNCTION("""COMPUTED_VALUE"""),130.0)</f>
        <v>130</v>
      </c>
      <c r="M124" s="1">
        <v>43.0</v>
      </c>
      <c r="N124" s="1">
        <v>156.0</v>
      </c>
    </row>
    <row r="125" ht="15.75" customHeight="1">
      <c r="A125" s="12">
        <v>44511.0</v>
      </c>
      <c r="B125" s="13">
        <v>24.0</v>
      </c>
      <c r="C125" s="13">
        <v>11363.958333333334</v>
      </c>
      <c r="D125" s="13">
        <v>10165.721651376147</v>
      </c>
      <c r="E125" s="13">
        <v>10455.0</v>
      </c>
      <c r="F125" s="13">
        <v>9000.0</v>
      </c>
      <c r="G125" s="13">
        <v>13181.992920353983</v>
      </c>
      <c r="H125" s="13">
        <f t="array" ref="H125">XLOOKUP(Hoja2!$B125,N$2:N$144,M$2:M$144)</f>
        <v>36</v>
      </c>
      <c r="I125" s="1">
        <v>11364.0</v>
      </c>
      <c r="J125" s="1">
        <v>9214.830899999999</v>
      </c>
      <c r="K125" s="1">
        <f>(Hoja2!$C125/C124)-1</f>
        <v>0</v>
      </c>
      <c r="L125" s="1">
        <f>IFERROR(__xludf.DUMMYFUNCTION("""COMPUTED_VALUE"""),209.0)</f>
        <v>209</v>
      </c>
      <c r="M125" s="1">
        <v>43.0</v>
      </c>
      <c r="N125" s="1">
        <v>161.0</v>
      </c>
    </row>
    <row r="126" ht="15.75" customHeight="1">
      <c r="A126" s="12">
        <v>44510.0</v>
      </c>
      <c r="B126" s="13">
        <v>19.0</v>
      </c>
      <c r="C126" s="13">
        <v>11364.0</v>
      </c>
      <c r="D126" s="13">
        <v>10165.393333333332</v>
      </c>
      <c r="E126" s="13">
        <v>10455.0</v>
      </c>
      <c r="F126" s="13">
        <v>8984.833333333334</v>
      </c>
      <c r="G126" s="13">
        <v>13181.992771084337</v>
      </c>
      <c r="H126" s="13">
        <f t="array" ref="H126">XLOOKUP(Hoja2!$B126,N$2:N$144,M$2:M$144)</f>
        <v>36</v>
      </c>
      <c r="I126" s="1">
        <v>11364.0</v>
      </c>
      <c r="J126" s="1">
        <v>9214.809999999998</v>
      </c>
      <c r="K126" s="1">
        <f>(Hoja2!$C126/C125)-1</f>
        <v>0.000003666562781</v>
      </c>
      <c r="L126" s="1">
        <f>IFERROR(__xludf.DUMMYFUNCTION("""COMPUTED_VALUE"""),152.0)</f>
        <v>152</v>
      </c>
      <c r="M126" s="1">
        <v>43.0</v>
      </c>
      <c r="N126" s="1">
        <v>162.0</v>
      </c>
    </row>
    <row r="127" ht="15.75" customHeight="1">
      <c r="A127" s="12">
        <v>44509.0</v>
      </c>
      <c r="B127" s="13">
        <v>23.0</v>
      </c>
      <c r="C127" s="13">
        <v>11364.0</v>
      </c>
      <c r="D127" s="13">
        <v>9214.840510948905</v>
      </c>
      <c r="E127" s="13">
        <v>10454.99152542373</v>
      </c>
      <c r="F127" s="13">
        <v>8545.022038567493</v>
      </c>
      <c r="G127" s="13">
        <v>13182.0</v>
      </c>
      <c r="H127" s="13">
        <f t="array" ref="H127">XLOOKUP(Hoja2!$B127,N$2:N$144,M$2:M$144)</f>
        <v>36</v>
      </c>
      <c r="I127" s="1">
        <v>11364.0</v>
      </c>
      <c r="J127" s="1">
        <v>9214.842153846153</v>
      </c>
      <c r="K127" s="1">
        <f>(Hoja2!$C127/C126)-1</f>
        <v>0</v>
      </c>
      <c r="L127" s="1">
        <f>IFERROR(__xludf.DUMMYFUNCTION("""COMPUTED_VALUE"""),111.0)</f>
        <v>111</v>
      </c>
      <c r="M127" s="1">
        <v>43.0</v>
      </c>
      <c r="N127" s="1">
        <v>165.0</v>
      </c>
    </row>
    <row r="128" ht="15.75" customHeight="1">
      <c r="A128" s="12">
        <v>44508.0</v>
      </c>
      <c r="B128" s="13">
        <v>40.0</v>
      </c>
      <c r="C128" s="13">
        <v>11364.0</v>
      </c>
      <c r="D128" s="13">
        <v>9214.847657657658</v>
      </c>
      <c r="E128" s="13">
        <v>10454.970588235294</v>
      </c>
      <c r="F128" s="13">
        <v>8545.009287925697</v>
      </c>
      <c r="G128" s="13">
        <v>13181.997455470739</v>
      </c>
      <c r="H128" s="13">
        <f t="array" ref="H128">XLOOKUP(Hoja2!$B128,N$2:N$144,M$2:M$144)</f>
        <v>37</v>
      </c>
      <c r="I128" s="1">
        <v>11364.0</v>
      </c>
      <c r="J128" s="1">
        <v>9214.8575</v>
      </c>
      <c r="K128" s="1">
        <f>(Hoja2!$C128/C127)-1</f>
        <v>0</v>
      </c>
      <c r="L128" s="1">
        <f>IFERROR(__xludf.DUMMYFUNCTION("""COMPUTED_VALUE"""),89.0)</f>
        <v>89</v>
      </c>
      <c r="M128" s="1">
        <v>44.0</v>
      </c>
      <c r="N128" s="1">
        <v>170.0</v>
      </c>
    </row>
    <row r="129" ht="15.75" customHeight="1">
      <c r="A129" s="12">
        <v>44507.0</v>
      </c>
      <c r="B129" s="13">
        <v>39.0</v>
      </c>
      <c r="C129" s="13">
        <v>11364.0</v>
      </c>
      <c r="D129" s="13">
        <v>9214.824718309857</v>
      </c>
      <c r="E129" s="13">
        <v>10454.992509363296</v>
      </c>
      <c r="F129" s="13">
        <v>8545.023724792409</v>
      </c>
      <c r="G129" s="13">
        <v>13181.983076923078</v>
      </c>
      <c r="H129" s="13">
        <f t="array" ref="H129">XLOOKUP(Hoja2!$B129,N$2:N$144,M$2:M$144)</f>
        <v>37</v>
      </c>
      <c r="I129" s="1">
        <v>11364.0</v>
      </c>
      <c r="J129" s="1">
        <v>9214.837866666667</v>
      </c>
      <c r="K129" s="1">
        <f>(Hoja2!$C129/C128)-1</f>
        <v>0</v>
      </c>
      <c r="L129" s="1">
        <f>IFERROR(__xludf.DUMMYFUNCTION("""COMPUTED_VALUE"""),90.0)</f>
        <v>90</v>
      </c>
      <c r="M129" s="1">
        <v>44.0</v>
      </c>
      <c r="N129" s="1">
        <v>171.0</v>
      </c>
    </row>
    <row r="130" ht="15.75" customHeight="1">
      <c r="A130" s="12">
        <v>44506.0</v>
      </c>
      <c r="B130" s="13">
        <v>44.0</v>
      </c>
      <c r="C130" s="13">
        <v>11363.954545454546</v>
      </c>
      <c r="D130" s="13">
        <v>9214.81</v>
      </c>
      <c r="E130" s="13">
        <v>10454.996466431096</v>
      </c>
      <c r="F130" s="13">
        <v>8545.026954177898</v>
      </c>
      <c r="G130" s="13">
        <v>13181.996447602132</v>
      </c>
      <c r="H130" s="13">
        <f t="array" ref="H130">XLOOKUP(Hoja2!$B130,N$2:N$144,M$2:M$144)</f>
        <v>37</v>
      </c>
      <c r="I130" s="1">
        <v>11364.0</v>
      </c>
      <c r="J130" s="1">
        <v>9159.425</v>
      </c>
      <c r="K130" s="1">
        <f>(Hoja2!$C130/C129)-1</f>
        <v>-0.000003999872004</v>
      </c>
      <c r="L130" s="1">
        <f>IFERROR(__xludf.DUMMYFUNCTION("""COMPUTED_VALUE"""),17.0)</f>
        <v>17</v>
      </c>
      <c r="M130" s="1">
        <v>44.0</v>
      </c>
      <c r="N130" s="1">
        <v>179.0</v>
      </c>
    </row>
    <row r="131" ht="15.75" customHeight="1">
      <c r="A131" s="12">
        <v>44505.0</v>
      </c>
      <c r="B131" s="13">
        <v>51.0</v>
      </c>
      <c r="C131" s="13">
        <v>11363.901960784313</v>
      </c>
      <c r="D131" s="13">
        <v>9214.852945205477</v>
      </c>
      <c r="E131" s="13">
        <v>10454.978260869566</v>
      </c>
      <c r="F131" s="13">
        <v>8545.01286764706</v>
      </c>
      <c r="G131" s="13">
        <v>13181.991354466858</v>
      </c>
      <c r="H131" s="13">
        <f t="array" ref="H131">XLOOKUP(Hoja2!$B131,N$2:N$144,M$2:M$144)</f>
        <v>38</v>
      </c>
      <c r="I131" s="1">
        <v>11364.0</v>
      </c>
      <c r="J131" s="1">
        <v>9174.561666666666</v>
      </c>
      <c r="K131" s="1">
        <f>(Hoja2!$C131/C130)-1</f>
        <v>-0.000004627321415</v>
      </c>
      <c r="L131" s="1">
        <f>IFERROR(__xludf.DUMMYFUNCTION("""COMPUTED_VALUE"""),12.0)</f>
        <v>12</v>
      </c>
      <c r="M131" s="1">
        <v>44.0</v>
      </c>
      <c r="N131" s="1">
        <v>181.0</v>
      </c>
    </row>
    <row r="132" ht="15.75" customHeight="1">
      <c r="A132" s="12">
        <v>44504.0</v>
      </c>
      <c r="B132" s="13">
        <v>48.0</v>
      </c>
      <c r="C132" s="13">
        <v>11363.916666666666</v>
      </c>
      <c r="D132" s="13">
        <v>9214.829716981132</v>
      </c>
      <c r="E132" s="13">
        <v>10454.985815602837</v>
      </c>
      <c r="F132" s="13">
        <v>8545.02474226804</v>
      </c>
      <c r="G132" s="13">
        <v>13182.0</v>
      </c>
      <c r="H132" s="13">
        <f t="array" ref="H132">XLOOKUP(Hoja2!$B132,N$2:N$144,M$2:M$144)</f>
        <v>38</v>
      </c>
      <c r="I132" s="1">
        <v>11364.0</v>
      </c>
      <c r="J132" s="1">
        <v>9180.188695652174</v>
      </c>
      <c r="K132" s="1">
        <f>(Hoja2!$C132/C131)-1</f>
        <v>0.000001294087401</v>
      </c>
      <c r="L132" s="1">
        <f>IFERROR(__xludf.DUMMYFUNCTION("""COMPUTED_VALUE"""),13.0)</f>
        <v>13</v>
      </c>
      <c r="M132" s="1">
        <v>44.0</v>
      </c>
      <c r="N132" s="1">
        <v>183.0</v>
      </c>
    </row>
    <row r="133" ht="15.75" customHeight="1">
      <c r="A133" s="12">
        <v>44503.0</v>
      </c>
      <c r="B133" s="13">
        <v>30.0</v>
      </c>
      <c r="C133" s="13">
        <v>11364.0</v>
      </c>
      <c r="D133" s="13">
        <v>9214.81</v>
      </c>
      <c r="E133" s="13">
        <v>10454.984962406015</v>
      </c>
      <c r="F133" s="13">
        <v>8545.011467889908</v>
      </c>
      <c r="G133" s="13">
        <v>13181.995594713657</v>
      </c>
      <c r="H133" s="13">
        <f t="array" ref="H133">XLOOKUP(Hoja2!$B133,N$2:N$144,M$2:M$144)</f>
        <v>37</v>
      </c>
      <c r="I133" s="1">
        <v>11364.0</v>
      </c>
      <c r="J133" s="1">
        <v>9214.834880952381</v>
      </c>
      <c r="K133" s="1">
        <f>(Hoja2!$C133/C132)-1</f>
        <v>0.000007333152449</v>
      </c>
      <c r="L133" s="1">
        <f>IFERROR(__xludf.DUMMYFUNCTION("""COMPUTED_VALUE"""),11.0)</f>
        <v>11</v>
      </c>
      <c r="M133" s="1">
        <v>44.0</v>
      </c>
      <c r="N133" s="1">
        <v>184.0</v>
      </c>
    </row>
    <row r="134" ht="15.75" customHeight="1">
      <c r="A134" s="12">
        <v>44502.0</v>
      </c>
      <c r="B134" s="13">
        <v>28.0</v>
      </c>
      <c r="C134" s="13">
        <v>11364.0</v>
      </c>
      <c r="D134" s="13">
        <v>9214.81</v>
      </c>
      <c r="E134" s="13">
        <v>10454.983050847457</v>
      </c>
      <c r="F134" s="13">
        <v>8545.021097046414</v>
      </c>
      <c r="G134" s="13">
        <v>13181.998039215687</v>
      </c>
      <c r="H134" s="13">
        <f t="array" ref="H134">XLOOKUP(Hoja2!$B134,N$2:N$144,M$2:M$144)</f>
        <v>37</v>
      </c>
      <c r="I134" s="1">
        <v>11364.0</v>
      </c>
      <c r="J134" s="1">
        <v>9204.61723076923</v>
      </c>
      <c r="K134" s="1">
        <f>(Hoja2!$C134/C133)-1</f>
        <v>0</v>
      </c>
      <c r="L134" s="1">
        <f>IFERROR(__xludf.DUMMYFUNCTION("""COMPUTED_VALUE"""),10.0)</f>
        <v>10</v>
      </c>
      <c r="M134" s="1">
        <v>44.0</v>
      </c>
      <c r="N134" s="1">
        <v>185.0</v>
      </c>
    </row>
    <row r="135" ht="15.75" customHeight="1">
      <c r="A135" s="12">
        <v>44501.0</v>
      </c>
      <c r="B135" s="13">
        <v>42.0</v>
      </c>
      <c r="C135" s="13">
        <v>11363.97619047619</v>
      </c>
      <c r="D135" s="13">
        <v>9214.824026845636</v>
      </c>
      <c r="E135" s="13">
        <v>10454.971962616823</v>
      </c>
      <c r="F135" s="13">
        <v>8545.02</v>
      </c>
      <c r="G135" s="13">
        <v>13182.0</v>
      </c>
      <c r="H135" s="13">
        <f t="array" ref="H135">XLOOKUP(Hoja2!$B135,N$2:N$144,M$2:M$144)</f>
        <v>37</v>
      </c>
      <c r="I135" s="1">
        <v>11364.0</v>
      </c>
      <c r="J135" s="1">
        <v>9177.189999999999</v>
      </c>
      <c r="K135" s="1">
        <f>(Hoja2!$C135/C134)-1</f>
        <v>-0.00000209517105</v>
      </c>
      <c r="L135" s="1">
        <f>IFERROR(__xludf.DUMMYFUNCTION("""COMPUTED_VALUE"""),8.0)</f>
        <v>8</v>
      </c>
      <c r="M135" s="1">
        <v>44.0</v>
      </c>
      <c r="N135" s="1">
        <v>195.0</v>
      </c>
    </row>
    <row r="136" ht="15.75" customHeight="1">
      <c r="A136" s="12">
        <v>44500.0</v>
      </c>
      <c r="B136" s="13">
        <v>45.0</v>
      </c>
      <c r="C136" s="13">
        <v>11364.0</v>
      </c>
      <c r="D136" s="13">
        <v>9214.853241379311</v>
      </c>
      <c r="E136" s="13">
        <v>10455.0</v>
      </c>
      <c r="F136" s="13">
        <v>8545.019543973942</v>
      </c>
      <c r="G136" s="13">
        <v>13181.997099347353</v>
      </c>
      <c r="H136" s="13">
        <f t="array" ref="H136">XLOOKUP(Hoja2!$B136,N$2:N$144,M$2:M$144)</f>
        <v>37</v>
      </c>
      <c r="I136" s="1">
        <v>11364.0</v>
      </c>
      <c r="J136" s="1">
        <v>9214.851799999999</v>
      </c>
      <c r="K136" s="1">
        <f>(Hoja2!$C136/C135)-1</f>
        <v>0.00000209517544</v>
      </c>
      <c r="L136" s="1">
        <f>IFERROR(__xludf.DUMMYFUNCTION("""COMPUTED_VALUE"""),1.0)</f>
        <v>1</v>
      </c>
      <c r="M136" s="1">
        <v>44.0</v>
      </c>
      <c r="N136" s="1">
        <v>196.0</v>
      </c>
    </row>
    <row r="137" ht="15.75" customHeight="1">
      <c r="A137" s="12">
        <v>44499.0</v>
      </c>
      <c r="B137" s="13">
        <v>60.0</v>
      </c>
      <c r="C137" s="13">
        <v>11364.0</v>
      </c>
      <c r="D137" s="13">
        <v>9214.82548148148</v>
      </c>
      <c r="E137" s="13">
        <v>10454.972027972028</v>
      </c>
      <c r="F137" s="13">
        <v>8545.019464720195</v>
      </c>
      <c r="G137" s="13">
        <v>13181.996066089692</v>
      </c>
      <c r="H137" s="13">
        <f t="array" ref="H137">XLOOKUP(Hoja2!$B137,N$2:N$144,M$2:M$144)</f>
        <v>39</v>
      </c>
      <c r="I137" s="1">
        <v>11364.0</v>
      </c>
      <c r="J137" s="1">
        <v>9214.81</v>
      </c>
      <c r="K137" s="1">
        <f>(Hoja2!$C137/C136)-1</f>
        <v>0</v>
      </c>
      <c r="L137" s="1">
        <f>IFERROR(__xludf.DUMMYFUNCTION("""COMPUTED_VALUE"""),2.0)</f>
        <v>2</v>
      </c>
      <c r="M137" s="1">
        <v>45.0</v>
      </c>
      <c r="N137" s="1">
        <v>201.0</v>
      </c>
    </row>
    <row r="138" ht="15.75" customHeight="1">
      <c r="A138" s="12">
        <v>44498.0</v>
      </c>
      <c r="B138" s="13">
        <v>64.0</v>
      </c>
      <c r="C138" s="13">
        <v>11363.953125</v>
      </c>
      <c r="D138" s="13">
        <v>9214.83309392265</v>
      </c>
      <c r="E138" s="13">
        <v>10454.963470319635</v>
      </c>
      <c r="F138" s="13">
        <v>8545.014556040756</v>
      </c>
      <c r="G138" s="13">
        <v>13181.99748427673</v>
      </c>
      <c r="H138" s="13">
        <f t="array" ref="H138">XLOOKUP(Hoja2!$B138,N$2:N$144,M$2:M$144)</f>
        <v>39</v>
      </c>
      <c r="I138" s="1">
        <v>11364.0</v>
      </c>
      <c r="J138" s="1">
        <v>9214.912786885245</v>
      </c>
      <c r="K138" s="1">
        <f>(Hoja2!$C138/C137)-1</f>
        <v>-0.000004124868004</v>
      </c>
      <c r="L138" s="1">
        <f>IFERROR(__xludf.DUMMYFUNCTION("""COMPUTED_VALUE"""),6.0)</f>
        <v>6</v>
      </c>
      <c r="M138" s="1">
        <v>45.0</v>
      </c>
      <c r="N138" s="1">
        <v>209.0</v>
      </c>
    </row>
    <row r="139" ht="15.75" customHeight="1">
      <c r="A139" s="12">
        <v>44497.0</v>
      </c>
      <c r="B139" s="13">
        <v>28.0</v>
      </c>
      <c r="C139" s="13">
        <v>11363.964285714286</v>
      </c>
      <c r="D139" s="13">
        <v>9214.82548148148</v>
      </c>
      <c r="E139" s="13">
        <v>10455.0</v>
      </c>
      <c r="F139" s="13">
        <v>8545.021327014218</v>
      </c>
      <c r="G139" s="13">
        <v>13181.997991967872</v>
      </c>
      <c r="H139" s="13">
        <f t="array" ref="H139">XLOOKUP(Hoja2!$B139,N$2:N$144,M$2:M$144)</f>
        <v>37</v>
      </c>
      <c r="I139" s="1">
        <v>11364.0</v>
      </c>
      <c r="J139" s="1">
        <v>9214.848703703703</v>
      </c>
      <c r="K139" s="1">
        <f>(Hoja2!$C139/C138)-1</f>
        <v>0.0000009821154807</v>
      </c>
      <c r="L139" s="1">
        <f>IFERROR(__xludf.DUMMYFUNCTION("""COMPUTED_VALUE"""),3.0)</f>
        <v>3</v>
      </c>
      <c r="M139" s="1">
        <v>45.0</v>
      </c>
      <c r="N139" s="1">
        <v>221.0</v>
      </c>
    </row>
    <row r="140" ht="15.75" customHeight="1">
      <c r="A140" s="12">
        <v>44496.0</v>
      </c>
      <c r="B140" s="13">
        <v>33.0</v>
      </c>
      <c r="C140" s="13">
        <v>11364.0</v>
      </c>
      <c r="D140" s="13">
        <v>9214.829904761904</v>
      </c>
      <c r="E140" s="13">
        <v>10455.0</v>
      </c>
      <c r="F140" s="13">
        <v>8545.013368983957</v>
      </c>
      <c r="G140" s="13">
        <v>13181.990566037735</v>
      </c>
      <c r="H140" s="13">
        <f t="array" ref="H140">XLOOKUP(Hoja2!$B140,N$2:N$144,M$2:M$144)</f>
        <v>37</v>
      </c>
      <c r="I140" s="1">
        <v>11364.0</v>
      </c>
      <c r="J140" s="1">
        <v>9214.846666666666</v>
      </c>
      <c r="K140" s="1">
        <f>(Hoja2!$C140/C139)-1</f>
        <v>0.000003142766452</v>
      </c>
      <c r="L140" s="1">
        <f>IFERROR(__xludf.DUMMYFUNCTION("""COMPUTED_VALUE"""),5.0)</f>
        <v>5</v>
      </c>
      <c r="M140" s="1">
        <v>45.0</v>
      </c>
      <c r="N140" s="1">
        <v>227.0</v>
      </c>
    </row>
    <row r="141" ht="15.75" customHeight="1">
      <c r="A141" s="12">
        <v>44495.0</v>
      </c>
      <c r="B141" s="13">
        <v>33.0</v>
      </c>
      <c r="C141" s="13">
        <v>11364.0</v>
      </c>
      <c r="D141" s="13">
        <v>9214.826328125</v>
      </c>
      <c r="E141" s="13">
        <v>10454.981818181817</v>
      </c>
      <c r="F141" s="13">
        <v>8545.011142061281</v>
      </c>
      <c r="G141" s="13">
        <v>13181.99033816425</v>
      </c>
      <c r="H141" s="13">
        <f t="array" ref="H141">XLOOKUP(Hoja2!$B141,N$2:N$144,M$2:M$144)</f>
        <v>37</v>
      </c>
      <c r="I141" s="1">
        <v>11364.0</v>
      </c>
      <c r="J141" s="1">
        <v>9214.880847457627</v>
      </c>
      <c r="K141" s="1">
        <f>(Hoja2!$C141/C140)-1</f>
        <v>0</v>
      </c>
      <c r="L141" s="1">
        <f>IFERROR(__xludf.DUMMYFUNCTION("""COMPUTED_VALUE"""),9.0)</f>
        <v>9</v>
      </c>
      <c r="M141" s="1">
        <v>45.0</v>
      </c>
      <c r="N141" s="1">
        <v>242.0</v>
      </c>
    </row>
    <row r="142" ht="15.75" customHeight="1">
      <c r="A142" s="12">
        <v>44494.0</v>
      </c>
      <c r="B142" s="13">
        <v>44.0</v>
      </c>
      <c r="C142" s="13">
        <v>11363.90909090909</v>
      </c>
      <c r="D142" s="13">
        <v>9214.81</v>
      </c>
      <c r="E142" s="13">
        <v>10454.9875</v>
      </c>
      <c r="F142" s="13">
        <v>8545.018987341773</v>
      </c>
      <c r="G142" s="13">
        <v>13181.996845425867</v>
      </c>
      <c r="H142" s="13">
        <f t="array" ref="H142">XLOOKUP(Hoja2!$B142,N$2:N$144,M$2:M$144)</f>
        <v>37</v>
      </c>
      <c r="I142" s="1">
        <v>11364.0</v>
      </c>
      <c r="J142" s="1">
        <v>9214.81</v>
      </c>
      <c r="K142" s="1">
        <f>(Hoja2!$C142/C141)-1</f>
        <v>-0.000007999744008</v>
      </c>
      <c r="L142" s="1">
        <f>IFERROR(__xludf.DUMMYFUNCTION("""COMPUTED_VALUE"""),4.0)</f>
        <v>4</v>
      </c>
      <c r="M142" s="1">
        <v>45.0</v>
      </c>
      <c r="N142" s="1">
        <v>244.0</v>
      </c>
    </row>
    <row r="143" ht="15.75" customHeight="1">
      <c r="A143" s="12">
        <v>44493.0</v>
      </c>
      <c r="B143" s="13">
        <v>29.0</v>
      </c>
      <c r="C143" s="13">
        <v>11363.965517241379</v>
      </c>
      <c r="D143" s="13">
        <v>9214.81</v>
      </c>
      <c r="E143" s="13">
        <v>10454.995575221239</v>
      </c>
      <c r="F143" s="13">
        <v>8545.022020725388</v>
      </c>
      <c r="G143" s="13">
        <v>13181.998209489704</v>
      </c>
      <c r="H143" s="13">
        <f t="array" ref="H143">XLOOKUP(Hoja2!$B143,N$2:N$144,M$2:M$144)</f>
        <v>37</v>
      </c>
      <c r="I143" s="1">
        <v>11364.0</v>
      </c>
      <c r="J143" s="1">
        <v>9214.859761904761</v>
      </c>
      <c r="K143" s="1">
        <f>(Hoja2!$C143/C142)-1</f>
        <v>0.000004965398072</v>
      </c>
      <c r="L143" s="1">
        <f>IFERROR(__xludf.DUMMYFUNCTION("""COMPUTED_VALUE"""),14.0)</f>
        <v>14</v>
      </c>
      <c r="M143" s="1">
        <v>48.0</v>
      </c>
      <c r="N143" s="1">
        <v>309.0</v>
      </c>
    </row>
    <row r="144" ht="15.75" customHeight="1">
      <c r="A144" s="12">
        <v>44492.0</v>
      </c>
      <c r="B144" s="13">
        <v>32.0</v>
      </c>
      <c r="C144" s="13">
        <v>11364.0</v>
      </c>
      <c r="D144" s="13">
        <v>9214.826587301586</v>
      </c>
      <c r="E144" s="13">
        <v>10454.996610169492</v>
      </c>
      <c r="F144" s="13">
        <v>8545.028858218318</v>
      </c>
      <c r="G144" s="13">
        <v>13181.992578849722</v>
      </c>
      <c r="H144" s="13">
        <f t="array" ref="H144">XLOOKUP(Hoja2!$B144,N$2:N$144,M$2:M$144)</f>
        <v>37</v>
      </c>
      <c r="I144" s="1">
        <v>11364.0</v>
      </c>
      <c r="J144" s="1">
        <v>9214.81</v>
      </c>
      <c r="K144" s="1">
        <f>(Hoja2!$C144/C143)-1</f>
        <v>0.000003034394866</v>
      </c>
    </row>
    <row r="145" ht="15.75" customHeight="1">
      <c r="A145" s="12">
        <v>44491.0</v>
      </c>
      <c r="B145" s="13">
        <v>33.0</v>
      </c>
      <c r="C145" s="13">
        <v>11364.0</v>
      </c>
      <c r="D145" s="13">
        <v>9214.822901234567</v>
      </c>
      <c r="E145" s="13">
        <v>10454.994350282486</v>
      </c>
      <c r="F145" s="13">
        <v>8545.018480492814</v>
      </c>
      <c r="G145" s="13">
        <v>13181.995601173021</v>
      </c>
      <c r="H145" s="13">
        <f t="array" ref="H145">XLOOKUP(Hoja2!$B145,N$2:N$144,M$2:M$144)</f>
        <v>37</v>
      </c>
      <c r="I145" s="1">
        <v>11364.0</v>
      </c>
      <c r="J145" s="1">
        <v>9214.83111111111</v>
      </c>
      <c r="K145" s="1">
        <f>(Hoja2!$C145/C144)-1</f>
        <v>0</v>
      </c>
    </row>
    <row r="146" ht="15.75" customHeight="1">
      <c r="A146" s="12">
        <v>44490.0</v>
      </c>
      <c r="B146" s="13">
        <v>21.0</v>
      </c>
      <c r="C146" s="13">
        <v>11364.0</v>
      </c>
      <c r="D146" s="13">
        <v>9214.829716981132</v>
      </c>
      <c r="E146" s="13">
        <v>10454.978102189782</v>
      </c>
      <c r="F146" s="13">
        <v>8545.024258760108</v>
      </c>
      <c r="G146" s="13">
        <v>13182.0</v>
      </c>
      <c r="H146" s="13">
        <f t="array" ref="H146">XLOOKUP(Hoja2!$B146,N$2:N$144,M$2:M$144)</f>
        <v>36</v>
      </c>
      <c r="I146" s="1">
        <v>11364.0</v>
      </c>
      <c r="J146" s="1">
        <v>9214.854785714286</v>
      </c>
      <c r="K146" s="1">
        <f>(Hoja2!$C146/C145)-1</f>
        <v>0</v>
      </c>
    </row>
    <row r="147" ht="15.75" customHeight="1">
      <c r="A147" s="12">
        <v>44489.0</v>
      </c>
      <c r="B147" s="13">
        <v>34.0</v>
      </c>
      <c r="C147" s="13">
        <v>11364.0</v>
      </c>
      <c r="D147" s="13">
        <v>9214.81</v>
      </c>
      <c r="E147" s="13">
        <v>10454.98275862069</v>
      </c>
      <c r="F147" s="13">
        <v>8545.016901408451</v>
      </c>
      <c r="G147" s="13">
        <v>13182.0</v>
      </c>
      <c r="H147" s="13">
        <f t="array" ref="H147">XLOOKUP(Hoja2!$B147,N$2:N$144,M$2:M$144)</f>
        <v>37</v>
      </c>
      <c r="I147" s="1">
        <v>11364.0</v>
      </c>
      <c r="J147" s="1">
        <v>9214.901868131868</v>
      </c>
      <c r="K147" s="1">
        <f>(Hoja2!$C147/C146)-1</f>
        <v>0</v>
      </c>
    </row>
    <row r="148" ht="15.75" customHeight="1">
      <c r="A148" s="12">
        <v>44488.0</v>
      </c>
      <c r="B148" s="13">
        <v>34.0</v>
      </c>
      <c r="C148" s="13">
        <v>11363.970588235294</v>
      </c>
      <c r="D148" s="13">
        <v>9214.86452173913</v>
      </c>
      <c r="E148" s="13">
        <v>10454.990291262136</v>
      </c>
      <c r="F148" s="13">
        <v>8545.012048192772</v>
      </c>
      <c r="G148" s="13">
        <v>13182.0</v>
      </c>
      <c r="H148" s="13">
        <f t="array" ref="H148">XLOOKUP(Hoja2!$B148,N$2:N$144,M$2:M$144)</f>
        <v>37</v>
      </c>
      <c r="I148" s="1">
        <v>11364.0</v>
      </c>
      <c r="J148" s="1">
        <v>9214.869714285715</v>
      </c>
      <c r="K148" s="1">
        <f>(Hoja2!$C148/C147)-1</f>
        <v>-0.000002588152473</v>
      </c>
    </row>
    <row r="149" ht="15.75" customHeight="1">
      <c r="A149" s="12">
        <v>44487.0</v>
      </c>
      <c r="B149" s="13">
        <v>26.0</v>
      </c>
      <c r="C149" s="13">
        <v>11363.961538461539</v>
      </c>
      <c r="D149" s="13">
        <v>9214.855434782608</v>
      </c>
      <c r="E149" s="13">
        <v>10454.98969072165</v>
      </c>
      <c r="F149" s="13">
        <v>8545.010273972603</v>
      </c>
      <c r="G149" s="13">
        <v>13181.997252747253</v>
      </c>
      <c r="H149" s="13">
        <f t="array" ref="H149">XLOOKUP(Hoja2!$B149,N$2:N$144,M$2:M$144)</f>
        <v>37</v>
      </c>
      <c r="I149" s="1">
        <v>11364.0</v>
      </c>
      <c r="J149" s="1">
        <v>9214.81</v>
      </c>
      <c r="K149" s="1">
        <f>(Hoja2!$C149/C148)-1</f>
        <v>-0.0000007963566682</v>
      </c>
    </row>
    <row r="150" ht="15.75" customHeight="1">
      <c r="A150" s="12">
        <v>44486.0</v>
      </c>
      <c r="B150" s="13">
        <v>33.0</v>
      </c>
      <c r="C150" s="13">
        <v>11363.969696969696</v>
      </c>
      <c r="D150" s="13">
        <v>9214.81</v>
      </c>
      <c r="E150" s="13">
        <v>10454.98947368421</v>
      </c>
      <c r="F150" s="13">
        <v>8545.007692307692</v>
      </c>
      <c r="G150" s="13">
        <v>13181.997422680412</v>
      </c>
      <c r="H150" s="13">
        <f t="array" ref="H150">XLOOKUP(Hoja2!$B150,N$2:N$144,M$2:M$144)</f>
        <v>37</v>
      </c>
      <c r="I150" s="1">
        <v>11364.0</v>
      </c>
      <c r="J150" s="1">
        <v>9214.81</v>
      </c>
      <c r="K150" s="1">
        <f>(Hoja2!$C150/C149)-1</f>
        <v>0.000000717928174</v>
      </c>
    </row>
    <row r="151" ht="15.75" customHeight="1">
      <c r="A151" s="12">
        <v>44485.0</v>
      </c>
      <c r="B151" s="13">
        <v>49.0</v>
      </c>
      <c r="C151" s="13">
        <v>11364.0</v>
      </c>
      <c r="D151" s="13">
        <v>9214.81</v>
      </c>
      <c r="E151" s="13">
        <v>10454.992063492064</v>
      </c>
      <c r="F151" s="13">
        <v>8545.00985915493</v>
      </c>
      <c r="G151" s="13">
        <v>13181.996296296296</v>
      </c>
      <c r="H151" s="13">
        <f t="array" ref="H151">XLOOKUP(Hoja2!$B151,N$2:N$144,M$2:M$144)</f>
        <v>38</v>
      </c>
      <c r="I151" s="1">
        <v>11364.0</v>
      </c>
      <c r="J151" s="1">
        <v>9214.81</v>
      </c>
      <c r="K151" s="1">
        <f>(Hoja2!$C151/C150)-1</f>
        <v>0.000002666588447</v>
      </c>
    </row>
    <row r="152" ht="15.75" customHeight="1">
      <c r="A152" s="12">
        <v>44484.0</v>
      </c>
      <c r="B152" s="13">
        <v>28.0</v>
      </c>
      <c r="C152" s="13">
        <v>11363.964285714286</v>
      </c>
      <c r="D152" s="13">
        <v>9214.833222222222</v>
      </c>
      <c r="E152" s="13">
        <v>10454.9875</v>
      </c>
      <c r="F152" s="13">
        <v>8545.016574585636</v>
      </c>
      <c r="G152" s="13">
        <v>13181.997019374068</v>
      </c>
      <c r="H152" s="13">
        <f t="array" ref="H152">XLOOKUP(Hoja2!$B152,N$2:N$144,M$2:M$144)</f>
        <v>37</v>
      </c>
      <c r="I152" s="1">
        <v>11364.0</v>
      </c>
      <c r="J152" s="1">
        <v>9214.864285714284</v>
      </c>
      <c r="K152" s="1">
        <f>(Hoja2!$C152/C151)-1</f>
        <v>-0.000003142756575</v>
      </c>
    </row>
    <row r="153" ht="15.75" customHeight="1">
      <c r="A153" s="12">
        <v>44483.0</v>
      </c>
      <c r="B153" s="13">
        <v>27.0</v>
      </c>
      <c r="C153" s="13">
        <v>11363.962962962964</v>
      </c>
      <c r="D153" s="13">
        <v>9214.829532710279</v>
      </c>
      <c r="E153" s="13">
        <v>10454.983333333334</v>
      </c>
      <c r="F153" s="13">
        <v>8545.013215859031</v>
      </c>
      <c r="G153" s="13">
        <v>13181.993736951983</v>
      </c>
      <c r="H153" s="13">
        <f t="array" ref="H153">XLOOKUP(Hoja2!$B153,N$2:N$144,M$2:M$144)</f>
        <v>37</v>
      </c>
      <c r="I153" s="1">
        <v>11364.0</v>
      </c>
      <c r="J153" s="1">
        <v>9214.83111111111</v>
      </c>
      <c r="K153" s="1">
        <f>(Hoja2!$C153/C152)-1</f>
        <v>-0.0000001163987574</v>
      </c>
    </row>
    <row r="154" ht="15.75" customHeight="1">
      <c r="A154" s="12">
        <v>44482.0</v>
      </c>
      <c r="B154" s="13">
        <v>22.0</v>
      </c>
      <c r="C154" s="13">
        <v>11364.0</v>
      </c>
      <c r="D154" s="13">
        <v>9214.81</v>
      </c>
      <c r="E154" s="13">
        <v>10455.0</v>
      </c>
      <c r="F154" s="13">
        <v>8545.011494252874</v>
      </c>
      <c r="G154" s="13">
        <v>13181.99319727891</v>
      </c>
      <c r="H154" s="13">
        <f t="array" ref="H154">XLOOKUP(Hoja2!$B154,N$2:N$144,M$2:M$144)</f>
        <v>36</v>
      </c>
      <c r="I154" s="1">
        <v>11364.0</v>
      </c>
      <c r="J154" s="1">
        <v>9214.81</v>
      </c>
      <c r="K154" s="1">
        <f>(Hoja2!$C154/C153)-1</f>
        <v>0.000003259165588</v>
      </c>
    </row>
    <row r="155" ht="15.75" customHeight="1">
      <c r="A155" s="12">
        <v>44481.0</v>
      </c>
      <c r="B155" s="13">
        <v>21.0</v>
      </c>
      <c r="C155" s="13">
        <v>11364.0</v>
      </c>
      <c r="D155" s="13">
        <v>9214.81</v>
      </c>
      <c r="E155" s="13">
        <v>10454.99107142857</v>
      </c>
      <c r="F155" s="13">
        <v>8545.01488833747</v>
      </c>
      <c r="G155" s="13">
        <v>13181.995670995671</v>
      </c>
      <c r="H155" s="13">
        <f t="array" ref="H155">XLOOKUP(Hoja2!$B155,N$2:N$144,M$2:M$144)</f>
        <v>36</v>
      </c>
      <c r="I155" s="1">
        <v>11364.0</v>
      </c>
      <c r="J155" s="1">
        <v>9214.81</v>
      </c>
      <c r="K155" s="1">
        <f>(Hoja2!$C155/C154)-1</f>
        <v>0</v>
      </c>
    </row>
    <row r="156" ht="15.75" customHeight="1">
      <c r="A156" s="12">
        <v>44480.0</v>
      </c>
      <c r="B156" s="13">
        <v>41.0</v>
      </c>
      <c r="C156" s="13">
        <v>11363.975609756097</v>
      </c>
      <c r="D156" s="13">
        <v>9214.843983739836</v>
      </c>
      <c r="E156" s="13">
        <v>10455.0</v>
      </c>
      <c r="F156" s="13">
        <v>8545.010610079575</v>
      </c>
      <c r="G156" s="13">
        <v>13182.0</v>
      </c>
      <c r="H156" s="13">
        <f t="array" ref="H156">XLOOKUP(Hoja2!$B156,N$2:N$144,M$2:M$144)</f>
        <v>37</v>
      </c>
      <c r="I156" s="1">
        <v>11364.0</v>
      </c>
      <c r="J156" s="1">
        <v>9214.836455696202</v>
      </c>
      <c r="K156" s="1">
        <f>(Hoja2!$C156/C155)-1</f>
        <v>-0.000002146272783</v>
      </c>
    </row>
    <row r="157" ht="15.75" customHeight="1">
      <c r="A157" s="12">
        <v>44479.0</v>
      </c>
      <c r="B157" s="13">
        <v>53.0</v>
      </c>
      <c r="C157" s="13">
        <v>11363.962264150943</v>
      </c>
      <c r="D157" s="13">
        <v>9214.84335106383</v>
      </c>
      <c r="E157" s="13">
        <v>10454.995555555555</v>
      </c>
      <c r="F157" s="13">
        <v>8545.01540436457</v>
      </c>
      <c r="G157" s="13">
        <v>13181.998392282958</v>
      </c>
      <c r="H157" s="13">
        <f t="array" ref="H157">XLOOKUP(Hoja2!$B157,N$2:N$144,M$2:M$144)</f>
        <v>38</v>
      </c>
      <c r="I157" s="1">
        <v>11364.0</v>
      </c>
      <c r="J157" s="1">
        <v>9214.81</v>
      </c>
      <c r="K157" s="1">
        <f>(Hoja2!$C157/C156)-1</f>
        <v>-0.000001174378194</v>
      </c>
    </row>
    <row r="158" ht="15.75" customHeight="1">
      <c r="A158" s="12">
        <v>44478.0</v>
      </c>
      <c r="B158" s="13">
        <v>57.0</v>
      </c>
      <c r="C158" s="13">
        <v>11363.982456140351</v>
      </c>
      <c r="D158" s="13">
        <v>9214.828660714285</v>
      </c>
      <c r="E158" s="13">
        <v>10455.0</v>
      </c>
      <c r="F158" s="13">
        <v>8545.013698630137</v>
      </c>
      <c r="G158" s="13">
        <v>13181.997270245678</v>
      </c>
      <c r="H158" s="13">
        <f t="array" ref="H158">XLOOKUP(Hoja2!$B158,N$2:N$144,M$2:M$144)</f>
        <v>38</v>
      </c>
      <c r="I158" s="1">
        <v>11364.0</v>
      </c>
      <c r="J158" s="1">
        <v>9214.841666666665</v>
      </c>
      <c r="K158" s="1">
        <f>(Hoja2!$C158/C157)-1</f>
        <v>0.000001776844109</v>
      </c>
    </row>
    <row r="159" ht="15.75" customHeight="1">
      <c r="A159" s="12">
        <v>44477.0</v>
      </c>
      <c r="B159" s="13">
        <v>45.0</v>
      </c>
      <c r="C159" s="13">
        <v>11363.933333333332</v>
      </c>
      <c r="D159" s="13">
        <v>9214.81</v>
      </c>
      <c r="E159" s="13">
        <v>10454.993939393938</v>
      </c>
      <c r="F159" s="13">
        <v>8545.01397205589</v>
      </c>
      <c r="G159" s="13">
        <v>13181.990990990991</v>
      </c>
      <c r="H159" s="13">
        <f t="array" ref="H159">XLOOKUP(Hoja2!$B159,N$2:N$144,M$2:M$144)</f>
        <v>37</v>
      </c>
      <c r="I159" s="1">
        <v>11364.0</v>
      </c>
      <c r="J159" s="1">
        <v>9214.903582089551</v>
      </c>
      <c r="K159" s="1">
        <f>(Hoja2!$C159/C158)-1</f>
        <v>-0.000004322675366</v>
      </c>
    </row>
    <row r="160" ht="15.75" customHeight="1">
      <c r="A160" s="12">
        <v>44476.0</v>
      </c>
      <c r="B160" s="13">
        <v>33.0</v>
      </c>
      <c r="C160" s="13">
        <v>11363.969696969696</v>
      </c>
      <c r="D160" s="13">
        <v>9214.81</v>
      </c>
      <c r="E160" s="13">
        <v>10454.993288590604</v>
      </c>
      <c r="F160" s="13">
        <v>8545.016064257028</v>
      </c>
      <c r="G160" s="13">
        <v>13181.992920353983</v>
      </c>
      <c r="H160" s="13">
        <f t="array" ref="H160">XLOOKUP(Hoja2!$B160,N$2:N$144,M$2:M$144)</f>
        <v>37</v>
      </c>
      <c r="I160" s="1">
        <v>11364.0</v>
      </c>
      <c r="J160" s="1">
        <v>9214.836455696202</v>
      </c>
      <c r="K160" s="1">
        <f>(Hoja2!$C160/C159)-1</f>
        <v>0.000003199916375</v>
      </c>
    </row>
    <row r="161" ht="15.75" customHeight="1">
      <c r="A161" s="12">
        <v>44475.0</v>
      </c>
      <c r="B161" s="13">
        <v>30.0</v>
      </c>
      <c r="C161" s="13">
        <v>11364.0</v>
      </c>
      <c r="D161" s="13">
        <v>9214.855434782608</v>
      </c>
      <c r="E161" s="13">
        <v>10454.987951807228</v>
      </c>
      <c r="F161" s="13">
        <v>8545.01138952164</v>
      </c>
      <c r="G161" s="13">
        <v>13181.990990990991</v>
      </c>
      <c r="H161" s="13">
        <f t="array" ref="H161">XLOOKUP(Hoja2!$B161,N$2:N$144,M$2:M$144)</f>
        <v>37</v>
      </c>
      <c r="I161" s="1">
        <v>11364.0</v>
      </c>
      <c r="J161" s="1">
        <v>9214.81</v>
      </c>
      <c r="K161" s="1">
        <f>(Hoja2!$C161/C160)-1</f>
        <v>0.000002666588447</v>
      </c>
    </row>
    <row r="162" ht="15.75" customHeight="1">
      <c r="A162" s="12">
        <v>44474.0</v>
      </c>
      <c r="B162" s="13">
        <v>25.0</v>
      </c>
      <c r="C162" s="13">
        <v>11364.0</v>
      </c>
      <c r="D162" s="13">
        <v>9214.81</v>
      </c>
      <c r="E162" s="13">
        <v>10454.98319327731</v>
      </c>
      <c r="F162" s="13">
        <v>8545.018617021276</v>
      </c>
      <c r="G162" s="13">
        <v>13181.995169082125</v>
      </c>
      <c r="H162" s="13">
        <f t="array" ref="H162">XLOOKUP(Hoja2!$B162,N$2:N$144,M$2:M$144)</f>
        <v>36</v>
      </c>
      <c r="I162" s="1">
        <v>11364.0</v>
      </c>
      <c r="J162" s="1">
        <v>9214.909523809523</v>
      </c>
      <c r="K162" s="1">
        <f>(Hoja2!$C162/C161)-1</f>
        <v>0</v>
      </c>
    </row>
    <row r="163" ht="15.75" customHeight="1">
      <c r="A163" s="12">
        <v>44473.0</v>
      </c>
      <c r="B163" s="13">
        <v>30.0</v>
      </c>
      <c r="C163" s="13">
        <v>11364.0</v>
      </c>
      <c r="D163" s="13">
        <v>9214.853092783504</v>
      </c>
      <c r="E163" s="13">
        <v>10455.0</v>
      </c>
      <c r="F163" s="13">
        <v>8545.023188405798</v>
      </c>
      <c r="G163" s="13">
        <v>13181.995037220844</v>
      </c>
      <c r="H163" s="13">
        <f t="array" ref="H163">XLOOKUP(Hoja2!$B163,N$2:N$144,M$2:M$144)</f>
        <v>37</v>
      </c>
      <c r="I163" s="1">
        <v>11364.0</v>
      </c>
      <c r="J163" s="1">
        <v>9214.93294117647</v>
      </c>
      <c r="K163" s="1">
        <f>(Hoja2!$C163/C162)-1</f>
        <v>0</v>
      </c>
    </row>
    <row r="164" ht="15.75" customHeight="1">
      <c r="A164" s="12">
        <v>44472.0</v>
      </c>
      <c r="B164" s="13">
        <v>49.0</v>
      </c>
      <c r="C164" s="13">
        <v>11363.979591836734</v>
      </c>
      <c r="D164" s="13">
        <v>9214.82672</v>
      </c>
      <c r="E164" s="13">
        <v>10455.0</v>
      </c>
      <c r="F164" s="13">
        <v>8545.013468013469</v>
      </c>
      <c r="G164" s="13">
        <v>13181.982832618025</v>
      </c>
      <c r="H164" s="13">
        <f t="array" ref="H164">XLOOKUP(Hoja2!$B164,N$2:N$144,M$2:M$144)</f>
        <v>38</v>
      </c>
      <c r="I164" s="1">
        <v>11364.0</v>
      </c>
      <c r="J164" s="1">
        <v>9214.876349206348</v>
      </c>
      <c r="K164" s="1">
        <f>(Hoja2!$C164/C163)-1</f>
        <v>-0.0000017958609</v>
      </c>
    </row>
    <row r="165" ht="15.75" customHeight="1">
      <c r="A165" s="12">
        <v>44471.0</v>
      </c>
      <c r="B165" s="13">
        <v>65.0</v>
      </c>
      <c r="C165" s="13">
        <v>11363.953846153847</v>
      </c>
      <c r="D165" s="13">
        <v>9214.842153846153</v>
      </c>
      <c r="E165" s="13">
        <v>10454.99298245614</v>
      </c>
      <c r="F165" s="13">
        <v>8545.013477088949</v>
      </c>
      <c r="G165" s="13">
        <v>13181.989422294548</v>
      </c>
      <c r="H165" s="13">
        <f t="array" ref="H165">XLOOKUP(Hoja2!$B165,N$2:N$144,M$2:M$144)</f>
        <v>39</v>
      </c>
      <c r="I165" s="1">
        <v>11364.0</v>
      </c>
      <c r="J165" s="1">
        <v>9214.809999999998</v>
      </c>
      <c r="K165" s="1">
        <f>(Hoja2!$C165/C164)-1</f>
        <v>-0.000002265551665</v>
      </c>
    </row>
    <row r="166" ht="15.75" customHeight="1">
      <c r="A166" s="12">
        <v>44470.0</v>
      </c>
      <c r="B166" s="13">
        <v>29.0</v>
      </c>
      <c r="C166" s="13">
        <v>11363.931034482759</v>
      </c>
      <c r="D166" s="13">
        <v>9214.826201550386</v>
      </c>
      <c r="E166" s="13">
        <v>10454.95</v>
      </c>
      <c r="F166" s="13">
        <v>8545.01226993865</v>
      </c>
      <c r="G166" s="13">
        <v>13181.998740554156</v>
      </c>
      <c r="H166" s="13">
        <f t="array" ref="H166">XLOOKUP(Hoja2!$B166,N$2:N$144,M$2:M$144)</f>
        <v>37</v>
      </c>
      <c r="I166" s="1">
        <v>11364.0</v>
      </c>
      <c r="J166" s="1">
        <v>9214.83375</v>
      </c>
      <c r="K166" s="1">
        <f>(Hoja2!$C166/C165)-1</f>
        <v>-0.000002007370973</v>
      </c>
    </row>
    <row r="167" ht="15.75" customHeight="1">
      <c r="A167" s="12">
        <v>44469.0</v>
      </c>
      <c r="B167" s="13">
        <v>34.0</v>
      </c>
      <c r="C167" s="13">
        <v>11364.0</v>
      </c>
      <c r="D167" s="13">
        <v>9214.81</v>
      </c>
      <c r="E167" s="13">
        <v>10455.0</v>
      </c>
      <c r="F167" s="13">
        <v>8545.010593220339</v>
      </c>
      <c r="G167" s="13">
        <v>13181.99628942486</v>
      </c>
      <c r="H167" s="13">
        <f t="array" ref="H167">XLOOKUP(Hoja2!$B167,N$2:N$144,M$2:M$144)</f>
        <v>37</v>
      </c>
      <c r="I167" s="1">
        <v>11364.0</v>
      </c>
      <c r="J167" s="1">
        <v>9214.843439999999</v>
      </c>
      <c r="K167" s="1">
        <f>(Hoja2!$C167/C166)-1</f>
        <v>0.000006068808147</v>
      </c>
    </row>
    <row r="168" ht="15.75" customHeight="1">
      <c r="A168" s="12">
        <v>44468.0</v>
      </c>
      <c r="B168" s="13">
        <v>38.0</v>
      </c>
      <c r="C168" s="13">
        <v>11364.0</v>
      </c>
      <c r="D168" s="13">
        <v>9214.81</v>
      </c>
      <c r="E168" s="13">
        <v>10454.98347107438</v>
      </c>
      <c r="F168" s="13">
        <v>8545.013227513227</v>
      </c>
      <c r="G168" s="13">
        <v>13181.994371482177</v>
      </c>
      <c r="H168" s="13">
        <f t="array" ref="H168">XLOOKUP(Hoja2!$B168,N$2:N$144,M$2:M$144)</f>
        <v>37</v>
      </c>
      <c r="I168" s="1">
        <v>11364.0</v>
      </c>
      <c r="J168" s="1">
        <v>9214.854946236557</v>
      </c>
      <c r="K168" s="1">
        <f>(Hoja2!$C168/C167)-1</f>
        <v>0</v>
      </c>
    </row>
    <row r="169" ht="15.75" customHeight="1">
      <c r="A169" s="12">
        <v>44467.0</v>
      </c>
      <c r="B169" s="13">
        <v>42.0</v>
      </c>
      <c r="C169" s="13">
        <v>11363.952380952382</v>
      </c>
      <c r="D169" s="13">
        <v>9214.834302325582</v>
      </c>
      <c r="E169" s="13">
        <v>10454.978260869566</v>
      </c>
      <c r="F169" s="13">
        <v>8545.018575851393</v>
      </c>
      <c r="G169" s="13">
        <v>13181.99460916442</v>
      </c>
      <c r="H169" s="13">
        <f t="array" ref="H169">XLOOKUP(Hoja2!$B169,N$2:N$144,M$2:M$144)</f>
        <v>37</v>
      </c>
      <c r="I169" s="1">
        <v>11364.0</v>
      </c>
      <c r="J169" s="1">
        <v>9214.8789010989</v>
      </c>
      <c r="K169" s="1">
        <f>(Hoja2!$C169/C168)-1</f>
        <v>-0.000004190342099</v>
      </c>
    </row>
    <row r="170" ht="15.75" customHeight="1">
      <c r="A170" s="12">
        <v>44466.0</v>
      </c>
      <c r="B170" s="13">
        <v>41.0</v>
      </c>
      <c r="C170" s="13">
        <v>11363.975609756097</v>
      </c>
      <c r="D170" s="13">
        <v>9214.81</v>
      </c>
      <c r="E170" s="13">
        <v>10454.994444444445</v>
      </c>
      <c r="F170" s="13">
        <v>8545.013257575758</v>
      </c>
      <c r="G170" s="13">
        <v>13182.0</v>
      </c>
      <c r="H170" s="13">
        <f t="array" ref="H170">XLOOKUP(Hoja2!$B170,N$2:N$144,M$2:M$144)</f>
        <v>37</v>
      </c>
      <c r="I170" s="1">
        <v>11364.0</v>
      </c>
      <c r="J170" s="1">
        <v>9214.844833333333</v>
      </c>
      <c r="K170" s="1">
        <f>(Hoja2!$C170/C169)-1</f>
        <v>0.000002044077882</v>
      </c>
    </row>
    <row r="171" ht="15.75" customHeight="1">
      <c r="A171" s="12">
        <v>44465.0</v>
      </c>
      <c r="B171" s="13">
        <v>33.0</v>
      </c>
      <c r="C171" s="13">
        <v>11364.0</v>
      </c>
      <c r="D171" s="13">
        <v>9214.81</v>
      </c>
      <c r="E171" s="13">
        <v>10454.99</v>
      </c>
      <c r="F171" s="13">
        <v>8545.009828009828</v>
      </c>
      <c r="G171" s="13">
        <v>13181.9961064244</v>
      </c>
      <c r="H171" s="13">
        <f t="array" ref="H171">XLOOKUP(Hoja2!$B171,N$2:N$144,M$2:M$144)</f>
        <v>37</v>
      </c>
      <c r="I171" s="1">
        <v>11364.0</v>
      </c>
      <c r="J171" s="1">
        <v>9214.81</v>
      </c>
      <c r="K171" s="1">
        <f>(Hoja2!$C171/C170)-1</f>
        <v>0.000002146277389</v>
      </c>
    </row>
    <row r="172" ht="15.75" customHeight="1">
      <c r="A172" s="12">
        <v>44464.0</v>
      </c>
      <c r="B172" s="13">
        <v>52.0</v>
      </c>
      <c r="C172" s="13">
        <v>11363.923076923076</v>
      </c>
      <c r="D172" s="13">
        <v>9214.81</v>
      </c>
      <c r="E172" s="13">
        <v>10454.983922829582</v>
      </c>
      <c r="F172" s="13">
        <v>8545.033462033462</v>
      </c>
      <c r="G172" s="13">
        <v>13181.992417860152</v>
      </c>
      <c r="H172" s="13">
        <f t="array" ref="H172">XLOOKUP(Hoja2!$B172,N$2:N$144,M$2:M$144)</f>
        <v>38</v>
      </c>
      <c r="I172" s="1">
        <v>11364.0</v>
      </c>
      <c r="J172" s="1">
        <v>9214.838630136986</v>
      </c>
      <c r="K172" s="1">
        <f>(Hoja2!$C172/C171)-1</f>
        <v>-0.000006769014161</v>
      </c>
    </row>
    <row r="173" ht="15.75" customHeight="1">
      <c r="A173" s="12">
        <v>44463.0</v>
      </c>
      <c r="B173" s="13">
        <v>37.0</v>
      </c>
      <c r="C173" s="13">
        <v>11363.945945945947</v>
      </c>
      <c r="D173" s="13">
        <v>9214.928301886792</v>
      </c>
      <c r="E173" s="13">
        <v>10454.941704035875</v>
      </c>
      <c r="F173" s="13">
        <v>8545.013059701492</v>
      </c>
      <c r="G173" s="13">
        <v>13181.994550408719</v>
      </c>
      <c r="H173" s="13">
        <f t="array" ref="H173">XLOOKUP(Hoja2!$B173,N$2:N$144,M$2:M$144)</f>
        <v>37</v>
      </c>
      <c r="I173" s="1">
        <v>11364.0</v>
      </c>
      <c r="J173" s="1">
        <v>9214.81</v>
      </c>
      <c r="K173" s="1">
        <f>(Hoja2!$C173/C172)-1</f>
        <v>0.000002012423238</v>
      </c>
    </row>
    <row r="174" ht="15.75" customHeight="1">
      <c r="A174" s="12">
        <v>44462.0</v>
      </c>
      <c r="B174" s="13">
        <v>47.0</v>
      </c>
      <c r="C174" s="13">
        <v>11363.893617021276</v>
      </c>
      <c r="D174" s="13">
        <v>9214.845126050419</v>
      </c>
      <c r="E174" s="13">
        <v>10454.983050847457</v>
      </c>
      <c r="F174" s="13">
        <v>8545.040302267003</v>
      </c>
      <c r="G174" s="13">
        <v>13181.989429175475</v>
      </c>
      <c r="H174" s="13">
        <f t="array" ref="H174">XLOOKUP(Hoja2!$B174,N$2:N$144,M$2:M$144)</f>
        <v>38</v>
      </c>
      <c r="I174" s="1">
        <v>11364.0</v>
      </c>
      <c r="J174" s="1">
        <v>9214.853092783504</v>
      </c>
      <c r="K174" s="1">
        <f>(Hoja2!$C174/C173)-1</f>
        <v>-0.000004604819921</v>
      </c>
    </row>
    <row r="175" ht="15.75" customHeight="1">
      <c r="A175" s="12">
        <v>44461.0</v>
      </c>
      <c r="B175" s="13">
        <v>21.0</v>
      </c>
      <c r="C175" s="13">
        <v>11363.952380952382</v>
      </c>
      <c r="D175" s="13">
        <v>9214.81</v>
      </c>
      <c r="E175" s="13">
        <v>10454.990291262136</v>
      </c>
      <c r="F175" s="13">
        <v>8545.011235955057</v>
      </c>
      <c r="G175" s="13">
        <v>13181.997596153846</v>
      </c>
      <c r="H175" s="13">
        <f t="array" ref="H175">XLOOKUP(Hoja2!$B175,N$2:N$144,M$2:M$144)</f>
        <v>36</v>
      </c>
      <c r="I175" s="1">
        <v>11364.0</v>
      </c>
      <c r="J175" s="1">
        <v>9214.84119402985</v>
      </c>
      <c r="K175" s="1">
        <f>(Hoja2!$C175/C174)-1</f>
        <v>0.000005171108872</v>
      </c>
    </row>
    <row r="176" ht="15.75" customHeight="1">
      <c r="A176" s="12">
        <v>44460.0</v>
      </c>
      <c r="B176" s="13">
        <v>33.0</v>
      </c>
      <c r="C176" s="13">
        <v>11364.0</v>
      </c>
      <c r="D176" s="13">
        <v>9214.81</v>
      </c>
      <c r="E176" s="13">
        <v>10455.0</v>
      </c>
      <c r="F176" s="13">
        <v>8545.019704433498</v>
      </c>
      <c r="G176" s="13">
        <v>13181.993115318417</v>
      </c>
      <c r="H176" s="13">
        <f t="array" ref="H176">XLOOKUP(Hoja2!$B176,N$2:N$144,M$2:M$144)</f>
        <v>37</v>
      </c>
      <c r="I176" s="1">
        <v>11364.0</v>
      </c>
      <c r="J176" s="1">
        <v>9214.81</v>
      </c>
      <c r="K176" s="1">
        <f>(Hoja2!$C176/C175)-1</f>
        <v>0.000004190359659</v>
      </c>
    </row>
    <row r="177" ht="15.75" customHeight="1">
      <c r="A177" s="12">
        <v>44459.0</v>
      </c>
      <c r="B177" s="13">
        <v>30.0</v>
      </c>
      <c r="C177" s="13">
        <v>11364.0</v>
      </c>
      <c r="D177" s="13">
        <v>9214.825597014924</v>
      </c>
      <c r="E177" s="13">
        <v>10454.981481481482</v>
      </c>
      <c r="F177" s="13">
        <v>8545.007518796992</v>
      </c>
      <c r="G177" s="13">
        <v>13181.995337995339</v>
      </c>
      <c r="H177" s="13">
        <f t="array" ref="H177">XLOOKUP(Hoja2!$B177,N$2:N$144,M$2:M$144)</f>
        <v>37</v>
      </c>
      <c r="I177" s="1">
        <v>11364.0</v>
      </c>
      <c r="J177" s="1">
        <v>9214.81</v>
      </c>
      <c r="K177" s="1">
        <f>(Hoja2!$C177/C176)-1</f>
        <v>0</v>
      </c>
    </row>
    <row r="178" ht="15.75" customHeight="1">
      <c r="A178" s="12">
        <v>44458.0</v>
      </c>
      <c r="B178" s="13">
        <v>57.0</v>
      </c>
      <c r="C178" s="13">
        <v>11364.0</v>
      </c>
      <c r="D178" s="13">
        <v>9214.81</v>
      </c>
      <c r="E178" s="13">
        <v>10454.996389891698</v>
      </c>
      <c r="F178" s="13">
        <v>8545.018438177874</v>
      </c>
      <c r="G178" s="13">
        <v>13181.996960486322</v>
      </c>
      <c r="H178" s="13">
        <f t="array" ref="H178">XLOOKUP(Hoja2!$B178,N$2:N$144,M$2:M$144)</f>
        <v>38</v>
      </c>
      <c r="I178" s="1">
        <v>11364.0</v>
      </c>
      <c r="J178" s="1">
        <v>9214.81</v>
      </c>
      <c r="K178" s="1">
        <f>(Hoja2!$C178/C177)-1</f>
        <v>0</v>
      </c>
    </row>
    <row r="179" ht="15.75" customHeight="1">
      <c r="A179" s="12">
        <v>44457.0</v>
      </c>
      <c r="B179" s="13">
        <v>48.0</v>
      </c>
      <c r="C179" s="13">
        <v>11363.979166666666</v>
      </c>
      <c r="D179" s="13">
        <v>9214.81</v>
      </c>
      <c r="E179" s="13">
        <v>10454.989169675091</v>
      </c>
      <c r="F179" s="13">
        <v>8545.01625</v>
      </c>
      <c r="G179" s="13">
        <v>13181.994548286604</v>
      </c>
      <c r="H179" s="13">
        <f t="array" ref="H179">XLOOKUP(Hoja2!$B179,N$2:N$144,M$2:M$144)</f>
        <v>38</v>
      </c>
      <c r="I179" s="1">
        <v>11364.0</v>
      </c>
      <c r="J179" s="1">
        <v>9214.875312499998</v>
      </c>
      <c r="K179" s="1">
        <f>(Hoja2!$C179/C178)-1</f>
        <v>-0.000001833274669</v>
      </c>
    </row>
    <row r="180" ht="15.75" customHeight="1">
      <c r="A180" s="12">
        <v>44456.0</v>
      </c>
      <c r="B180" s="13">
        <v>44.0</v>
      </c>
      <c r="C180" s="13">
        <v>11364.0</v>
      </c>
      <c r="D180" s="13">
        <v>9214.840289855072</v>
      </c>
      <c r="E180" s="13">
        <v>10454.97175141243</v>
      </c>
      <c r="F180" s="13">
        <v>8545.003610108302</v>
      </c>
      <c r="G180" s="13">
        <v>13181.99467376831</v>
      </c>
      <c r="H180" s="13">
        <f t="array" ref="H180">XLOOKUP(Hoja2!$B180,N$2:N$144,M$2:M$144)</f>
        <v>37</v>
      </c>
      <c r="I180" s="1">
        <v>11364.0</v>
      </c>
      <c r="J180" s="1">
        <v>9214.8375</v>
      </c>
      <c r="K180" s="1">
        <f>(Hoja2!$C180/C179)-1</f>
        <v>0.00000183327803</v>
      </c>
    </row>
    <row r="181" ht="15.75" customHeight="1">
      <c r="A181" s="12">
        <v>44455.0</v>
      </c>
      <c r="B181" s="13">
        <v>23.0</v>
      </c>
      <c r="C181" s="13">
        <v>11364.0</v>
      </c>
      <c r="D181" s="13">
        <v>9214.81</v>
      </c>
      <c r="E181" s="13">
        <v>10454.991228070176</v>
      </c>
      <c r="F181" s="13">
        <v>8545.014634146342</v>
      </c>
      <c r="G181" s="13">
        <v>13181.989775051125</v>
      </c>
      <c r="H181" s="13">
        <f t="array" ref="H181">XLOOKUP(Hoja2!$B181,N$2:N$144,M$2:M$144)</f>
        <v>36</v>
      </c>
      <c r="I181" s="1">
        <v>11364.0</v>
      </c>
      <c r="J181" s="1">
        <v>9214.861393442621</v>
      </c>
      <c r="K181" s="1">
        <f>(Hoja2!$C181/C180)-1</f>
        <v>0</v>
      </c>
    </row>
    <row r="182" ht="15.75" customHeight="1">
      <c r="A182" s="12">
        <v>44454.0</v>
      </c>
      <c r="B182" s="13">
        <v>18.0</v>
      </c>
      <c r="C182" s="13">
        <v>11363.888888888889</v>
      </c>
      <c r="D182" s="13">
        <v>9214.835487804878</v>
      </c>
      <c r="E182" s="13">
        <v>10454.990476190476</v>
      </c>
      <c r="F182" s="13">
        <v>8545.020725388602</v>
      </c>
      <c r="G182" s="13">
        <v>13181.993119266055</v>
      </c>
      <c r="H182" s="13">
        <f t="array" ref="H182">XLOOKUP(Hoja2!$B182,N$2:N$144,M$2:M$144)</f>
        <v>36</v>
      </c>
      <c r="I182" s="1">
        <v>11364.0</v>
      </c>
      <c r="J182" s="1">
        <v>9214.839027777776</v>
      </c>
      <c r="K182" s="1">
        <f>(Hoja2!$C182/C181)-1</f>
        <v>-0.000009777464899</v>
      </c>
    </row>
    <row r="183" ht="15.75" customHeight="1">
      <c r="A183" s="12">
        <v>44453.0</v>
      </c>
      <c r="B183" s="13">
        <v>24.0</v>
      </c>
      <c r="C183" s="13">
        <v>11364.0</v>
      </c>
      <c r="D183" s="13">
        <v>9214.88813084112</v>
      </c>
      <c r="E183" s="13">
        <v>10454.979591836734</v>
      </c>
      <c r="F183" s="13">
        <v>8545.013774104684</v>
      </c>
      <c r="G183" s="13">
        <v>13181.994936708861</v>
      </c>
      <c r="H183" s="13">
        <f t="array" ref="H183">XLOOKUP(Hoja2!$B183,N$2:N$144,M$2:M$144)</f>
        <v>36</v>
      </c>
      <c r="I183" s="1">
        <v>11364.0</v>
      </c>
      <c r="J183" s="1">
        <v>9214.871470588236</v>
      </c>
      <c r="K183" s="1">
        <f>(Hoja2!$C183/C182)-1</f>
        <v>0.000009777560499</v>
      </c>
    </row>
    <row r="184" ht="15.75" customHeight="1">
      <c r="A184" s="12">
        <v>44452.0</v>
      </c>
      <c r="B184" s="13">
        <v>36.0</v>
      </c>
      <c r="C184" s="13">
        <v>11364.0</v>
      </c>
      <c r="D184" s="13">
        <v>9214.81</v>
      </c>
      <c r="E184" s="13">
        <v>10454.986666666666</v>
      </c>
      <c r="F184" s="13">
        <v>8545.01166180758</v>
      </c>
      <c r="G184" s="13">
        <v>13181.997448979591</v>
      </c>
      <c r="H184" s="13">
        <f t="array" ref="H184">XLOOKUP(Hoja2!$B184,N$2:N$144,M$2:M$144)</f>
        <v>37</v>
      </c>
      <c r="I184" s="1">
        <v>11364.0</v>
      </c>
      <c r="J184" s="1">
        <v>9214.81</v>
      </c>
      <c r="K184" s="1">
        <f>(Hoja2!$C184/C183)-1</f>
        <v>0</v>
      </c>
    </row>
    <row r="185" ht="15.75" customHeight="1">
      <c r="A185" s="12">
        <v>44451.0</v>
      </c>
      <c r="B185" s="13">
        <v>40.0</v>
      </c>
      <c r="C185" s="13">
        <v>11363.95</v>
      </c>
      <c r="D185" s="13">
        <v>9214.81</v>
      </c>
      <c r="E185" s="13">
        <v>10454.99619771863</v>
      </c>
      <c r="F185" s="13">
        <v>8545.009055627426</v>
      </c>
      <c r="G185" s="13">
        <v>13181.997641509433</v>
      </c>
      <c r="H185" s="13">
        <f t="array" ref="H185">XLOOKUP(Hoja2!$B185,N$2:N$144,M$2:M$144)</f>
        <v>37</v>
      </c>
      <c r="I185" s="1">
        <v>11364.0</v>
      </c>
      <c r="J185" s="1">
        <v>9214.91582278481</v>
      </c>
      <c r="K185" s="1">
        <f>(Hoja2!$C185/C184)-1</f>
        <v>-0.000004399859204</v>
      </c>
    </row>
    <row r="186" ht="15.75" customHeight="1">
      <c r="A186" s="12">
        <v>44450.0</v>
      </c>
      <c r="B186" s="13">
        <v>44.0</v>
      </c>
      <c r="C186" s="13">
        <v>11363.977272727272</v>
      </c>
      <c r="D186" s="13">
        <v>9214.839857142855</v>
      </c>
      <c r="E186" s="13">
        <v>10454.992619926199</v>
      </c>
      <c r="F186" s="13">
        <v>8545.033540372671</v>
      </c>
      <c r="G186" s="13">
        <v>13181.992211838005</v>
      </c>
      <c r="H186" s="13">
        <f t="array" ref="H186">XLOOKUP(Hoja2!$B186,N$2:N$144,M$2:M$144)</f>
        <v>37</v>
      </c>
      <c r="I186" s="1">
        <v>11364.0</v>
      </c>
      <c r="J186" s="1">
        <v>9214.868055555555</v>
      </c>
      <c r="K186" s="1">
        <f>(Hoja2!$C186/C185)-1</f>
        <v>0.000002399933762</v>
      </c>
    </row>
    <row r="187" ht="15.75" customHeight="1">
      <c r="A187" s="12">
        <v>44449.0</v>
      </c>
      <c r="B187" s="13">
        <v>36.0</v>
      </c>
      <c r="C187" s="13">
        <v>11364.0</v>
      </c>
      <c r="D187" s="13">
        <v>9214.830490196078</v>
      </c>
      <c r="E187" s="13">
        <v>10454.994152046784</v>
      </c>
      <c r="F187" s="13">
        <v>8545.010791366907</v>
      </c>
      <c r="G187" s="13">
        <v>13182.0</v>
      </c>
      <c r="H187" s="13">
        <f t="array" ref="H187">XLOOKUP(Hoja2!$B187,N$2:N$144,M$2:M$144)</f>
        <v>37</v>
      </c>
      <c r="I187" s="1">
        <v>11364.0</v>
      </c>
      <c r="J187" s="1">
        <v>9214.854468085106</v>
      </c>
      <c r="K187" s="1">
        <f>(Hoja2!$C187/C186)-1</f>
        <v>0.000001999940002</v>
      </c>
    </row>
    <row r="188" ht="15.75" customHeight="1">
      <c r="A188" s="12">
        <v>44448.0</v>
      </c>
      <c r="B188" s="13">
        <v>27.0</v>
      </c>
      <c r="C188" s="13">
        <v>11364.0</v>
      </c>
      <c r="D188" s="13">
        <v>9214.858984375</v>
      </c>
      <c r="E188" s="13">
        <v>10454.974576271186</v>
      </c>
      <c r="F188" s="13">
        <v>8545.007281553399</v>
      </c>
      <c r="G188" s="13">
        <v>13181.997811816193</v>
      </c>
      <c r="H188" s="13">
        <f t="array" ref="H188">XLOOKUP(Hoja2!$B188,N$2:N$144,M$2:M$144)</f>
        <v>37</v>
      </c>
      <c r="I188" s="1">
        <v>11364.0</v>
      </c>
      <c r="J188" s="1">
        <v>9214.89530612245</v>
      </c>
      <c r="K188" s="1">
        <f>(Hoja2!$C188/C187)-1</f>
        <v>0</v>
      </c>
    </row>
    <row r="189" ht="15.75" customHeight="1">
      <c r="A189" s="12">
        <v>44447.0</v>
      </c>
      <c r="B189" s="13">
        <v>29.0</v>
      </c>
      <c r="C189" s="13">
        <v>11363.965517241379</v>
      </c>
      <c r="D189" s="13">
        <v>9214.81</v>
      </c>
      <c r="E189" s="13">
        <v>10454.989795918367</v>
      </c>
      <c r="F189" s="13">
        <v>8545.01326259947</v>
      </c>
      <c r="G189" s="13">
        <v>13182.0</v>
      </c>
      <c r="H189" s="13">
        <f t="array" ref="H189">XLOOKUP(Hoja2!$B189,N$2:N$144,M$2:M$144)</f>
        <v>37</v>
      </c>
      <c r="I189" s="1">
        <v>11364.0</v>
      </c>
      <c r="J189" s="1">
        <v>9214.956299999998</v>
      </c>
      <c r="K189" s="1">
        <f>(Hoja2!$C189/C188)-1</f>
        <v>-0.000003034385658</v>
      </c>
    </row>
    <row r="190" ht="15.75" customHeight="1">
      <c r="A190" s="12">
        <v>44446.0</v>
      </c>
      <c r="B190" s="13">
        <v>32.0</v>
      </c>
      <c r="C190" s="13">
        <v>11364.0</v>
      </c>
      <c r="D190" s="13">
        <v>9214.81</v>
      </c>
      <c r="E190" s="13">
        <v>10454.992481203008</v>
      </c>
      <c r="F190" s="13">
        <v>8545.011848341232</v>
      </c>
      <c r="G190" s="13">
        <v>13181.996007984031</v>
      </c>
      <c r="H190" s="13">
        <f t="array" ref="H190">XLOOKUP(Hoja2!$B190,N$2:N$144,M$2:M$144)</f>
        <v>37</v>
      </c>
      <c r="I190" s="1">
        <v>11364.0</v>
      </c>
      <c r="J190" s="1">
        <v>9214.860975609756</v>
      </c>
      <c r="K190" s="1">
        <f>(Hoja2!$C190/C189)-1</f>
        <v>0.000003034394866</v>
      </c>
    </row>
    <row r="191" ht="15.75" customHeight="1">
      <c r="A191" s="12">
        <v>44445.0</v>
      </c>
      <c r="B191" s="13">
        <v>42.0</v>
      </c>
      <c r="C191" s="13">
        <v>11363.952380952382</v>
      </c>
      <c r="D191" s="13">
        <v>9214.844545454545</v>
      </c>
      <c r="E191" s="13">
        <v>10455.0</v>
      </c>
      <c r="F191" s="13">
        <v>8545.010582010582</v>
      </c>
      <c r="G191" s="13">
        <v>13182.0</v>
      </c>
      <c r="H191" s="13">
        <f t="array" ref="H191">XLOOKUP(Hoja2!$B191,N$2:N$144,M$2:M$144)</f>
        <v>37</v>
      </c>
      <c r="I191" s="1">
        <v>11364.0</v>
      </c>
      <c r="J191" s="1">
        <v>9214.840735294116</v>
      </c>
      <c r="K191" s="1">
        <f>(Hoja2!$C191/C190)-1</f>
        <v>-0.000004190342099</v>
      </c>
    </row>
    <row r="192" ht="15.75" customHeight="1">
      <c r="A192" s="12">
        <v>44444.0</v>
      </c>
      <c r="B192" s="13">
        <v>43.0</v>
      </c>
      <c r="C192" s="13">
        <v>11363.953488372093</v>
      </c>
      <c r="D192" s="13">
        <v>9214.81</v>
      </c>
      <c r="E192" s="13">
        <v>10454.996031746032</v>
      </c>
      <c r="F192" s="13">
        <v>8545.012453300125</v>
      </c>
      <c r="G192" s="13">
        <v>13181.999245852187</v>
      </c>
      <c r="H192" s="13">
        <f t="array" ref="H192">XLOOKUP(Hoja2!$B192,N$2:N$144,M$2:M$144)</f>
        <v>37</v>
      </c>
      <c r="I192" s="1">
        <v>11364.0</v>
      </c>
      <c r="J192" s="1">
        <v>9214.898309859154</v>
      </c>
      <c r="K192" s="1">
        <f>(Hoja2!$C192/C191)-1</f>
        <v>0.00000009745022456</v>
      </c>
    </row>
    <row r="193" ht="15.75" customHeight="1">
      <c r="A193" s="12">
        <v>44443.0</v>
      </c>
      <c r="B193" s="13">
        <v>57.0</v>
      </c>
      <c r="C193" s="13">
        <v>11363.929824561403</v>
      </c>
      <c r="D193" s="13">
        <v>9214.809999999998</v>
      </c>
      <c r="E193" s="13">
        <v>10455.0</v>
      </c>
      <c r="F193" s="13">
        <v>8545.02219321149</v>
      </c>
      <c r="G193" s="13">
        <v>13181.995545657015</v>
      </c>
      <c r="H193" s="13">
        <f t="array" ref="H193">XLOOKUP(Hoja2!$B193,N$2:N$144,M$2:M$144)</f>
        <v>38</v>
      </c>
      <c r="I193" s="1">
        <v>11364.0</v>
      </c>
      <c r="J193" s="1">
        <v>9214.851386138615</v>
      </c>
      <c r="K193" s="1">
        <f>(Hoja2!$C193/C192)-1</f>
        <v>-0.000002082357229</v>
      </c>
    </row>
    <row r="194" ht="15.75" customHeight="1">
      <c r="A194" s="12">
        <v>44442.0</v>
      </c>
      <c r="B194" s="13">
        <v>29.0</v>
      </c>
      <c r="C194" s="13">
        <v>11363.931034482759</v>
      </c>
      <c r="D194" s="13">
        <v>9214.81</v>
      </c>
      <c r="E194" s="13">
        <v>10454.993377483444</v>
      </c>
      <c r="F194" s="13">
        <v>8545.021276595744</v>
      </c>
      <c r="G194" s="13">
        <v>13181.99751243781</v>
      </c>
      <c r="H194" s="13">
        <f t="array" ref="H194">XLOOKUP(Hoja2!$B194,N$2:N$144,M$2:M$144)</f>
        <v>37</v>
      </c>
      <c r="I194" s="1">
        <v>9091.0</v>
      </c>
      <c r="J194" s="1">
        <v>10165.615862068966</v>
      </c>
      <c r="K194" s="1">
        <f>(Hoja2!$C194/C193)-1</f>
        <v>0.0000001064703299</v>
      </c>
    </row>
    <row r="195" ht="15.75" customHeight="1">
      <c r="A195" s="12">
        <v>44441.0</v>
      </c>
      <c r="B195" s="13">
        <v>42.0</v>
      </c>
      <c r="C195" s="13">
        <v>11364.0</v>
      </c>
      <c r="D195" s="13">
        <v>9214.853092783504</v>
      </c>
      <c r="E195" s="13">
        <v>10454.985714285714</v>
      </c>
      <c r="F195" s="13">
        <v>8545.013245033113</v>
      </c>
      <c r="G195" s="13">
        <v>13181.998161764706</v>
      </c>
      <c r="H195" s="13">
        <f t="array" ref="H195">XLOOKUP(Hoja2!$B195,N$2:N$144,M$2:M$144)</f>
        <v>37</v>
      </c>
      <c r="I195" s="1">
        <v>11364.0</v>
      </c>
      <c r="J195" s="1">
        <v>4654.560624999999</v>
      </c>
      <c r="K195" s="1">
        <f>(Hoja2!$C195/C194)-1</f>
        <v>0.000006068808147</v>
      </c>
    </row>
    <row r="196" ht="15.75" customHeight="1">
      <c r="A196" s="12">
        <v>44440.0</v>
      </c>
      <c r="B196" s="13">
        <v>39.0</v>
      </c>
      <c r="C196" s="13">
        <v>11363.948717948719</v>
      </c>
      <c r="D196" s="13">
        <v>9214.81</v>
      </c>
      <c r="E196" s="13">
        <v>10455.0</v>
      </c>
      <c r="F196" s="13">
        <v>8545.019002375297</v>
      </c>
      <c r="G196" s="13">
        <v>13182.0</v>
      </c>
      <c r="H196" s="13">
        <f t="array" ref="H196">XLOOKUP(Hoja2!$B196,N$2:N$144,M$2:M$144)</f>
        <v>37</v>
      </c>
      <c r="I196" s="1">
        <v>11364.0</v>
      </c>
      <c r="J196" s="1">
        <v>9214.81</v>
      </c>
      <c r="K196" s="1">
        <f>(Hoja2!$C196/C195)-1</f>
        <v>-0.000004512676107</v>
      </c>
    </row>
    <row r="197" ht="15.75" customHeight="1">
      <c r="A197" s="12">
        <v>44439.0</v>
      </c>
      <c r="B197" s="13">
        <v>26.0</v>
      </c>
      <c r="C197" s="13">
        <v>11364.0</v>
      </c>
      <c r="D197" s="13">
        <v>9214.86610738255</v>
      </c>
      <c r="E197" s="13">
        <v>10454.91975308642</v>
      </c>
      <c r="F197" s="13">
        <v>8545.018957345972</v>
      </c>
      <c r="G197" s="13">
        <v>13181.990706319702</v>
      </c>
      <c r="H197" s="13">
        <f t="array" ref="H197">XLOOKUP(Hoja2!$B197,N$2:N$144,M$2:M$144)</f>
        <v>37</v>
      </c>
      <c r="I197" s="1">
        <v>11364.0</v>
      </c>
      <c r="J197" s="1">
        <v>9214.863589743589</v>
      </c>
      <c r="K197" s="1">
        <f>(Hoja2!$C197/C196)-1</f>
        <v>0.000004512696471</v>
      </c>
    </row>
    <row r="198" ht="15.75" customHeight="1">
      <c r="A198" s="12">
        <v>44438.0</v>
      </c>
      <c r="B198" s="13">
        <v>35.0</v>
      </c>
      <c r="C198" s="13">
        <v>11364.0</v>
      </c>
      <c r="D198" s="13">
        <v>9214.846347826086</v>
      </c>
      <c r="E198" s="13">
        <v>10454.988372093023</v>
      </c>
      <c r="F198" s="13">
        <v>8545.0103626943</v>
      </c>
      <c r="G198" s="13">
        <v>13181.995824634656</v>
      </c>
      <c r="H198" s="13">
        <f t="array" ref="H198">XLOOKUP(Hoja2!$B198,N$2:N$144,M$2:M$144)</f>
        <v>37</v>
      </c>
      <c r="I198" s="1">
        <v>11364.0</v>
      </c>
      <c r="J198" s="1">
        <v>9151.486666666666</v>
      </c>
      <c r="K198" s="1">
        <f>(Hoja2!$C198/C197)-1</f>
        <v>0</v>
      </c>
    </row>
    <row r="199" ht="15.75" customHeight="1">
      <c r="A199" s="12">
        <v>44437.0</v>
      </c>
      <c r="B199" s="13">
        <v>30.0</v>
      </c>
      <c r="C199" s="13">
        <v>11364.0</v>
      </c>
      <c r="D199" s="13">
        <v>9214.829904761904</v>
      </c>
      <c r="E199" s="13">
        <v>10454.98206278027</v>
      </c>
      <c r="F199" s="13">
        <v>8545.019115890083</v>
      </c>
      <c r="G199" s="13">
        <v>13181.997607655503</v>
      </c>
      <c r="H199" s="13">
        <f t="array" ref="H199">XLOOKUP(Hoja2!$B199,N$2:N$144,M$2:M$144)</f>
        <v>37</v>
      </c>
      <c r="I199" s="1">
        <v>11364.0</v>
      </c>
      <c r="J199" s="1">
        <v>9214.81</v>
      </c>
      <c r="K199" s="1">
        <f>(Hoja2!$C199/C198)-1</f>
        <v>0</v>
      </c>
    </row>
    <row r="200" ht="15.75" customHeight="1">
      <c r="A200" s="12">
        <v>44436.0</v>
      </c>
      <c r="B200" s="13">
        <v>56.0</v>
      </c>
      <c r="C200" s="13">
        <v>11363.982142857143</v>
      </c>
      <c r="D200" s="13">
        <v>9214.81</v>
      </c>
      <c r="E200" s="13">
        <v>10454.996336996337</v>
      </c>
      <c r="F200" s="13">
        <v>8545.011826544021</v>
      </c>
      <c r="G200" s="13">
        <v>13181.995323460638</v>
      </c>
      <c r="H200" s="13">
        <f t="array" ref="H200">XLOOKUP(Hoja2!$B200,N$2:N$144,M$2:M$144)</f>
        <v>38</v>
      </c>
      <c r="I200" s="1">
        <v>11364.0</v>
      </c>
      <c r="J200" s="1">
        <v>9214.81</v>
      </c>
      <c r="K200" s="1">
        <f>(Hoja2!$C200/C199)-1</f>
        <v>-0.000001571378287</v>
      </c>
    </row>
    <row r="201" ht="15.75" customHeight="1">
      <c r="A201" s="12">
        <v>44435.0</v>
      </c>
      <c r="B201" s="13">
        <v>34.0</v>
      </c>
      <c r="C201" s="13">
        <v>11364.0</v>
      </c>
      <c r="D201" s="13">
        <v>9214.81</v>
      </c>
      <c r="E201" s="13">
        <v>10454.97487437186</v>
      </c>
      <c r="F201" s="13">
        <v>8545.017857142857</v>
      </c>
      <c r="G201" s="13">
        <v>13181.99854862119</v>
      </c>
      <c r="H201" s="13">
        <f t="array" ref="H201">XLOOKUP(Hoja2!$B201,N$2:N$144,M$2:M$144)</f>
        <v>37</v>
      </c>
      <c r="I201" s="1">
        <v>11364.0</v>
      </c>
      <c r="J201" s="1">
        <v>9214.81</v>
      </c>
      <c r="K201" s="1">
        <f>(Hoja2!$C201/C200)-1</f>
        <v>0.000001571380757</v>
      </c>
    </row>
    <row r="202" ht="15.75" customHeight="1">
      <c r="A202" s="12">
        <v>44434.0</v>
      </c>
      <c r="B202" s="13">
        <v>34.0</v>
      </c>
      <c r="C202" s="13">
        <v>11364.0</v>
      </c>
      <c r="D202" s="13">
        <v>9214.81</v>
      </c>
      <c r="E202" s="13">
        <v>10454.989247311827</v>
      </c>
      <c r="F202" s="13">
        <v>8545.003039513678</v>
      </c>
      <c r="G202" s="13">
        <v>13182.0</v>
      </c>
      <c r="H202" s="13">
        <f t="array" ref="H202">XLOOKUP(Hoja2!$B202,N$2:N$144,M$2:M$144)</f>
        <v>37</v>
      </c>
      <c r="I202" s="1">
        <v>11364.0</v>
      </c>
      <c r="J202" s="1">
        <v>8950.55243902439</v>
      </c>
      <c r="K202" s="1">
        <f>(Hoja2!$C202/C201)-1</f>
        <v>0</v>
      </c>
    </row>
    <row r="203" ht="15.75" customHeight="1">
      <c r="A203" s="12">
        <v>44433.0</v>
      </c>
      <c r="B203" s="13">
        <v>21.0</v>
      </c>
      <c r="C203" s="13">
        <v>11363.952380952382</v>
      </c>
      <c r="D203" s="13">
        <v>9214.890384615384</v>
      </c>
      <c r="E203" s="13">
        <v>10455.0</v>
      </c>
      <c r="F203" s="13">
        <v>8545.021505376344</v>
      </c>
      <c r="G203" s="13">
        <v>13182.0</v>
      </c>
      <c r="H203" s="13">
        <f t="array" ref="H203">XLOOKUP(Hoja2!$B203,N$2:N$144,M$2:M$144)</f>
        <v>36</v>
      </c>
      <c r="I203" s="1">
        <v>11364.0</v>
      </c>
      <c r="J203" s="1">
        <v>9002.367647058823</v>
      </c>
      <c r="K203" s="1">
        <f>(Hoja2!$C203/C202)-1</f>
        <v>-0.000004190342099</v>
      </c>
    </row>
    <row r="204" ht="15.75" customHeight="1">
      <c r="A204" s="12">
        <v>44432.0</v>
      </c>
      <c r="B204" s="13">
        <v>24.0</v>
      </c>
      <c r="C204" s="13">
        <v>11364.0</v>
      </c>
      <c r="D204" s="13">
        <v>9214.83375</v>
      </c>
      <c r="E204" s="13">
        <v>10454.99090909091</v>
      </c>
      <c r="F204" s="13">
        <v>8545.019672131148</v>
      </c>
      <c r="G204" s="13">
        <v>13181.991124260356</v>
      </c>
      <c r="H204" s="13">
        <f t="array" ref="H204">XLOOKUP(Hoja2!$B204,N$2:N$144,M$2:M$144)</f>
        <v>36</v>
      </c>
      <c r="I204" s="1">
        <v>5682.0</v>
      </c>
      <c r="J204" s="1">
        <v>4654.718275862068</v>
      </c>
      <c r="K204" s="1">
        <f>(Hoja2!$C204/C203)-1</f>
        <v>0.000004190359659</v>
      </c>
    </row>
    <row r="205" ht="15.75" customHeight="1">
      <c r="A205" s="12">
        <v>44431.0</v>
      </c>
      <c r="B205" s="13">
        <v>24.0</v>
      </c>
      <c r="C205" s="13">
        <v>11364.0</v>
      </c>
      <c r="D205" s="13">
        <v>9214.849433962263</v>
      </c>
      <c r="E205" s="13">
        <v>10455.0</v>
      </c>
      <c r="F205" s="13">
        <v>8545.016181229774</v>
      </c>
      <c r="G205" s="13">
        <v>13181.991913746631</v>
      </c>
      <c r="H205" s="13">
        <f t="array" ref="H205">XLOOKUP(Hoja2!$B205,N$2:N$144,M$2:M$144)</f>
        <v>36</v>
      </c>
      <c r="I205" s="1">
        <v>5682.0</v>
      </c>
      <c r="J205" s="1">
        <v>4654.611739130434</v>
      </c>
      <c r="K205" s="1">
        <f>(Hoja2!$C205/C204)-1</f>
        <v>0</v>
      </c>
    </row>
    <row r="206" ht="15.75" customHeight="1">
      <c r="A206" s="12">
        <v>44430.0</v>
      </c>
      <c r="B206" s="13">
        <v>43.0</v>
      </c>
      <c r="C206" s="13">
        <v>11364.0</v>
      </c>
      <c r="D206" s="13">
        <v>9214.81</v>
      </c>
      <c r="E206" s="13">
        <v>10454.996296296296</v>
      </c>
      <c r="F206" s="13">
        <v>8545.006906077348</v>
      </c>
      <c r="G206" s="13">
        <v>13181.997635933807</v>
      </c>
      <c r="H206" s="13">
        <f t="array" ref="H206">XLOOKUP(Hoja2!$B206,N$2:N$144,M$2:M$144)</f>
        <v>37</v>
      </c>
      <c r="I206" s="1">
        <v>5682.0</v>
      </c>
      <c r="J206" s="1">
        <v>4654.62</v>
      </c>
      <c r="K206" s="1">
        <f>(Hoja2!$C206/C205)-1</f>
        <v>0</v>
      </c>
    </row>
    <row r="207" ht="15.75" customHeight="1">
      <c r="A207" s="12">
        <v>44429.0</v>
      </c>
      <c r="B207" s="13">
        <v>47.0</v>
      </c>
      <c r="C207" s="13">
        <v>11363.978723404256</v>
      </c>
      <c r="D207" s="13">
        <v>9214.81</v>
      </c>
      <c r="E207" s="13">
        <v>10454.989619377162</v>
      </c>
      <c r="F207" s="13">
        <v>8545.0225</v>
      </c>
      <c r="G207" s="13">
        <v>13181.995996797437</v>
      </c>
      <c r="H207" s="13">
        <f t="array" ref="H207">XLOOKUP(Hoja2!$B207,N$2:N$144,M$2:M$144)</f>
        <v>38</v>
      </c>
      <c r="I207" s="1">
        <v>11364.0</v>
      </c>
      <c r="J207" s="1">
        <v>9050.65</v>
      </c>
      <c r="K207" s="1">
        <f>(Hoja2!$C207/C206)-1</f>
        <v>-0.000001872280513</v>
      </c>
    </row>
    <row r="208" ht="15.75" customHeight="1">
      <c r="A208" s="12">
        <v>44428.0</v>
      </c>
      <c r="B208" s="13">
        <v>35.0</v>
      </c>
      <c r="C208" s="13">
        <v>11363.942857142858</v>
      </c>
      <c r="D208" s="13">
        <v>9214.844262295082</v>
      </c>
      <c r="E208" s="13">
        <v>10454.98969072165</v>
      </c>
      <c r="F208" s="13">
        <v>8545.022346368714</v>
      </c>
      <c r="G208" s="13">
        <v>13181.997286295793</v>
      </c>
      <c r="H208" s="13">
        <f t="array" ref="H208">XLOOKUP(Hoja2!$B208,N$2:N$144,M$2:M$144)</f>
        <v>37</v>
      </c>
      <c r="I208" s="1">
        <v>11364.0</v>
      </c>
      <c r="J208" s="1">
        <v>8913.96611111111</v>
      </c>
      <c r="K208" s="1">
        <f>(Hoja2!$C208/C207)-1</f>
        <v>-0.000003156135916</v>
      </c>
    </row>
    <row r="209" ht="15.75" customHeight="1">
      <c r="A209" s="12">
        <v>44427.0</v>
      </c>
      <c r="B209" s="13">
        <v>25.0</v>
      </c>
      <c r="C209" s="13">
        <v>11364.0</v>
      </c>
      <c r="D209" s="13">
        <v>9214.81</v>
      </c>
      <c r="E209" s="13">
        <v>10454.976923076923</v>
      </c>
      <c r="F209" s="13">
        <v>8545.006928406467</v>
      </c>
      <c r="G209" s="13">
        <v>13181.99609375</v>
      </c>
      <c r="H209" s="13">
        <f t="array" ref="H209">XLOOKUP(Hoja2!$B209,N$2:N$144,M$2:M$144)</f>
        <v>36</v>
      </c>
      <c r="I209" s="1">
        <v>5682.0</v>
      </c>
      <c r="J209" s="1">
        <v>4654.628</v>
      </c>
      <c r="K209" s="1">
        <f>(Hoja2!$C209/C208)-1</f>
        <v>0.000005028435804</v>
      </c>
    </row>
    <row r="210" ht="15.75" customHeight="1">
      <c r="A210" s="12">
        <v>44426.0</v>
      </c>
      <c r="B210" s="13">
        <v>34.0</v>
      </c>
      <c r="C210" s="13">
        <v>11363.911764705883</v>
      </c>
      <c r="D210" s="13">
        <v>9214.874307692307</v>
      </c>
      <c r="E210" s="13">
        <v>10454.980952380953</v>
      </c>
      <c r="F210" s="13">
        <v>8545.040816326531</v>
      </c>
      <c r="G210" s="13">
        <v>13181.995604395604</v>
      </c>
      <c r="H210" s="13">
        <f t="array" ref="H210">XLOOKUP(Hoja2!$B210,N$2:N$144,M$2:M$144)</f>
        <v>37</v>
      </c>
      <c r="I210" s="1">
        <v>5682.0</v>
      </c>
      <c r="J210" s="1">
        <v>4654.672</v>
      </c>
      <c r="K210" s="1">
        <f>(Hoja2!$C210/C209)-1</f>
        <v>-0.00000776445742</v>
      </c>
    </row>
    <row r="211" ht="15.75" customHeight="1">
      <c r="A211" s="12">
        <v>44425.0</v>
      </c>
      <c r="B211" s="13">
        <v>31.0</v>
      </c>
      <c r="C211" s="13">
        <v>11363.967741935483</v>
      </c>
      <c r="D211" s="13">
        <v>9214.883333333333</v>
      </c>
      <c r="E211" s="13">
        <v>10454.981132075472</v>
      </c>
      <c r="F211" s="13">
        <v>8545.018181818183</v>
      </c>
      <c r="G211" s="13">
        <v>13182.0</v>
      </c>
      <c r="H211" s="13">
        <f t="array" ref="H211">XLOOKUP(Hoja2!$B211,N$2:N$144,M$2:M$144)</f>
        <v>37</v>
      </c>
      <c r="I211" s="1">
        <v>11364.0</v>
      </c>
      <c r="J211" s="1">
        <v>9108.681029411764</v>
      </c>
      <c r="K211" s="1">
        <f>(Hoja2!$C211/C210)-1</f>
        <v>0.000004925876825</v>
      </c>
    </row>
    <row r="212" ht="15.75" customHeight="1">
      <c r="A212" s="12">
        <v>44424.0</v>
      </c>
      <c r="B212" s="13">
        <v>39.0</v>
      </c>
      <c r="C212" s="13">
        <v>11363.948717948719</v>
      </c>
      <c r="D212" s="13">
        <v>9214.81</v>
      </c>
      <c r="E212" s="13">
        <v>10454.989361702128</v>
      </c>
      <c r="F212" s="13">
        <v>8545.019656019656</v>
      </c>
      <c r="G212" s="13">
        <v>13181.998254799302</v>
      </c>
      <c r="H212" s="13">
        <f t="array" ref="H212">XLOOKUP(Hoja2!$B212,N$2:N$144,M$2:M$144)</f>
        <v>37</v>
      </c>
      <c r="I212" s="1">
        <v>11364.0</v>
      </c>
      <c r="J212" s="1">
        <v>9165.451643835617</v>
      </c>
      <c r="K212" s="1">
        <f>(Hoja2!$C212/C211)-1</f>
        <v>-0.000001674062017</v>
      </c>
    </row>
    <row r="213" ht="15.75" customHeight="1">
      <c r="A213" s="12">
        <v>44423.0</v>
      </c>
      <c r="B213" s="13">
        <v>41.0</v>
      </c>
      <c r="C213" s="13">
        <v>11363.926829268292</v>
      </c>
      <c r="D213" s="13">
        <v>9214.829351851851</v>
      </c>
      <c r="E213" s="13">
        <v>10454.990566037735</v>
      </c>
      <c r="F213" s="13">
        <v>8545.024504084015</v>
      </c>
      <c r="G213" s="13">
        <v>13181.996915959908</v>
      </c>
      <c r="H213" s="13">
        <f t="array" ref="H213">XLOOKUP(Hoja2!$B213,N$2:N$144,M$2:M$144)</f>
        <v>37</v>
      </c>
      <c r="I213" s="1">
        <v>5682.0</v>
      </c>
      <c r="J213" s="1">
        <v>4654.56376</v>
      </c>
      <c r="K213" s="1">
        <f>(Hoja2!$C213/C212)-1</f>
        <v>-0.000001926150933</v>
      </c>
    </row>
    <row r="214" ht="15.75" customHeight="1">
      <c r="A214" s="12">
        <v>44422.0</v>
      </c>
      <c r="B214" s="13">
        <v>71.0</v>
      </c>
      <c r="C214" s="13">
        <v>11363.971830985916</v>
      </c>
      <c r="D214" s="13">
        <v>9214.81</v>
      </c>
      <c r="E214" s="13">
        <v>10454.987654320988</v>
      </c>
      <c r="F214" s="13">
        <v>8545.011124845489</v>
      </c>
      <c r="G214" s="13">
        <v>13181.99920445505</v>
      </c>
      <c r="H214" s="13">
        <f t="array" ref="H214">XLOOKUP(Hoja2!$B214,N$2:N$144,M$2:M$144)</f>
        <v>39</v>
      </c>
      <c r="I214" s="1">
        <v>11364.0</v>
      </c>
      <c r="J214" s="1">
        <v>9119.806666666665</v>
      </c>
      <c r="K214" s="1">
        <f>(Hoja2!$C214/C213)-1</f>
        <v>0.000003960049928</v>
      </c>
    </row>
    <row r="215" ht="15.75" customHeight="1">
      <c r="A215" s="12">
        <v>44421.0</v>
      </c>
      <c r="B215" s="13">
        <v>50.0</v>
      </c>
      <c r="C215" s="13">
        <v>11363.92</v>
      </c>
      <c r="D215" s="13">
        <v>9214.81</v>
      </c>
      <c r="E215" s="13">
        <v>10454.974522292994</v>
      </c>
      <c r="F215" s="13">
        <v>8545.01875</v>
      </c>
      <c r="G215" s="13">
        <v>13181.995658465992</v>
      </c>
      <c r="H215" s="13">
        <f t="array" ref="H215">XLOOKUP(Hoja2!$B215,N$2:N$144,M$2:M$144)</f>
        <v>38</v>
      </c>
      <c r="I215" s="1">
        <v>5682.0</v>
      </c>
      <c r="J215" s="1">
        <v>4654.679552238806</v>
      </c>
      <c r="K215" s="1">
        <f>(Hoja2!$C215/C214)-1</f>
        <v>-0.000004560992115</v>
      </c>
    </row>
    <row r="216" ht="15.75" customHeight="1">
      <c r="A216" s="12">
        <v>44420.0</v>
      </c>
      <c r="B216" s="13">
        <v>27.0</v>
      </c>
      <c r="C216" s="13">
        <v>11363.962962962964</v>
      </c>
      <c r="D216" s="13">
        <v>9214.839857142855</v>
      </c>
      <c r="E216" s="13">
        <v>10454.979591836734</v>
      </c>
      <c r="F216" s="13">
        <v>8544.996875</v>
      </c>
      <c r="G216" s="13">
        <v>13181.989974937344</v>
      </c>
      <c r="H216" s="13">
        <f t="array" ref="H216">XLOOKUP(Hoja2!$B216,N$2:N$144,M$2:M$144)</f>
        <v>37</v>
      </c>
      <c r="I216" s="1">
        <v>9091.0</v>
      </c>
      <c r="J216" s="1">
        <v>9214.81</v>
      </c>
      <c r="K216" s="1">
        <f>(Hoja2!$C216/C215)-1</f>
        <v>0.000003780646376</v>
      </c>
    </row>
    <row r="217" ht="15.75" customHeight="1">
      <c r="A217" s="12">
        <v>44419.0</v>
      </c>
      <c r="B217" s="13">
        <v>26.0</v>
      </c>
      <c r="C217" s="13">
        <v>11363.923076923076</v>
      </c>
      <c r="D217" s="13">
        <v>9214.809999999998</v>
      </c>
      <c r="E217" s="13">
        <v>10455.0</v>
      </c>
      <c r="F217" s="13">
        <v>8545.014084507042</v>
      </c>
      <c r="G217" s="13">
        <v>13181.99730458221</v>
      </c>
      <c r="H217" s="13">
        <f t="array" ref="H217">XLOOKUP(Hoja2!$B217,N$2:N$144,M$2:M$144)</f>
        <v>37</v>
      </c>
      <c r="I217" s="1">
        <v>11364.0</v>
      </c>
      <c r="J217" s="1">
        <v>9214.855434782608</v>
      </c>
      <c r="K217" s="1">
        <f>(Hoja2!$C217/C216)-1</f>
        <v>-0.000003509870634</v>
      </c>
    </row>
    <row r="218" ht="15.75" customHeight="1">
      <c r="A218" s="12">
        <v>44418.0</v>
      </c>
      <c r="B218" s="13">
        <v>19.0</v>
      </c>
      <c r="C218" s="13">
        <v>11364.0</v>
      </c>
      <c r="D218" s="13">
        <v>9214.837866666667</v>
      </c>
      <c r="E218" s="13">
        <v>10455.0</v>
      </c>
      <c r="F218" s="13">
        <v>8545.013927576601</v>
      </c>
      <c r="G218" s="13">
        <v>13181.997409326425</v>
      </c>
      <c r="H218" s="13">
        <f t="array" ref="H218">XLOOKUP(Hoja2!$B218,N$2:N$144,M$2:M$144)</f>
        <v>36</v>
      </c>
      <c r="I218" s="1">
        <v>11364.0</v>
      </c>
      <c r="J218" s="1">
        <v>9214.873333333333</v>
      </c>
      <c r="K218" s="1">
        <f>(Hoja2!$C218/C217)-1</f>
        <v>0.000006769059981</v>
      </c>
    </row>
    <row r="219" ht="15.75" customHeight="1">
      <c r="A219" s="12">
        <v>44417.0</v>
      </c>
      <c r="B219" s="13">
        <v>40.0</v>
      </c>
      <c r="C219" s="13">
        <v>11363.975</v>
      </c>
      <c r="D219" s="13">
        <v>9214.81</v>
      </c>
      <c r="E219" s="13">
        <v>10455.0</v>
      </c>
      <c r="F219" s="13">
        <v>8545.006042296072</v>
      </c>
      <c r="G219" s="13">
        <v>13181.997101449275</v>
      </c>
      <c r="H219" s="13">
        <f t="array" ref="H219">XLOOKUP(Hoja2!$B219,N$2:N$144,M$2:M$144)</f>
        <v>37</v>
      </c>
      <c r="I219" s="1">
        <v>5682.0</v>
      </c>
      <c r="J219" s="1">
        <v>4654.5748514851475</v>
      </c>
      <c r="K219" s="1">
        <f>(Hoja2!$C219/C218)-1</f>
        <v>-0.000002199929602</v>
      </c>
    </row>
    <row r="220" ht="15.75" customHeight="1">
      <c r="A220" s="12">
        <v>44416.0</v>
      </c>
      <c r="B220" s="13">
        <v>36.0</v>
      </c>
      <c r="C220" s="13">
        <v>11364.0</v>
      </c>
      <c r="D220" s="13">
        <v>9214.81</v>
      </c>
      <c r="E220" s="13">
        <v>10455.0</v>
      </c>
      <c r="F220" s="13">
        <v>8545.007471980074</v>
      </c>
      <c r="G220" s="13">
        <v>13181.996862745098</v>
      </c>
      <c r="H220" s="13">
        <f t="array" ref="H220">XLOOKUP(Hoja2!$B220,N$2:N$144,M$2:M$144)</f>
        <v>37</v>
      </c>
      <c r="I220" s="1">
        <v>11363.875</v>
      </c>
      <c r="J220" s="1">
        <v>9214.81</v>
      </c>
      <c r="K220" s="1">
        <f>(Hoja2!$C220/C219)-1</f>
        <v>0.000002199934442</v>
      </c>
    </row>
    <row r="221" ht="15.75" customHeight="1">
      <c r="A221" s="12">
        <v>44415.0</v>
      </c>
      <c r="B221" s="13">
        <v>53.0</v>
      </c>
      <c r="C221" s="13">
        <v>11364.0</v>
      </c>
      <c r="D221" s="13">
        <v>9214.82548148148</v>
      </c>
      <c r="E221" s="13">
        <v>10454.984375</v>
      </c>
      <c r="F221" s="13">
        <v>8545.026315789473</v>
      </c>
      <c r="G221" s="13">
        <v>13181.997782705099</v>
      </c>
      <c r="H221" s="13">
        <f t="array" ref="H221">XLOOKUP(Hoja2!$B221,N$2:N$144,M$2:M$144)</f>
        <v>38</v>
      </c>
      <c r="I221" s="1">
        <v>11364.0</v>
      </c>
      <c r="J221" s="1">
        <v>8771.473333333333</v>
      </c>
      <c r="K221" s="1">
        <f>(Hoja2!$C221/C220)-1</f>
        <v>0</v>
      </c>
    </row>
    <row r="222" ht="15.75" customHeight="1">
      <c r="A222" s="12">
        <v>44414.0</v>
      </c>
      <c r="B222" s="13">
        <v>42.0</v>
      </c>
      <c r="C222" s="13">
        <v>11364.0</v>
      </c>
      <c r="D222" s="13">
        <v>9214.84906542056</v>
      </c>
      <c r="E222" s="13">
        <v>10454.994186046511</v>
      </c>
      <c r="F222" s="13">
        <v>8545.024163568773</v>
      </c>
      <c r="G222" s="13">
        <v>13181.99477124183</v>
      </c>
      <c r="H222" s="13">
        <f t="array" ref="H222">XLOOKUP(Hoja2!$B222,N$2:N$144,M$2:M$144)</f>
        <v>37</v>
      </c>
      <c r="I222" s="1">
        <v>11364.0</v>
      </c>
      <c r="J222" s="1">
        <v>8905.251142857142</v>
      </c>
      <c r="K222" s="1">
        <f>(Hoja2!$C222/C221)-1</f>
        <v>0</v>
      </c>
    </row>
    <row r="223" ht="15.75" customHeight="1">
      <c r="A223" s="12">
        <v>44413.0</v>
      </c>
      <c r="B223" s="13">
        <v>39.0</v>
      </c>
      <c r="C223" s="13">
        <v>11363.97435897436</v>
      </c>
      <c r="D223" s="13">
        <v>9214.871470588234</v>
      </c>
      <c r="E223" s="13">
        <v>10455.0</v>
      </c>
      <c r="F223" s="13">
        <v>8545.014742014742</v>
      </c>
      <c r="G223" s="13">
        <v>13181.99603960396</v>
      </c>
      <c r="H223" s="13">
        <f t="array" ref="H223">XLOOKUP(Hoja2!$B223,N$2:N$144,M$2:M$144)</f>
        <v>37</v>
      </c>
      <c r="I223" s="1">
        <v>11363.888888888889</v>
      </c>
      <c r="J223" s="1">
        <v>9214.917179487178</v>
      </c>
      <c r="K223" s="1">
        <f>(Hoja2!$C223/C222)-1</f>
        <v>-0.000002256338054</v>
      </c>
    </row>
    <row r="224" ht="15.75" customHeight="1">
      <c r="A224" s="12">
        <v>44412.0</v>
      </c>
      <c r="B224" s="13">
        <v>33.0</v>
      </c>
      <c r="C224" s="13">
        <v>11363.969696969696</v>
      </c>
      <c r="D224" s="13">
        <v>9214.81</v>
      </c>
      <c r="E224" s="13">
        <v>10454.987341772152</v>
      </c>
      <c r="F224" s="13">
        <v>8545.015584415585</v>
      </c>
      <c r="G224" s="13">
        <v>13181.996031746032</v>
      </c>
      <c r="H224" s="13">
        <f t="array" ref="H224">XLOOKUP(Hoja2!$B224,N$2:N$144,M$2:M$144)</f>
        <v>37</v>
      </c>
      <c r="I224" s="1">
        <v>11364.0</v>
      </c>
      <c r="J224" s="1">
        <v>9037.815686274509</v>
      </c>
      <c r="K224" s="1">
        <f>(Hoja2!$C224/C223)-1</f>
        <v>-0.0000004102442083</v>
      </c>
    </row>
    <row r="225" ht="15.75" customHeight="1">
      <c r="A225" s="12">
        <v>44411.0</v>
      </c>
      <c r="B225" s="13">
        <v>21.0</v>
      </c>
      <c r="C225" s="13">
        <v>11364.0</v>
      </c>
      <c r="D225" s="13">
        <v>9214.81</v>
      </c>
      <c r="E225" s="13">
        <v>10455.0</v>
      </c>
      <c r="F225" s="13">
        <v>8545.060367454069</v>
      </c>
      <c r="G225" s="13">
        <v>13181.995594713657</v>
      </c>
      <c r="H225" s="13">
        <f t="array" ref="H225">XLOOKUP(Hoja2!$B225,N$2:N$144,M$2:M$144)</f>
        <v>36</v>
      </c>
      <c r="I225" s="1">
        <v>11364.0</v>
      </c>
      <c r="J225" s="1">
        <v>9158.412656249999</v>
      </c>
      <c r="K225" s="1">
        <f>(Hoja2!$C225/C224)-1</f>
        <v>0.000002666588447</v>
      </c>
    </row>
    <row r="226" ht="15.75" customHeight="1">
      <c r="A226" s="12">
        <v>44410.0</v>
      </c>
      <c r="B226" s="13">
        <v>37.0</v>
      </c>
      <c r="C226" s="13">
        <v>11364.0</v>
      </c>
      <c r="D226" s="13">
        <v>9214.81</v>
      </c>
      <c r="E226" s="13">
        <v>10454.988095238095</v>
      </c>
      <c r="F226" s="13">
        <v>8545.0</v>
      </c>
      <c r="G226" s="13">
        <v>13181.997530864197</v>
      </c>
      <c r="H226" s="13">
        <f t="array" ref="H226">XLOOKUP(Hoja2!$B226,N$2:N$144,M$2:M$144)</f>
        <v>37</v>
      </c>
      <c r="I226" s="1">
        <v>11364.0</v>
      </c>
      <c r="J226" s="1">
        <v>9214.869714285715</v>
      </c>
      <c r="K226" s="1">
        <f>(Hoja2!$C226/C225)-1</f>
        <v>0</v>
      </c>
    </row>
    <row r="227" ht="15.75" customHeight="1">
      <c r="A227" s="12">
        <v>44409.0</v>
      </c>
      <c r="B227" s="13">
        <v>42.0</v>
      </c>
      <c r="C227" s="13">
        <v>11363.97619047619</v>
      </c>
      <c r="D227" s="13">
        <v>9214.81</v>
      </c>
      <c r="E227" s="13">
        <v>10454.995708154507</v>
      </c>
      <c r="F227" s="13">
        <v>8545.006476683939</v>
      </c>
      <c r="G227" s="13">
        <v>13181.997819767443</v>
      </c>
      <c r="H227" s="13">
        <f t="array" ref="H227">XLOOKUP(Hoja2!$B227,N$2:N$144,M$2:M$144)</f>
        <v>37</v>
      </c>
      <c r="I227" s="1">
        <v>11364.0</v>
      </c>
      <c r="J227" s="1">
        <v>9110.631538461537</v>
      </c>
      <c r="K227" s="1">
        <f>(Hoja2!$C227/C226)-1</f>
        <v>-0.00000209517105</v>
      </c>
    </row>
    <row r="228" ht="15.75" customHeight="1">
      <c r="A228" s="12">
        <v>44408.0</v>
      </c>
      <c r="B228" s="13">
        <v>67.0</v>
      </c>
      <c r="C228" s="13">
        <v>11363.925373134329</v>
      </c>
      <c r="D228" s="13">
        <v>9214.85125</v>
      </c>
      <c r="E228" s="13">
        <v>10454.952261306533</v>
      </c>
      <c r="F228" s="13">
        <v>8545.024498886414</v>
      </c>
      <c r="G228" s="13">
        <v>13181.993180409176</v>
      </c>
      <c r="H228" s="13">
        <f t="array" ref="H228">XLOOKUP(Hoja2!$B228,N$2:N$144,M$2:M$144)</f>
        <v>39</v>
      </c>
      <c r="I228" s="1">
        <v>11364.0</v>
      </c>
      <c r="J228" s="1">
        <v>9214.81</v>
      </c>
      <c r="K228" s="1">
        <f>(Hoja2!$C228/C227)-1</f>
        <v>-0.000004471792356</v>
      </c>
    </row>
    <row r="229" ht="15.75" customHeight="1">
      <c r="A229" s="12">
        <v>44407.0</v>
      </c>
      <c r="B229" s="13">
        <v>39.0</v>
      </c>
      <c r="C229" s="13">
        <v>11363.923076923076</v>
      </c>
      <c r="D229" s="13">
        <v>9214.834880952381</v>
      </c>
      <c r="E229" s="13">
        <v>10454.996515679442</v>
      </c>
      <c r="F229" s="13">
        <v>8545.023255813954</v>
      </c>
      <c r="G229" s="13">
        <v>13181.991458206223</v>
      </c>
      <c r="H229" s="13">
        <f t="array" ref="H229">XLOOKUP(Hoja2!$B229,N$2:N$144,M$2:M$144)</f>
        <v>37</v>
      </c>
      <c r="I229" s="1">
        <v>11364.0</v>
      </c>
      <c r="J229" s="1">
        <v>9214.838243243243</v>
      </c>
      <c r="K229" s="1">
        <f>(Hoja2!$C229/C228)-1</f>
        <v>-0.0000002020614512</v>
      </c>
    </row>
    <row r="230" ht="15.75" customHeight="1">
      <c r="A230" s="12">
        <v>44406.0</v>
      </c>
      <c r="B230" s="13">
        <v>44.0</v>
      </c>
      <c r="C230" s="13">
        <v>11363.90909090909</v>
      </c>
      <c r="D230" s="13">
        <v>9214.84119402985</v>
      </c>
      <c r="E230" s="13">
        <v>10455.0</v>
      </c>
      <c r="F230" s="13">
        <v>8545.007731958764</v>
      </c>
      <c r="G230" s="13">
        <v>13181.998065764023</v>
      </c>
      <c r="H230" s="13">
        <f t="array" ref="H230">XLOOKUP(Hoja2!$B230,N$2:N$144,M$2:M$144)</f>
        <v>37</v>
      </c>
      <c r="I230" s="1">
        <v>11363.916666666666</v>
      </c>
      <c r="J230" s="1">
        <v>9085.857</v>
      </c>
      <c r="K230" s="1">
        <f>(Hoja2!$C230/C229)-1</f>
        <v>-0.000001230738178</v>
      </c>
    </row>
    <row r="231" ht="15.75" customHeight="1">
      <c r="A231" s="12">
        <v>44405.0</v>
      </c>
      <c r="B231" s="13">
        <v>39.0</v>
      </c>
      <c r="C231" s="13">
        <v>11363.97435897436</v>
      </c>
      <c r="D231" s="13">
        <v>9214.81</v>
      </c>
      <c r="E231" s="13">
        <v>10454.981818181817</v>
      </c>
      <c r="F231" s="13">
        <v>8545.011940298507</v>
      </c>
      <c r="G231" s="13">
        <v>13181.994949494949</v>
      </c>
      <c r="H231" s="13">
        <f t="array" ref="H231">XLOOKUP(Hoja2!$B231,N$2:N$144,M$2:M$144)</f>
        <v>37</v>
      </c>
      <c r="I231" s="1">
        <v>11364.0</v>
      </c>
      <c r="J231" s="1">
        <v>9214.836794871793</v>
      </c>
      <c r="K231" s="1">
        <f>(Hoja2!$C231/C230)-1</f>
        <v>0.000005743451901</v>
      </c>
    </row>
    <row r="232" ht="15.75" customHeight="1">
      <c r="A232" s="12">
        <v>44404.0</v>
      </c>
      <c r="B232" s="13">
        <v>36.0</v>
      </c>
      <c r="C232" s="13">
        <v>11363.972222222223</v>
      </c>
      <c r="D232" s="13">
        <v>9214.838243243243</v>
      </c>
      <c r="E232" s="13">
        <v>10455.0</v>
      </c>
      <c r="F232" s="13">
        <v>8545.00651465798</v>
      </c>
      <c r="G232" s="13">
        <v>13182.0</v>
      </c>
      <c r="H232" s="13">
        <f t="array" ref="H232">XLOOKUP(Hoja2!$B232,N$2:N$144,M$2:M$144)</f>
        <v>37</v>
      </c>
      <c r="I232" s="1">
        <v>11364.0</v>
      </c>
      <c r="J232" s="1">
        <v>9214.81</v>
      </c>
      <c r="K232" s="1">
        <f>(Hoja2!$C232/C231)-1</f>
        <v>-0.0000001880285954</v>
      </c>
    </row>
    <row r="233" ht="15.75" customHeight="1">
      <c r="A233" s="12">
        <v>44403.0</v>
      </c>
      <c r="B233" s="13">
        <v>31.0</v>
      </c>
      <c r="C233" s="13">
        <v>11364.0</v>
      </c>
      <c r="D233" s="13">
        <v>9214.840289855072</v>
      </c>
      <c r="E233" s="13">
        <v>10454.978260869566</v>
      </c>
      <c r="F233" s="13">
        <v>8545.025352112676</v>
      </c>
      <c r="G233" s="13">
        <v>13182.0</v>
      </c>
      <c r="H233" s="13">
        <f t="array" ref="H233">XLOOKUP(Hoja2!$B233,N$2:N$144,M$2:M$144)</f>
        <v>37</v>
      </c>
      <c r="I233" s="1">
        <v>11363.916666666666</v>
      </c>
      <c r="J233" s="1">
        <v>9214.904999999999</v>
      </c>
      <c r="K233" s="1">
        <f>(Hoja2!$C233/C232)-1</f>
        <v>0.0000024443722</v>
      </c>
    </row>
    <row r="234" ht="15.75" customHeight="1">
      <c r="A234" s="12">
        <v>44402.0</v>
      </c>
      <c r="B234" s="13">
        <v>47.0</v>
      </c>
      <c r="C234" s="13">
        <v>11364.0</v>
      </c>
      <c r="D234" s="13">
        <v>9214.81</v>
      </c>
      <c r="E234" s="13">
        <v>10454.986725663717</v>
      </c>
      <c r="F234" s="13">
        <v>8545.01673101673</v>
      </c>
      <c r="G234" s="13">
        <v>13181.99760574621</v>
      </c>
      <c r="H234" s="13">
        <f t="array" ref="H234">XLOOKUP(Hoja2!$B234,N$2:N$144,M$2:M$144)</f>
        <v>38</v>
      </c>
      <c r="I234" s="1">
        <v>11363.923076923076</v>
      </c>
      <c r="J234" s="1">
        <v>9214.860975609756</v>
      </c>
      <c r="K234" s="1">
        <f>(Hoja2!$C234/C233)-1</f>
        <v>0</v>
      </c>
    </row>
    <row r="235" ht="15.75" customHeight="1">
      <c r="A235" s="12">
        <v>44401.0</v>
      </c>
      <c r="B235" s="13">
        <v>52.0</v>
      </c>
      <c r="C235" s="13">
        <v>11363.98076923077</v>
      </c>
      <c r="D235" s="13">
        <v>9214.81</v>
      </c>
      <c r="E235" s="13">
        <v>10454.989795918367</v>
      </c>
      <c r="F235" s="13">
        <v>8545.019257221458</v>
      </c>
      <c r="G235" s="13">
        <v>13181.996715927751</v>
      </c>
      <c r="H235" s="13">
        <f t="array" ref="H235">XLOOKUP(Hoja2!$B235,N$2:N$144,M$2:M$144)</f>
        <v>38</v>
      </c>
      <c r="I235" s="1">
        <v>11364.0</v>
      </c>
      <c r="J235" s="1">
        <v>9151.486666666666</v>
      </c>
      <c r="K235" s="1">
        <f>(Hoja2!$C235/C234)-1</f>
        <v>-0.00000169225354</v>
      </c>
    </row>
    <row r="236" ht="15.75" customHeight="1">
      <c r="A236" s="12">
        <v>44400.0</v>
      </c>
      <c r="B236" s="13">
        <v>36.0</v>
      </c>
      <c r="C236" s="13">
        <v>11363.972222222223</v>
      </c>
      <c r="D236" s="13">
        <v>9214.84119402985</v>
      </c>
      <c r="E236" s="13">
        <v>10454.9875</v>
      </c>
      <c r="F236" s="13">
        <v>8545.01167315175</v>
      </c>
      <c r="G236" s="13">
        <v>13181.991097922848</v>
      </c>
      <c r="H236" s="13">
        <f t="array" ref="H236">XLOOKUP(Hoja2!$B236,N$2:N$144,M$2:M$144)</f>
        <v>37</v>
      </c>
      <c r="I236" s="1">
        <v>11363.923076923076</v>
      </c>
      <c r="J236" s="1">
        <v>9214.81</v>
      </c>
      <c r="K236" s="1">
        <f>(Hoja2!$C236/C235)-1</f>
        <v>-0.0000007521139573</v>
      </c>
    </row>
    <row r="237" ht="15.75" customHeight="1">
      <c r="A237" s="12">
        <v>44399.0</v>
      </c>
      <c r="B237" s="13">
        <v>48.0</v>
      </c>
      <c r="C237" s="13">
        <v>11363.916666666666</v>
      </c>
      <c r="D237" s="13">
        <v>9214.81</v>
      </c>
      <c r="E237" s="13">
        <v>10454.99152542373</v>
      </c>
      <c r="F237" s="13">
        <v>8545.010822510823</v>
      </c>
      <c r="G237" s="13">
        <v>13182.0</v>
      </c>
      <c r="H237" s="13">
        <f t="array" ref="H237">XLOOKUP(Hoja2!$B237,N$2:N$144,M$2:M$144)</f>
        <v>38</v>
      </c>
      <c r="I237" s="1">
        <v>11364.0</v>
      </c>
      <c r="J237" s="1">
        <v>9214.839857142855</v>
      </c>
      <c r="K237" s="1">
        <f>(Hoja2!$C237/C236)-1</f>
        <v>-0.000004888744399</v>
      </c>
    </row>
    <row r="238" ht="15.75" customHeight="1">
      <c r="A238" s="12">
        <v>44398.0</v>
      </c>
      <c r="B238" s="13">
        <v>46.0</v>
      </c>
      <c r="C238" s="13">
        <v>11363.91304347826</v>
      </c>
      <c r="D238" s="13">
        <v>9214.81</v>
      </c>
      <c r="E238" s="13">
        <v>10454.96511627907</v>
      </c>
      <c r="F238" s="13">
        <v>8545.008310249308</v>
      </c>
      <c r="G238" s="13">
        <v>13181.992537313432</v>
      </c>
      <c r="H238" s="13">
        <f t="array" ref="H238">XLOOKUP(Hoja2!$B238,N$2:N$144,M$2:M$144)</f>
        <v>38</v>
      </c>
      <c r="I238" s="1">
        <v>11364.0</v>
      </c>
      <c r="J238" s="1">
        <v>9214.840289855072</v>
      </c>
      <c r="K238" s="1">
        <f>(Hoja2!$C238/C237)-1</f>
        <v>-0.0000003188327152</v>
      </c>
    </row>
    <row r="239" ht="15.75" customHeight="1">
      <c r="A239" s="12">
        <v>44397.0</v>
      </c>
      <c r="B239" s="13">
        <v>45.0</v>
      </c>
      <c r="C239" s="13">
        <v>11363.933333333332</v>
      </c>
      <c r="D239" s="13">
        <v>9214.843709677418</v>
      </c>
      <c r="E239" s="13">
        <v>10454.975903614459</v>
      </c>
      <c r="F239" s="13">
        <v>8545.032679738562</v>
      </c>
      <c r="G239" s="13">
        <v>13181.994565217392</v>
      </c>
      <c r="H239" s="13">
        <f t="array" ref="H239">XLOOKUP(Hoja2!$B239,N$2:N$144,M$2:M$144)</f>
        <v>37</v>
      </c>
      <c r="I239" s="1">
        <v>11364.0</v>
      </c>
      <c r="J239" s="1">
        <v>9017.818</v>
      </c>
      <c r="K239" s="1">
        <f>(Hoja2!$C239/C238)-1</f>
        <v>0.000001785463774</v>
      </c>
    </row>
    <row r="240" ht="15.75" customHeight="1">
      <c r="A240" s="12">
        <v>44396.0</v>
      </c>
      <c r="B240" s="13">
        <v>31.0</v>
      </c>
      <c r="C240" s="13">
        <v>11363.967741935483</v>
      </c>
      <c r="D240" s="13">
        <v>9214.855934065932</v>
      </c>
      <c r="E240" s="13">
        <v>10454.985294117647</v>
      </c>
      <c r="F240" s="13">
        <v>8545.024590163934</v>
      </c>
      <c r="G240" s="13">
        <v>13181.996598639456</v>
      </c>
      <c r="H240" s="13">
        <f t="array" ref="H240">XLOOKUP(Hoja2!$B240,N$2:N$144,M$2:M$144)</f>
        <v>37</v>
      </c>
      <c r="I240" s="1">
        <v>11363.933333333332</v>
      </c>
      <c r="J240" s="1">
        <v>9214.81</v>
      </c>
      <c r="K240" s="1">
        <f>(Hoja2!$C240/C239)-1</f>
        <v>0.000003027877861</v>
      </c>
    </row>
    <row r="241" ht="15.75" customHeight="1">
      <c r="A241" s="12">
        <v>44395.0</v>
      </c>
      <c r="B241" s="13">
        <v>29.0</v>
      </c>
      <c r="C241" s="13">
        <v>11364.0</v>
      </c>
      <c r="D241" s="13">
        <v>9214.831546391752</v>
      </c>
      <c r="E241" s="13">
        <v>10454.995169082125</v>
      </c>
      <c r="F241" s="13">
        <v>8545.010558069382</v>
      </c>
      <c r="G241" s="13">
        <v>13181.997217068645</v>
      </c>
      <c r="H241" s="13">
        <f t="array" ref="H241">XLOOKUP(Hoja2!$B241,N$2:N$144,M$2:M$144)</f>
        <v>37</v>
      </c>
      <c r="I241" s="1">
        <v>11364.0</v>
      </c>
      <c r="J241" s="1">
        <v>9214.843709677418</v>
      </c>
      <c r="K241" s="1">
        <f>(Hoja2!$C241/C240)-1</f>
        <v>0.0000028386269</v>
      </c>
    </row>
    <row r="242" ht="15.75" customHeight="1">
      <c r="A242" s="12">
        <v>44394.0</v>
      </c>
      <c r="B242" s="13">
        <v>66.0</v>
      </c>
      <c r="C242" s="13">
        <v>11363.969696969696</v>
      </c>
      <c r="D242" s="13">
        <v>9214.81</v>
      </c>
      <c r="E242" s="13">
        <v>10454.996226415094</v>
      </c>
      <c r="F242" s="13">
        <v>8545.005427408412</v>
      </c>
      <c r="G242" s="13">
        <v>13181.999170124482</v>
      </c>
      <c r="H242" s="13">
        <f t="array" ref="H242">XLOOKUP(Hoja2!$B242,N$2:N$144,M$2:M$144)</f>
        <v>39</v>
      </c>
      <c r="I242" s="1">
        <v>11363.933333333332</v>
      </c>
      <c r="J242" s="1">
        <v>9214.860361445782</v>
      </c>
      <c r="K242" s="1">
        <f>(Hoja2!$C242/C241)-1</f>
        <v>-0.000002666581336</v>
      </c>
    </row>
    <row r="243" ht="15.75" customHeight="1">
      <c r="A243" s="12">
        <v>44393.0</v>
      </c>
      <c r="B243" s="13">
        <v>48.0</v>
      </c>
      <c r="C243" s="13">
        <v>11363.958333333334</v>
      </c>
      <c r="D243" s="13">
        <v>9214.81</v>
      </c>
      <c r="E243" s="13">
        <v>10455.0</v>
      </c>
      <c r="F243" s="13">
        <v>8545.016203703704</v>
      </c>
      <c r="G243" s="13">
        <v>13181.998502994013</v>
      </c>
      <c r="H243" s="13">
        <f t="array" ref="H243">XLOOKUP(Hoja2!$B243,N$2:N$144,M$2:M$144)</f>
        <v>38</v>
      </c>
      <c r="I243" s="1">
        <v>11364.0</v>
      </c>
      <c r="J243" s="1">
        <v>9214.852653061223</v>
      </c>
      <c r="K243" s="1">
        <f>(Hoja2!$C243/C242)-1</f>
        <v>-0.0000009999706674</v>
      </c>
    </row>
    <row r="244" ht="15.75" customHeight="1">
      <c r="A244" s="12">
        <v>44392.0</v>
      </c>
      <c r="B244" s="13">
        <v>42.0</v>
      </c>
      <c r="C244" s="13">
        <v>11364.0</v>
      </c>
      <c r="D244" s="13">
        <v>9214.81</v>
      </c>
      <c r="E244" s="13">
        <v>10454.986301369863</v>
      </c>
      <c r="F244" s="13">
        <v>8545.009900990099</v>
      </c>
      <c r="G244" s="13">
        <v>13182.0</v>
      </c>
      <c r="H244" s="13">
        <f t="array" ref="H244">XLOOKUP(Hoja2!$B244,N$2:N$144,M$2:M$144)</f>
        <v>37</v>
      </c>
      <c r="I244" s="1">
        <v>11364.0</v>
      </c>
      <c r="J244" s="1">
        <v>9214.832473118278</v>
      </c>
      <c r="K244" s="1">
        <f>(Hoja2!$C244/C243)-1</f>
        <v>0.000003666562781</v>
      </c>
    </row>
    <row r="245" ht="15.75" customHeight="1">
      <c r="A245" s="12">
        <v>44391.0</v>
      </c>
      <c r="B245" s="13">
        <v>26.0</v>
      </c>
      <c r="C245" s="13">
        <v>11364.0</v>
      </c>
      <c r="D245" s="13">
        <v>9214.851799999999</v>
      </c>
      <c r="E245" s="13">
        <v>10454.95652173913</v>
      </c>
      <c r="F245" s="13">
        <v>8545.002949852507</v>
      </c>
      <c r="G245" s="13">
        <v>13181.995283018869</v>
      </c>
      <c r="H245" s="13">
        <f t="array" ref="H245">XLOOKUP(Hoja2!$B245,N$2:N$144,M$2:M$144)</f>
        <v>37</v>
      </c>
      <c r="I245" s="1">
        <v>11363.933333333332</v>
      </c>
      <c r="J245" s="1">
        <v>9214.81</v>
      </c>
      <c r="K245" s="1">
        <f>(Hoja2!$C245/C244)-1</f>
        <v>0</v>
      </c>
    </row>
    <row r="246" ht="15.75" customHeight="1">
      <c r="A246" s="12">
        <v>44390.0</v>
      </c>
      <c r="B246" s="13">
        <v>46.0</v>
      </c>
      <c r="C246" s="13">
        <v>11363.978260869566</v>
      </c>
      <c r="D246" s="13">
        <v>9214.834302325582</v>
      </c>
      <c r="E246" s="13">
        <v>10454.9793814433</v>
      </c>
      <c r="F246" s="13">
        <v>8545.012578616352</v>
      </c>
      <c r="G246" s="13">
        <v>13181.995024875621</v>
      </c>
      <c r="H246" s="13">
        <f t="array" ref="H246">XLOOKUP(Hoja2!$B246,N$2:N$144,M$2:M$144)</f>
        <v>38</v>
      </c>
      <c r="I246" s="1">
        <v>5682.0</v>
      </c>
      <c r="J246" s="1">
        <v>4654.554158415841</v>
      </c>
      <c r="K246" s="1">
        <f>(Hoja2!$C246/C245)-1</f>
        <v>-0.000001912982263</v>
      </c>
    </row>
    <row r="247" ht="15.75" customHeight="1">
      <c r="A247" s="12">
        <v>44389.0</v>
      </c>
      <c r="B247" s="13">
        <v>48.0</v>
      </c>
      <c r="C247" s="13">
        <v>11363.979166666666</v>
      </c>
      <c r="D247" s="13">
        <v>9214.81</v>
      </c>
      <c r="E247" s="13">
        <v>10454.984615384616</v>
      </c>
      <c r="F247" s="13">
        <v>8545.012121212121</v>
      </c>
      <c r="G247" s="13">
        <v>13182.0</v>
      </c>
      <c r="H247" s="13">
        <f t="array" ref="H247">XLOOKUP(Hoja2!$B247,N$2:N$144,M$2:M$144)</f>
        <v>38</v>
      </c>
      <c r="I247" s="1">
        <v>11364.0</v>
      </c>
      <c r="J247" s="1">
        <v>9214.81</v>
      </c>
      <c r="K247" s="1">
        <f>(Hoja2!$C247/C246)-1</f>
        <v>0.00000007970774663</v>
      </c>
    </row>
    <row r="248" ht="15.75" customHeight="1">
      <c r="A248" s="12">
        <v>44388.0</v>
      </c>
      <c r="B248" s="13">
        <v>40.0</v>
      </c>
      <c r="C248" s="13">
        <v>11364.0</v>
      </c>
      <c r="D248" s="13">
        <v>9214.81</v>
      </c>
      <c r="E248" s="13">
        <v>10454.995833333332</v>
      </c>
      <c r="F248" s="13">
        <v>8545.007163323782</v>
      </c>
      <c r="G248" s="13">
        <v>13181.997582594682</v>
      </c>
      <c r="H248" s="13">
        <f t="array" ref="H248">XLOOKUP(Hoja2!$B248,N$2:N$144,M$2:M$144)</f>
        <v>37</v>
      </c>
      <c r="I248" s="1">
        <v>11364.0</v>
      </c>
      <c r="J248" s="1">
        <v>9214.839436619717</v>
      </c>
      <c r="K248" s="1">
        <f>(Hoja2!$C248/C247)-1</f>
        <v>0.00000183327803</v>
      </c>
    </row>
    <row r="249" ht="15.75" customHeight="1">
      <c r="A249" s="12">
        <v>44387.0</v>
      </c>
      <c r="B249" s="13">
        <v>59.0</v>
      </c>
      <c r="C249" s="13">
        <v>11363.983050847457</v>
      </c>
      <c r="D249" s="13">
        <v>9214.81</v>
      </c>
      <c r="E249" s="13">
        <v>10454.9875</v>
      </c>
      <c r="F249" s="13">
        <v>8545.017688679245</v>
      </c>
      <c r="G249" s="13">
        <v>13181.999226006192</v>
      </c>
      <c r="H249" s="13">
        <f t="array" ref="H249">XLOOKUP(Hoja2!$B249,N$2:N$144,M$2:M$144)</f>
        <v>38</v>
      </c>
      <c r="I249" s="1">
        <v>11364.0</v>
      </c>
      <c r="J249" s="1">
        <v>9214.832473118278</v>
      </c>
      <c r="K249" s="1">
        <f>(Hoja2!$C249/C248)-1</f>
        <v>-0.000001491477696</v>
      </c>
    </row>
    <row r="250" ht="15.75" customHeight="1">
      <c r="A250" s="12">
        <v>44386.0</v>
      </c>
      <c r="B250" s="13">
        <v>32.0</v>
      </c>
      <c r="C250" s="13">
        <v>11364.0</v>
      </c>
      <c r="D250" s="13">
        <v>9214.829174311926</v>
      </c>
      <c r="E250" s="13">
        <v>10454.983516483517</v>
      </c>
      <c r="F250" s="13">
        <v>8545.020183486238</v>
      </c>
      <c r="G250" s="13">
        <v>13181.99709724238</v>
      </c>
      <c r="H250" s="13">
        <f t="array" ref="H250">XLOOKUP(Hoja2!$B250,N$2:N$144,M$2:M$144)</f>
        <v>37</v>
      </c>
      <c r="I250" s="1">
        <v>11363.875</v>
      </c>
      <c r="J250" s="1">
        <v>9214.840510948905</v>
      </c>
      <c r="K250" s="1">
        <f>(Hoja2!$C250/C249)-1</f>
        <v>0.000001491479921</v>
      </c>
    </row>
    <row r="251" ht="15.75" customHeight="1">
      <c r="A251" s="12">
        <v>44385.0</v>
      </c>
      <c r="B251" s="13">
        <v>42.0</v>
      </c>
      <c r="C251" s="13">
        <v>11364.0</v>
      </c>
      <c r="D251" s="13">
        <v>9214.81</v>
      </c>
      <c r="E251" s="13">
        <v>10455.0</v>
      </c>
      <c r="F251" s="13">
        <v>8545.018433179723</v>
      </c>
      <c r="G251" s="13">
        <v>13181.997967479674</v>
      </c>
      <c r="H251" s="13">
        <f t="array" ref="H251">XLOOKUP(Hoja2!$B251,N$2:N$144,M$2:M$144)</f>
        <v>37</v>
      </c>
      <c r="I251" s="1">
        <v>11364.0</v>
      </c>
      <c r="J251" s="1">
        <v>9214.844262295082</v>
      </c>
      <c r="K251" s="1">
        <f>(Hoja2!$C251/C250)-1</f>
        <v>0</v>
      </c>
    </row>
    <row r="252" ht="15.75" customHeight="1">
      <c r="A252" s="12">
        <v>44384.0</v>
      </c>
      <c r="B252" s="13">
        <v>42.0</v>
      </c>
      <c r="C252" s="13">
        <v>11364.0</v>
      </c>
      <c r="D252" s="13">
        <v>9214.81</v>
      </c>
      <c r="E252" s="13">
        <v>10454.9898989899</v>
      </c>
      <c r="F252" s="13">
        <v>8545.016949152543</v>
      </c>
      <c r="G252" s="13">
        <v>13182.0</v>
      </c>
      <c r="H252" s="13">
        <f t="array" ref="H252">XLOOKUP(Hoja2!$B252,N$2:N$144,M$2:M$144)</f>
        <v>37</v>
      </c>
      <c r="I252" s="1">
        <v>11364.0</v>
      </c>
      <c r="J252" s="1">
        <v>10165.759999999998</v>
      </c>
      <c r="K252" s="1">
        <f>(Hoja2!$C252/C251)-1</f>
        <v>0</v>
      </c>
    </row>
    <row r="253" ht="15.75" customHeight="1">
      <c r="A253" s="12">
        <v>44383.0</v>
      </c>
      <c r="B253" s="13">
        <v>35.0</v>
      </c>
      <c r="C253" s="13">
        <v>11363.971428571429</v>
      </c>
      <c r="D253" s="13">
        <v>9214.848348623853</v>
      </c>
      <c r="E253" s="13">
        <v>10455.0</v>
      </c>
      <c r="F253" s="13">
        <v>8545.002915451894</v>
      </c>
      <c r="G253" s="13">
        <v>13182.0</v>
      </c>
      <c r="H253" s="13">
        <f t="array" ref="H253">XLOOKUP(Hoja2!$B253,N$2:N$144,M$2:M$144)</f>
        <v>37</v>
      </c>
      <c r="I253" s="1">
        <v>5682.0</v>
      </c>
      <c r="J253" s="1">
        <v>4654.597716049382</v>
      </c>
      <c r="K253" s="1">
        <f>(Hoja2!$C253/C252)-1</f>
        <v>-0.00000251420526</v>
      </c>
    </row>
    <row r="254" ht="15.75" customHeight="1">
      <c r="A254" s="12">
        <v>44382.0</v>
      </c>
      <c r="B254" s="13">
        <v>47.0</v>
      </c>
      <c r="C254" s="13">
        <v>11363.978723404256</v>
      </c>
      <c r="D254" s="13">
        <v>9214.833483146067</v>
      </c>
      <c r="E254" s="13">
        <v>10455.0</v>
      </c>
      <c r="F254" s="13">
        <v>8545.009523809524</v>
      </c>
      <c r="G254" s="13">
        <v>13181.995061728396</v>
      </c>
      <c r="H254" s="13">
        <f t="array" ref="H254">XLOOKUP(Hoja2!$B254,N$2:N$144,M$2:M$144)</f>
        <v>38</v>
      </c>
      <c r="I254" s="1">
        <v>11364.0</v>
      </c>
      <c r="J254" s="1">
        <v>9214.840289855072</v>
      </c>
      <c r="K254" s="1">
        <f>(Hoja2!$C254/C253)-1</f>
        <v>0.0000006419263612</v>
      </c>
    </row>
    <row r="255" ht="15.75" customHeight="1">
      <c r="A255" s="12">
        <v>44381.0</v>
      </c>
      <c r="B255" s="13">
        <v>44.0</v>
      </c>
      <c r="C255" s="13">
        <v>11364.0</v>
      </c>
      <c r="D255" s="13">
        <v>9214.81</v>
      </c>
      <c r="E255" s="13">
        <v>10455.0</v>
      </c>
      <c r="F255" s="13">
        <v>8545.012195121952</v>
      </c>
      <c r="G255" s="13">
        <v>13181.998418972333</v>
      </c>
      <c r="H255" s="13">
        <f t="array" ref="H255">XLOOKUP(Hoja2!$B255,N$2:N$144,M$2:M$144)</f>
        <v>37</v>
      </c>
      <c r="I255" s="1">
        <v>11364.0</v>
      </c>
      <c r="J255" s="1">
        <v>9214.81</v>
      </c>
      <c r="K255" s="1">
        <f>(Hoja2!$C255/C254)-1</f>
        <v>0.000001872284018</v>
      </c>
    </row>
    <row r="256" ht="15.75" customHeight="1">
      <c r="A256" s="12">
        <v>44380.0</v>
      </c>
      <c r="B256" s="13">
        <v>75.0</v>
      </c>
      <c r="C256" s="13">
        <v>11363.973333333333</v>
      </c>
      <c r="D256" s="13">
        <v>9214.837866666667</v>
      </c>
      <c r="E256" s="13">
        <v>10454.987341772152</v>
      </c>
      <c r="F256" s="13">
        <v>8545.02757793765</v>
      </c>
      <c r="G256" s="13">
        <v>13181.998428908091</v>
      </c>
      <c r="H256" s="13">
        <f t="array" ref="H256">XLOOKUP(Hoja2!$B256,N$2:N$144,M$2:M$144)</f>
        <v>40</v>
      </c>
      <c r="I256" s="1">
        <v>11363.941176470587</v>
      </c>
      <c r="J256" s="1">
        <v>9214.81</v>
      </c>
      <c r="K256" s="1">
        <f>(Hoja2!$C256/C255)-1</f>
        <v>-0.000002346591576</v>
      </c>
    </row>
    <row r="257" ht="15.75" customHeight="1">
      <c r="A257" s="12">
        <v>44379.0</v>
      </c>
      <c r="B257" s="13">
        <v>54.0</v>
      </c>
      <c r="C257" s="13">
        <v>11363.962962962964</v>
      </c>
      <c r="D257" s="13">
        <v>9214.832967032966</v>
      </c>
      <c r="E257" s="13">
        <v>10454.986842105263</v>
      </c>
      <c r="F257" s="13">
        <v>8545.031825795644</v>
      </c>
      <c r="G257" s="13">
        <v>13181.993446920053</v>
      </c>
      <c r="H257" s="13">
        <f t="array" ref="H257">XLOOKUP(Hoja2!$B257,N$2:N$144,M$2:M$144)</f>
        <v>38</v>
      </c>
      <c r="I257" s="1">
        <v>11364.0</v>
      </c>
      <c r="J257" s="1">
        <v>9214.851386138615</v>
      </c>
      <c r="K257" s="1">
        <f>(Hoja2!$C257/C256)-1</f>
        <v>-0.0000009125655319</v>
      </c>
    </row>
    <row r="258" ht="15.75" customHeight="1">
      <c r="A258" s="12">
        <v>44378.0</v>
      </c>
      <c r="B258" s="13">
        <v>56.0</v>
      </c>
      <c r="C258" s="13">
        <v>11363.94642857143</v>
      </c>
      <c r="D258" s="13">
        <v>9214.81</v>
      </c>
      <c r="E258" s="13">
        <v>10454.987341772152</v>
      </c>
      <c r="F258" s="13">
        <v>8545.013392857143</v>
      </c>
      <c r="G258" s="13">
        <v>13181.995753715499</v>
      </c>
      <c r="H258" s="13">
        <f t="array" ref="H258">XLOOKUP(Hoja2!$B258,N$2:N$144,M$2:M$144)</f>
        <v>38</v>
      </c>
      <c r="I258" s="1">
        <v>11364.0</v>
      </c>
      <c r="J258" s="1">
        <v>9214.825597014924</v>
      </c>
      <c r="K258" s="1">
        <f>(Hoja2!$C258/C257)-1</f>
        <v>-0.000001454984638</v>
      </c>
    </row>
    <row r="259" ht="15.75" customHeight="1">
      <c r="A259" s="12">
        <v>44377.0</v>
      </c>
      <c r="B259" s="13">
        <v>65.0</v>
      </c>
      <c r="C259" s="13">
        <v>11364.0</v>
      </c>
      <c r="D259" s="13">
        <v>9214.921466666667</v>
      </c>
      <c r="E259" s="13">
        <v>10454.95744680851</v>
      </c>
      <c r="F259" s="13">
        <v>8545.0366598778</v>
      </c>
      <c r="G259" s="13">
        <v>13181.991666666667</v>
      </c>
      <c r="H259" s="13">
        <f t="array" ref="H259">XLOOKUP(Hoja2!$B259,N$2:N$144,M$2:M$144)</f>
        <v>39</v>
      </c>
      <c r="I259" s="1">
        <v>11363.941176470587</v>
      </c>
      <c r="J259" s="1">
        <v>9214.81</v>
      </c>
      <c r="K259" s="1">
        <f>(Hoja2!$C259/C258)-1</f>
        <v>0.000004714157085</v>
      </c>
    </row>
    <row r="260" ht="15.75" customHeight="1">
      <c r="A260" s="12">
        <v>44376.0</v>
      </c>
      <c r="B260" s="13">
        <v>91.0</v>
      </c>
      <c r="C260" s="13">
        <v>9091.0</v>
      </c>
      <c r="D260" s="13">
        <v>9214.860361445782</v>
      </c>
      <c r="E260" s="13">
        <v>10454.9875</v>
      </c>
      <c r="F260" s="13">
        <v>8545.038781163435</v>
      </c>
      <c r="G260" s="13">
        <v>13181.997319034852</v>
      </c>
      <c r="H260" s="13">
        <f t="array" ref="H260">XLOOKUP(Hoja2!$B260,N$2:N$144,M$2:M$144)</f>
        <v>40</v>
      </c>
      <c r="I260" s="1">
        <v>11363.882352941177</v>
      </c>
      <c r="J260" s="1">
        <v>9214.850192307691</v>
      </c>
      <c r="K260" s="1">
        <f>(Hoja2!$C260/C259)-1</f>
        <v>-0.2000175994</v>
      </c>
    </row>
    <row r="261" ht="15.75" customHeight="1">
      <c r="A261" s="12">
        <v>44375.0</v>
      </c>
      <c r="B261" s="13">
        <v>59.0</v>
      </c>
      <c r="C261" s="13">
        <v>9091.0</v>
      </c>
      <c r="D261" s="13">
        <v>9214.84119402985</v>
      </c>
      <c r="E261" s="13">
        <v>10454.986111111111</v>
      </c>
      <c r="F261" s="13">
        <v>8545.021276595744</v>
      </c>
      <c r="G261" s="13">
        <v>13181.996941896025</v>
      </c>
      <c r="H261" s="13">
        <f t="array" ref="H261">XLOOKUP(Hoja2!$B261,N$2:N$144,M$2:M$144)</f>
        <v>38</v>
      </c>
      <c r="I261" s="1">
        <v>11364.0</v>
      </c>
      <c r="J261" s="1">
        <v>9214.828017241378</v>
      </c>
      <c r="K261" s="1">
        <f>(Hoja2!$C261/C260)-1</f>
        <v>0</v>
      </c>
    </row>
    <row r="262" ht="15.75" customHeight="1">
      <c r="A262" s="12">
        <v>44374.0</v>
      </c>
      <c r="B262" s="13">
        <v>119.0</v>
      </c>
      <c r="C262" s="13">
        <v>9091.0</v>
      </c>
      <c r="D262" s="13">
        <v>9214.865</v>
      </c>
      <c r="E262" s="13">
        <v>10455.0</v>
      </c>
      <c r="F262" s="13">
        <v>8545.01030927835</v>
      </c>
      <c r="G262" s="13">
        <v>13181.998982706002</v>
      </c>
      <c r="H262" s="13">
        <f t="array" ref="H262">XLOOKUP(Hoja2!$B262,N$2:N$144,M$2:M$144)</f>
        <v>41</v>
      </c>
      <c r="I262" s="1">
        <v>11363.941176470587</v>
      </c>
      <c r="J262" s="1">
        <v>9214.829904761904</v>
      </c>
      <c r="K262" s="1">
        <f>(Hoja2!$C262/C261)-1</f>
        <v>0</v>
      </c>
    </row>
    <row r="263" ht="15.75" customHeight="1">
      <c r="A263" s="12">
        <v>44373.0</v>
      </c>
      <c r="B263" s="13">
        <v>148.0</v>
      </c>
      <c r="C263" s="13">
        <v>9091.0</v>
      </c>
      <c r="D263" s="13">
        <v>9214.829</v>
      </c>
      <c r="E263" s="13">
        <v>10455.0</v>
      </c>
      <c r="F263" s="13">
        <v>8545.015320334262</v>
      </c>
      <c r="G263" s="13">
        <v>13181.995685936152</v>
      </c>
      <c r="H263" s="13">
        <f t="array" ref="H263">XLOOKUP(Hoja2!$B263,N$2:N$144,M$2:M$144)</f>
        <v>43</v>
      </c>
      <c r="I263" s="1">
        <v>5682.0</v>
      </c>
      <c r="J263" s="1">
        <v>4654.590769230769</v>
      </c>
      <c r="K263" s="1">
        <f>(Hoja2!$C263/C262)-1</f>
        <v>0</v>
      </c>
    </row>
    <row r="264" ht="15.75" customHeight="1">
      <c r="A264" s="12">
        <v>44372.0</v>
      </c>
      <c r="B264" s="13">
        <v>125.0</v>
      </c>
      <c r="C264" s="13">
        <v>9091.0</v>
      </c>
      <c r="D264" s="13">
        <v>9214.830899999999</v>
      </c>
      <c r="E264" s="13">
        <v>10455.0</v>
      </c>
      <c r="F264" s="13">
        <v>8545.006849315068</v>
      </c>
      <c r="G264" s="13">
        <v>13181.998299319728</v>
      </c>
      <c r="H264" s="13">
        <f t="array" ref="H264">XLOOKUP(Hoja2!$B264,N$2:N$144,M$2:M$144)</f>
        <v>41</v>
      </c>
      <c r="I264" s="1">
        <v>11363.944444444445</v>
      </c>
      <c r="J264" s="1">
        <v>9214.860361445782</v>
      </c>
      <c r="K264" s="1">
        <f>(Hoja2!$C264/C263)-1</f>
        <v>0</v>
      </c>
    </row>
    <row r="265" ht="15.75" customHeight="1">
      <c r="A265" s="12">
        <v>44371.0</v>
      </c>
      <c r="B265" s="13">
        <v>79.0</v>
      </c>
      <c r="C265" s="13">
        <v>9091.0</v>
      </c>
      <c r="D265" s="13">
        <v>9214.81</v>
      </c>
      <c r="E265" s="13">
        <v>10454.976470588235</v>
      </c>
      <c r="F265" s="13">
        <v>8545.024509803921</v>
      </c>
      <c r="G265" s="13">
        <v>13181.997925311203</v>
      </c>
      <c r="H265" s="13">
        <f t="array" ref="H265">XLOOKUP(Hoja2!$B265,N$2:N$144,M$2:M$144)</f>
        <v>40</v>
      </c>
      <c r="I265" s="1">
        <v>11364.0</v>
      </c>
      <c r="J265" s="1">
        <v>9214.856966292135</v>
      </c>
      <c r="K265" s="1">
        <f>(Hoja2!$C265/C264)-1</f>
        <v>0</v>
      </c>
    </row>
    <row r="266" ht="15.75" customHeight="1">
      <c r="A266" s="12">
        <v>44370.0</v>
      </c>
      <c r="B266" s="13">
        <v>94.0</v>
      </c>
      <c r="C266" s="13">
        <v>9091.0</v>
      </c>
      <c r="D266" s="13">
        <v>9214.859761904761</v>
      </c>
      <c r="E266" s="13">
        <v>10454.988372093023</v>
      </c>
      <c r="F266" s="13">
        <v>8545.017291066282</v>
      </c>
      <c r="G266" s="13">
        <v>13181.997260273973</v>
      </c>
      <c r="H266" s="13">
        <f t="array" ref="H266">XLOOKUP(Hoja2!$B266,N$2:N$144,M$2:M$144)</f>
        <v>40</v>
      </c>
      <c r="I266" s="1">
        <v>11363.944444444445</v>
      </c>
      <c r="J266" s="1">
        <v>9214.81</v>
      </c>
      <c r="K266" s="1">
        <f>(Hoja2!$C266/C265)-1</f>
        <v>0</v>
      </c>
    </row>
    <row r="267" ht="15.75" customHeight="1">
      <c r="A267" s="12">
        <v>44369.0</v>
      </c>
      <c r="B267" s="13">
        <v>59.0</v>
      </c>
      <c r="C267" s="13">
        <v>9091.0</v>
      </c>
      <c r="D267" s="13">
        <v>9214.81</v>
      </c>
      <c r="E267" s="13">
        <v>10454.985915492958</v>
      </c>
      <c r="F267" s="13">
        <v>8545.010452961673</v>
      </c>
      <c r="G267" s="13">
        <v>13181.994082840236</v>
      </c>
      <c r="H267" s="13">
        <f t="array" ref="H267">XLOOKUP(Hoja2!$B267,N$2:N$144,M$2:M$144)</f>
        <v>38</v>
      </c>
      <c r="I267" s="1">
        <v>11364.0</v>
      </c>
      <c r="J267" s="1">
        <v>9214.81</v>
      </c>
      <c r="K267" s="1">
        <f>(Hoja2!$C267/C266)-1</f>
        <v>0</v>
      </c>
    </row>
    <row r="268" ht="15.75" customHeight="1">
      <c r="A268" s="12">
        <v>44368.0</v>
      </c>
      <c r="B268" s="13">
        <v>66.0</v>
      </c>
      <c r="C268" s="13">
        <v>9091.0</v>
      </c>
      <c r="D268" s="13">
        <v>9214.838243243243</v>
      </c>
      <c r="E268" s="13">
        <v>10455.0</v>
      </c>
      <c r="F268" s="13">
        <v>8545.0</v>
      </c>
      <c r="G268" s="13">
        <v>13181.997578692493</v>
      </c>
      <c r="H268" s="13">
        <f t="array" ref="H268">XLOOKUP(Hoja2!$B268,N$2:N$144,M$2:M$144)</f>
        <v>39</v>
      </c>
      <c r="I268" s="1">
        <v>11363.944444444445</v>
      </c>
      <c r="J268" s="1">
        <v>9214.81</v>
      </c>
      <c r="K268" s="1">
        <f>(Hoja2!$C268/C267)-1</f>
        <v>0</v>
      </c>
    </row>
    <row r="269" ht="15.75" customHeight="1">
      <c r="A269" s="12">
        <v>44367.0</v>
      </c>
      <c r="B269" s="13">
        <v>125.0</v>
      </c>
      <c r="C269" s="13">
        <v>9091.0</v>
      </c>
      <c r="D269" s="13">
        <v>9214.81</v>
      </c>
      <c r="E269" s="13">
        <v>10454.991803278688</v>
      </c>
      <c r="F269" s="13">
        <v>8545.022598870057</v>
      </c>
      <c r="G269" s="13">
        <v>13181.998940116588</v>
      </c>
      <c r="H269" s="13">
        <f t="array" ref="H269">XLOOKUP(Hoja2!$B269,N$2:N$144,M$2:M$144)</f>
        <v>41</v>
      </c>
      <c r="I269" s="1">
        <v>11363.888888888889</v>
      </c>
      <c r="J269" s="1">
        <v>9214.835487804878</v>
      </c>
      <c r="K269" s="1">
        <f>(Hoja2!$C269/C268)-1</f>
        <v>0</v>
      </c>
    </row>
    <row r="270" ht="15.75" customHeight="1">
      <c r="A270" s="12">
        <v>44366.0</v>
      </c>
      <c r="B270" s="13">
        <v>181.0</v>
      </c>
      <c r="C270" s="13">
        <v>9091.0</v>
      </c>
      <c r="D270" s="13">
        <v>9214.826587301586</v>
      </c>
      <c r="E270" s="13">
        <v>10454.98905109489</v>
      </c>
      <c r="F270" s="13">
        <v>8545.008724100328</v>
      </c>
      <c r="G270" s="13">
        <v>13181.995994659546</v>
      </c>
      <c r="H270" s="13">
        <f t="array" ref="H270">XLOOKUP(Hoja2!$B270,N$2:N$144,M$2:M$144)</f>
        <v>44</v>
      </c>
      <c r="I270" s="1">
        <v>11364.0</v>
      </c>
      <c r="J270" s="1">
        <v>8894.601774193547</v>
      </c>
      <c r="K270" s="1">
        <f>(Hoja2!$C270/C269)-1</f>
        <v>0</v>
      </c>
    </row>
    <row r="271" ht="15.75" customHeight="1">
      <c r="A271" s="12">
        <v>44365.0</v>
      </c>
      <c r="B271" s="13">
        <v>110.0</v>
      </c>
      <c r="C271" s="13">
        <v>9090.99090909091</v>
      </c>
      <c r="D271" s="13">
        <v>9214.81</v>
      </c>
      <c r="E271" s="13">
        <v>10454.980132450331</v>
      </c>
      <c r="F271" s="13">
        <v>8545.016014234876</v>
      </c>
      <c r="G271" s="13">
        <v>13181.99706744868</v>
      </c>
      <c r="H271" s="13">
        <f t="array" ref="H271">XLOOKUP(Hoja2!$B271,N$2:N$144,M$2:M$144)</f>
        <v>41</v>
      </c>
      <c r="I271" s="1">
        <v>5682.0</v>
      </c>
      <c r="J271" s="1">
        <v>4654.636419753087</v>
      </c>
      <c r="K271" s="1">
        <f>(Hoja2!$C271/C270)-1</f>
        <v>-0.00000099999</v>
      </c>
    </row>
    <row r="272" ht="15.75" customHeight="1">
      <c r="A272" s="12">
        <v>44364.0</v>
      </c>
      <c r="B272" s="13">
        <v>80.0</v>
      </c>
      <c r="C272" s="13">
        <v>9091.0</v>
      </c>
      <c r="D272" s="13">
        <v>9214.81</v>
      </c>
      <c r="E272" s="13">
        <v>10454.988095238095</v>
      </c>
      <c r="F272" s="13">
        <v>8545.015665796345</v>
      </c>
      <c r="G272" s="13">
        <v>13181.994459833795</v>
      </c>
      <c r="H272" s="13">
        <f t="array" ref="H272">XLOOKUP(Hoja2!$B272,N$2:N$144,M$2:M$144)</f>
        <v>40</v>
      </c>
      <c r="I272" s="1">
        <v>5682.0</v>
      </c>
      <c r="J272" s="1">
        <v>4654.572176870748</v>
      </c>
      <c r="K272" s="1">
        <f>(Hoja2!$C272/C271)-1</f>
        <v>0.000000999991</v>
      </c>
    </row>
    <row r="273" ht="15.75" customHeight="1">
      <c r="A273" s="12">
        <v>44363.0</v>
      </c>
      <c r="B273" s="13">
        <v>72.0</v>
      </c>
      <c r="C273" s="13">
        <v>9091.0</v>
      </c>
      <c r="D273" s="13">
        <v>9214.81</v>
      </c>
      <c r="E273" s="13">
        <v>10455.0</v>
      </c>
      <c r="F273" s="13">
        <v>8545.009803921568</v>
      </c>
      <c r="G273" s="13">
        <v>13181.997142857143</v>
      </c>
      <c r="H273" s="13">
        <f t="array" ref="H273">XLOOKUP(Hoja2!$B273,N$2:N$144,M$2:M$144)</f>
        <v>39</v>
      </c>
      <c r="I273" s="1">
        <v>11363.894736842105</v>
      </c>
      <c r="J273" s="1">
        <v>9214.858045977011</v>
      </c>
      <c r="K273" s="1">
        <f>(Hoja2!$C273/C272)-1</f>
        <v>0</v>
      </c>
    </row>
    <row r="274" ht="15.75" customHeight="1">
      <c r="A274" s="12">
        <v>44362.0</v>
      </c>
      <c r="B274" s="13">
        <v>104.0</v>
      </c>
      <c r="C274" s="13">
        <v>9091.0</v>
      </c>
      <c r="D274" s="13">
        <v>9214.81</v>
      </c>
      <c r="E274" s="13">
        <v>10454.96052631579</v>
      </c>
      <c r="F274" s="13">
        <v>8545.008021390375</v>
      </c>
      <c r="G274" s="13">
        <v>13182.0</v>
      </c>
      <c r="H274" s="13">
        <f t="array" ref="H274">XLOOKUP(Hoja2!$B274,N$2:N$144,M$2:M$144)</f>
        <v>41</v>
      </c>
      <c r="I274" s="1">
        <v>11363.947368421053</v>
      </c>
      <c r="J274" s="1">
        <v>9214.842153846153</v>
      </c>
      <c r="K274" s="1">
        <f>(Hoja2!$C274/C273)-1</f>
        <v>0</v>
      </c>
    </row>
    <row r="275" ht="15.75" customHeight="1">
      <c r="A275" s="12">
        <v>44361.0</v>
      </c>
      <c r="B275" s="13">
        <v>71.0</v>
      </c>
      <c r="C275" s="13">
        <v>9091.0</v>
      </c>
      <c r="D275" s="13">
        <v>9214.81</v>
      </c>
      <c r="E275" s="13">
        <v>10454.973333333333</v>
      </c>
      <c r="F275" s="13">
        <v>8545.021739130434</v>
      </c>
      <c r="G275" s="13">
        <v>13181.992146596858</v>
      </c>
      <c r="H275" s="13">
        <f t="array" ref="H275">XLOOKUP(Hoja2!$B275,N$2:N$144,M$2:M$144)</f>
        <v>39</v>
      </c>
      <c r="I275" s="1">
        <v>11363.894736842105</v>
      </c>
      <c r="J275" s="1">
        <v>9214.81</v>
      </c>
      <c r="K275" s="1">
        <f>(Hoja2!$C275/C274)-1</f>
        <v>0</v>
      </c>
    </row>
    <row r="276" ht="15.75" customHeight="1">
      <c r="A276" s="12">
        <v>44360.0</v>
      </c>
      <c r="B276" s="13">
        <v>121.0</v>
      </c>
      <c r="C276" s="13">
        <v>9091.0</v>
      </c>
      <c r="D276" s="13">
        <v>9214.83518072289</v>
      </c>
      <c r="E276" s="13">
        <v>10455.0</v>
      </c>
      <c r="F276" s="13">
        <v>8545.009055627426</v>
      </c>
      <c r="G276" s="13">
        <v>13181.999060150376</v>
      </c>
      <c r="H276" s="13">
        <f t="array" ref="H276">XLOOKUP(Hoja2!$B276,N$2:N$144,M$2:M$144)</f>
        <v>41</v>
      </c>
      <c r="I276" s="1">
        <v>11364.0</v>
      </c>
      <c r="J276" s="1">
        <v>9214.876560509554</v>
      </c>
      <c r="K276" s="1">
        <f>(Hoja2!$C276/C275)-1</f>
        <v>0</v>
      </c>
    </row>
    <row r="277" ht="15.75" customHeight="1">
      <c r="A277" s="12">
        <v>44359.0</v>
      </c>
      <c r="B277" s="13">
        <v>121.0</v>
      </c>
      <c r="C277" s="13">
        <v>9091.0</v>
      </c>
      <c r="D277" s="13">
        <v>9214.81</v>
      </c>
      <c r="E277" s="13">
        <v>10454.98275862069</v>
      </c>
      <c r="F277" s="13">
        <v>8545.022698612862</v>
      </c>
      <c r="G277" s="13">
        <v>13181.996696944674</v>
      </c>
      <c r="H277" s="13">
        <f t="array" ref="H277">XLOOKUP(Hoja2!$B277,N$2:N$144,M$2:M$144)</f>
        <v>41</v>
      </c>
      <c r="I277" s="1">
        <v>11364.0</v>
      </c>
      <c r="J277" s="1">
        <v>9214.843709677418</v>
      </c>
      <c r="K277" s="1">
        <f>(Hoja2!$C277/C276)-1</f>
        <v>0</v>
      </c>
    </row>
    <row r="278" ht="15.75" customHeight="1">
      <c r="A278" s="12">
        <v>44358.0</v>
      </c>
      <c r="B278" s="13">
        <v>92.0</v>
      </c>
      <c r="C278" s="13">
        <v>9091.0</v>
      </c>
      <c r="D278" s="13">
        <v>9214.81</v>
      </c>
      <c r="E278" s="13">
        <v>10454.985915492958</v>
      </c>
      <c r="F278" s="13">
        <v>8545.02103250478</v>
      </c>
      <c r="G278" s="13">
        <v>13181.996875</v>
      </c>
      <c r="H278" s="13">
        <f t="array" ref="H278">XLOOKUP(Hoja2!$B278,N$2:N$144,M$2:M$144)</f>
        <v>40</v>
      </c>
      <c r="I278" s="1">
        <v>11363.947368421053</v>
      </c>
      <c r="J278" s="1">
        <v>9214.875312499998</v>
      </c>
      <c r="K278" s="1">
        <f>(Hoja2!$C278/C277)-1</f>
        <v>0</v>
      </c>
    </row>
    <row r="279" ht="15.75" customHeight="1">
      <c r="A279" s="12">
        <v>44357.0</v>
      </c>
      <c r="B279" s="13">
        <v>72.0</v>
      </c>
      <c r="C279" s="13">
        <v>9091.0</v>
      </c>
      <c r="D279" s="13">
        <v>9214.81</v>
      </c>
      <c r="E279" s="13">
        <v>10455.0</v>
      </c>
      <c r="F279" s="13">
        <v>8545.01210653753</v>
      </c>
      <c r="G279" s="13">
        <v>13181.995169082125</v>
      </c>
      <c r="H279" s="13">
        <f t="array" ref="H279">XLOOKUP(Hoja2!$B279,N$2:N$144,M$2:M$144)</f>
        <v>39</v>
      </c>
      <c r="I279" s="1">
        <v>11364.0</v>
      </c>
      <c r="J279" s="1">
        <v>9214.843709677418</v>
      </c>
      <c r="K279" s="1">
        <f>(Hoja2!$C279/C278)-1</f>
        <v>0</v>
      </c>
    </row>
    <row r="280" ht="15.75" customHeight="1">
      <c r="A280" s="12">
        <v>44356.0</v>
      </c>
      <c r="B280" s="13">
        <v>71.0</v>
      </c>
      <c r="C280" s="13">
        <v>9091.0</v>
      </c>
      <c r="D280" s="13">
        <v>9214.834022988505</v>
      </c>
      <c r="E280" s="13">
        <v>10454.989247311827</v>
      </c>
      <c r="F280" s="13">
        <v>8545.021680216802</v>
      </c>
      <c r="G280" s="13">
        <v>13181.997474747475</v>
      </c>
      <c r="H280" s="13">
        <f t="array" ref="H280">XLOOKUP(Hoja2!$B280,N$2:N$144,M$2:M$144)</f>
        <v>39</v>
      </c>
      <c r="I280" s="1">
        <v>11364.0</v>
      </c>
      <c r="J280" s="1">
        <v>9214.868055555555</v>
      </c>
      <c r="K280" s="1">
        <f>(Hoja2!$C280/C279)-1</f>
        <v>0</v>
      </c>
    </row>
    <row r="281" ht="15.75" customHeight="1">
      <c r="A281" s="12">
        <v>44355.0</v>
      </c>
      <c r="B281" s="13">
        <v>67.0</v>
      </c>
      <c r="C281" s="13">
        <v>9091.0</v>
      </c>
      <c r="D281" s="13">
        <v>9214.854468085106</v>
      </c>
      <c r="E281" s="13">
        <v>10454.99173553719</v>
      </c>
      <c r="F281" s="13">
        <v>8545.001953125</v>
      </c>
      <c r="G281" s="13">
        <v>13181.996699669968</v>
      </c>
      <c r="H281" s="13">
        <f t="array" ref="H281">XLOOKUP(Hoja2!$B281,N$2:N$144,M$2:M$144)</f>
        <v>39</v>
      </c>
      <c r="I281" s="1">
        <v>11364.0</v>
      </c>
      <c r="J281" s="1">
        <v>9214.842827225131</v>
      </c>
      <c r="K281" s="1">
        <f>(Hoja2!$C281/C280)-1</f>
        <v>0</v>
      </c>
    </row>
    <row r="282" ht="15.75" customHeight="1">
      <c r="A282" s="12">
        <v>44354.0</v>
      </c>
      <c r="B282" s="13">
        <v>66.0</v>
      </c>
      <c r="C282" s="13">
        <v>9091.0</v>
      </c>
      <c r="D282" s="13">
        <v>9214.859761904761</v>
      </c>
      <c r="E282" s="13">
        <v>10454.971830985916</v>
      </c>
      <c r="F282" s="13">
        <v>8545.028846153846</v>
      </c>
      <c r="G282" s="13">
        <v>13181.99447513812</v>
      </c>
      <c r="H282" s="13">
        <f t="array" ref="H282">XLOOKUP(Hoja2!$B282,N$2:N$144,M$2:M$144)</f>
        <v>39</v>
      </c>
      <c r="I282" s="1">
        <v>11364.0</v>
      </c>
      <c r="J282" s="1">
        <v>9214.885542168675</v>
      </c>
      <c r="K282" s="1">
        <f>(Hoja2!$C282/C281)-1</f>
        <v>0</v>
      </c>
    </row>
    <row r="283" ht="15.75" customHeight="1">
      <c r="A283" s="12">
        <v>44353.0</v>
      </c>
      <c r="B283" s="13">
        <v>121.0</v>
      </c>
      <c r="C283" s="13">
        <v>9091.0</v>
      </c>
      <c r="D283" s="13">
        <v>9214.81</v>
      </c>
      <c r="E283" s="13">
        <v>10454.991379310344</v>
      </c>
      <c r="F283" s="13">
        <v>8545.019277108433</v>
      </c>
      <c r="G283" s="13">
        <v>13181.998300764655</v>
      </c>
      <c r="H283" s="13">
        <f t="array" ref="H283">XLOOKUP(Hoja2!$B283,N$2:N$144,M$2:M$144)</f>
        <v>41</v>
      </c>
      <c r="I283" s="1">
        <v>11363.947368421053</v>
      </c>
      <c r="J283" s="1">
        <v>9214.839027777776</v>
      </c>
      <c r="K283" s="1">
        <f>(Hoja2!$C283/C282)-1</f>
        <v>0</v>
      </c>
    </row>
    <row r="284" ht="15.75" customHeight="1">
      <c r="A284" s="12">
        <v>44352.0</v>
      </c>
      <c r="B284" s="13">
        <v>133.0</v>
      </c>
      <c r="C284" s="13">
        <v>9091.0</v>
      </c>
      <c r="D284" s="13">
        <v>9214.82536764706</v>
      </c>
      <c r="E284" s="13">
        <v>10454.989169675091</v>
      </c>
      <c r="F284" s="13">
        <v>8545.016431924883</v>
      </c>
      <c r="G284" s="13">
        <v>13181.997549019608</v>
      </c>
      <c r="H284" s="13">
        <f t="array" ref="H284">XLOOKUP(Hoja2!$B284,N$2:N$144,M$2:M$144)</f>
        <v>42</v>
      </c>
      <c r="I284" s="1">
        <v>11364.0</v>
      </c>
      <c r="J284" s="1">
        <v>9214.81</v>
      </c>
      <c r="K284" s="1">
        <f>(Hoja2!$C284/C283)-1</f>
        <v>0</v>
      </c>
    </row>
    <row r="285" ht="15.75" customHeight="1">
      <c r="A285" s="12">
        <v>44351.0</v>
      </c>
      <c r="B285" s="13">
        <v>86.0</v>
      </c>
      <c r="C285" s="13">
        <v>9091.0</v>
      </c>
      <c r="D285" s="13">
        <v>9214.840510948905</v>
      </c>
      <c r="E285" s="13">
        <v>10454.994047619048</v>
      </c>
      <c r="F285" s="13">
        <v>8545.019543973942</v>
      </c>
      <c r="G285" s="13">
        <v>13181.995867768595</v>
      </c>
      <c r="H285" s="13">
        <f t="array" ref="H285">XLOOKUP(Hoja2!$B285,N$2:N$144,M$2:M$144)</f>
        <v>40</v>
      </c>
      <c r="I285" s="1">
        <v>11364.0</v>
      </c>
      <c r="J285" s="1">
        <v>9214.837866666667</v>
      </c>
      <c r="K285" s="1">
        <f>(Hoja2!$C285/C284)-1</f>
        <v>0</v>
      </c>
    </row>
    <row r="286" ht="15.75" customHeight="1">
      <c r="A286" s="12">
        <v>44350.0</v>
      </c>
      <c r="B286" s="13">
        <v>94.0</v>
      </c>
      <c r="C286" s="13">
        <v>9090.978723404256</v>
      </c>
      <c r="D286" s="13">
        <v>9214.858604651163</v>
      </c>
      <c r="E286" s="13">
        <v>10455.0</v>
      </c>
      <c r="F286" s="13">
        <v>8545.00553505535</v>
      </c>
      <c r="G286" s="13">
        <v>13181.996460176992</v>
      </c>
      <c r="H286" s="13">
        <f t="array" ref="H286">XLOOKUP(Hoja2!$B286,N$2:N$144,M$2:M$144)</f>
        <v>40</v>
      </c>
      <c r="I286" s="1">
        <v>11364.0</v>
      </c>
      <c r="J286" s="1">
        <v>10165.393333333332</v>
      </c>
      <c r="K286" s="1">
        <f>(Hoja2!$C286/C285)-1</f>
        <v>-0.000002340402128</v>
      </c>
    </row>
    <row r="287" ht="15.75" customHeight="1">
      <c r="A287" s="12">
        <v>44349.0</v>
      </c>
      <c r="B287" s="13">
        <v>58.0</v>
      </c>
      <c r="C287" s="13">
        <v>9090.98275862069</v>
      </c>
      <c r="D287" s="13">
        <v>9214.851386138615</v>
      </c>
      <c r="E287" s="13">
        <v>10455.0</v>
      </c>
      <c r="F287" s="13">
        <v>8545.013192612138</v>
      </c>
      <c r="G287" s="13">
        <v>13182.0</v>
      </c>
      <c r="H287" s="13">
        <f t="array" ref="H287">XLOOKUP(Hoja2!$B287,N$2:N$144,M$2:M$144)</f>
        <v>38</v>
      </c>
      <c r="I287" s="1">
        <v>11364.0</v>
      </c>
      <c r="J287" s="1">
        <v>9214.858230769229</v>
      </c>
      <c r="K287" s="1">
        <f>(Hoja2!$C287/C286)-1</f>
        <v>0.000000443870408</v>
      </c>
    </row>
    <row r="288" ht="15.75" customHeight="1">
      <c r="A288" s="12">
        <v>44348.0</v>
      </c>
      <c r="B288" s="13">
        <v>29.0</v>
      </c>
      <c r="C288" s="13">
        <v>9718.034482758621</v>
      </c>
      <c r="D288" s="13">
        <v>9214.855934065932</v>
      </c>
      <c r="E288" s="13">
        <v>10454.977777777778</v>
      </c>
      <c r="F288" s="13">
        <v>8545.012345679012</v>
      </c>
      <c r="G288" s="13">
        <v>13182.0</v>
      </c>
      <c r="H288" s="13">
        <f t="array" ref="H288">XLOOKUP(Hoja2!$B288,N$2:N$144,M$2:M$144)</f>
        <v>37</v>
      </c>
      <c r="I288" s="1">
        <v>11363.95</v>
      </c>
      <c r="J288" s="1">
        <v>9214.81</v>
      </c>
      <c r="K288" s="1">
        <f>(Hoja2!$C288/C287)-1</f>
        <v>0.06897513072</v>
      </c>
    </row>
    <row r="289" ht="15.75" customHeight="1">
      <c r="A289" s="12">
        <v>44347.0</v>
      </c>
      <c r="B289" s="13">
        <v>27.0</v>
      </c>
      <c r="C289" s="13">
        <v>11363.962962962964</v>
      </c>
      <c r="D289" s="13">
        <v>9214.81</v>
      </c>
      <c r="E289" s="13">
        <v>10454.984848484848</v>
      </c>
      <c r="F289" s="13">
        <v>8545.006172839507</v>
      </c>
      <c r="G289" s="13">
        <v>13181.994708994709</v>
      </c>
      <c r="H289" s="13">
        <f t="array" ref="H289">XLOOKUP(Hoja2!$B289,N$2:N$144,M$2:M$144)</f>
        <v>37</v>
      </c>
      <c r="I289" s="1">
        <v>11363.95</v>
      </c>
      <c r="J289" s="1">
        <v>9214.844833333333</v>
      </c>
      <c r="K289" s="1">
        <f>(Hoja2!$C289/C288)-1</f>
        <v>0.1693684544</v>
      </c>
    </row>
    <row r="290" ht="15.75" customHeight="1">
      <c r="A290" s="12">
        <v>44346.0</v>
      </c>
      <c r="B290" s="13">
        <v>19.0</v>
      </c>
      <c r="C290" s="13">
        <v>11364.0</v>
      </c>
      <c r="D290" s="13">
        <v>9214.81</v>
      </c>
      <c r="E290" s="13">
        <v>10454.995</v>
      </c>
      <c r="F290" s="13">
        <v>8545.010113780025</v>
      </c>
      <c r="G290" s="13">
        <v>13181.999076638966</v>
      </c>
      <c r="H290" s="13">
        <f t="array" ref="H290">XLOOKUP(Hoja2!$B290,N$2:N$144,M$2:M$144)</f>
        <v>36</v>
      </c>
      <c r="I290" s="1">
        <v>11364.0</v>
      </c>
      <c r="J290" s="1">
        <v>9214.8936</v>
      </c>
      <c r="K290" s="1">
        <f>(Hoja2!$C290/C289)-1</f>
        <v>0.000003259165588</v>
      </c>
    </row>
    <row r="291" ht="15.75" customHeight="1">
      <c r="A291" s="12">
        <v>44345.0</v>
      </c>
      <c r="B291" s="13">
        <v>49.0</v>
      </c>
      <c r="C291" s="13">
        <v>11363.979591836734</v>
      </c>
      <c r="D291" s="13">
        <v>9214.81</v>
      </c>
      <c r="E291" s="13">
        <v>10454.99173553719</v>
      </c>
      <c r="F291" s="13">
        <v>8545.01438848921</v>
      </c>
      <c r="G291" s="13">
        <v>13182.0</v>
      </c>
      <c r="H291" s="13">
        <f t="array" ref="H291">XLOOKUP(Hoja2!$B291,N$2:N$144,M$2:M$144)</f>
        <v>38</v>
      </c>
      <c r="I291" s="1">
        <v>11364.0</v>
      </c>
      <c r="J291" s="1">
        <v>9214.90858490566</v>
      </c>
      <c r="K291" s="1">
        <f>(Hoja2!$C291/C290)-1</f>
        <v>-0.0000017958609</v>
      </c>
    </row>
    <row r="292" ht="15.75" customHeight="1">
      <c r="A292" s="12">
        <v>44344.0</v>
      </c>
      <c r="B292" s="13">
        <v>49.0</v>
      </c>
      <c r="C292" s="13">
        <v>11363.979591836734</v>
      </c>
      <c r="D292" s="13">
        <v>9214.860564516128</v>
      </c>
      <c r="E292" s="13">
        <v>10454.969879518072</v>
      </c>
      <c r="F292" s="13">
        <v>8545.021164021164</v>
      </c>
      <c r="G292" s="13">
        <v>13181.998603351954</v>
      </c>
      <c r="H292" s="13">
        <f t="array" ref="H292">XLOOKUP(Hoja2!$B292,N$2:N$144,M$2:M$144)</f>
        <v>38</v>
      </c>
      <c r="I292" s="1">
        <v>11363.95</v>
      </c>
      <c r="J292" s="1">
        <v>9214.81</v>
      </c>
      <c r="K292" s="1">
        <f>(Hoja2!$C292/C291)-1</f>
        <v>0</v>
      </c>
    </row>
    <row r="293" ht="15.75" customHeight="1">
      <c r="A293" s="12">
        <v>44343.0</v>
      </c>
      <c r="B293" s="13">
        <v>27.0</v>
      </c>
      <c r="C293" s="13">
        <v>11363.851851851852</v>
      </c>
      <c r="D293" s="13">
        <v>9214.81</v>
      </c>
      <c r="E293" s="13">
        <v>10454.990384615385</v>
      </c>
      <c r="F293" s="13">
        <v>8545.011204481792</v>
      </c>
      <c r="G293" s="13">
        <v>13181.995475113123</v>
      </c>
      <c r="H293" s="13">
        <f t="array" ref="H293">XLOOKUP(Hoja2!$B293,N$2:N$144,M$2:M$144)</f>
        <v>37</v>
      </c>
      <c r="I293" s="1">
        <v>11364.0</v>
      </c>
      <c r="J293" s="1">
        <v>9214.841666666665</v>
      </c>
      <c r="K293" s="1">
        <f>(Hoja2!$C293/C292)-1</f>
        <v>-0.00001124077915</v>
      </c>
    </row>
    <row r="294" ht="15.75" customHeight="1">
      <c r="A294" s="12">
        <v>44342.0</v>
      </c>
      <c r="B294" s="13">
        <v>20.0</v>
      </c>
      <c r="C294" s="13">
        <v>11363.95</v>
      </c>
      <c r="D294" s="13">
        <v>9214.836455696202</v>
      </c>
      <c r="E294" s="13">
        <v>10455.0</v>
      </c>
      <c r="F294" s="13">
        <v>8545.011976047905</v>
      </c>
      <c r="G294" s="13">
        <v>13181.997126436781</v>
      </c>
      <c r="H294" s="13">
        <f t="array" ref="H294">XLOOKUP(Hoja2!$B294,N$2:N$144,M$2:M$144)</f>
        <v>36</v>
      </c>
      <c r="I294" s="1">
        <v>11364.0</v>
      </c>
      <c r="J294" s="1">
        <v>9214.854946236557</v>
      </c>
      <c r="K294" s="1">
        <f>(Hoja2!$C294/C293)-1</f>
        <v>0.000008636873256</v>
      </c>
    </row>
    <row r="295" ht="15.75" customHeight="1">
      <c r="A295" s="12">
        <v>44341.0</v>
      </c>
      <c r="B295" s="13">
        <v>26.0</v>
      </c>
      <c r="C295" s="13">
        <v>11364.038461538461</v>
      </c>
      <c r="D295" s="13">
        <v>9214.858604651163</v>
      </c>
      <c r="E295" s="13">
        <v>10454.973333333333</v>
      </c>
      <c r="F295" s="13">
        <v>8545.02</v>
      </c>
      <c r="G295" s="13">
        <v>13181.994100294985</v>
      </c>
      <c r="H295" s="13">
        <f t="array" ref="H295">XLOOKUP(Hoja2!$B295,N$2:N$144,M$2:M$144)</f>
        <v>37</v>
      </c>
      <c r="I295" s="1">
        <v>11364.0</v>
      </c>
      <c r="J295" s="1">
        <v>9214.81</v>
      </c>
      <c r="K295" s="1">
        <f>(Hoja2!$C295/C294)-1</f>
        <v>0.000007784400535</v>
      </c>
    </row>
    <row r="296" ht="15.75" customHeight="1">
      <c r="A296" s="12">
        <v>44340.0</v>
      </c>
      <c r="B296" s="13">
        <v>28.0</v>
      </c>
      <c r="C296" s="13">
        <v>11364.0</v>
      </c>
      <c r="D296" s="13">
        <v>9214.81</v>
      </c>
      <c r="E296" s="13">
        <v>10454.984375</v>
      </c>
      <c r="F296" s="13">
        <v>8545.008298755187</v>
      </c>
      <c r="G296" s="13">
        <v>13181.992592592593</v>
      </c>
      <c r="H296" s="13">
        <f t="array" ref="H296">XLOOKUP(Hoja2!$B296,N$2:N$144,M$2:M$144)</f>
        <v>37</v>
      </c>
      <c r="I296" s="1">
        <v>11363.95</v>
      </c>
      <c r="J296" s="1">
        <v>9214.836455696202</v>
      </c>
      <c r="K296" s="1">
        <f>(Hoja2!$C296/C295)-1</f>
        <v>-0.000003384495626</v>
      </c>
    </row>
    <row r="297" ht="15.75" customHeight="1">
      <c r="A297" s="12">
        <v>44339.0</v>
      </c>
      <c r="B297" s="13">
        <v>43.0</v>
      </c>
      <c r="C297" s="13">
        <v>11363.953488372093</v>
      </c>
      <c r="D297" s="13">
        <v>9214.81</v>
      </c>
      <c r="E297" s="13">
        <v>10454.983695652174</v>
      </c>
      <c r="F297" s="13">
        <v>8545.031484257872</v>
      </c>
      <c r="G297" s="13">
        <v>13181.997767857143</v>
      </c>
      <c r="H297" s="13">
        <f t="array" ref="H297">XLOOKUP(Hoja2!$B297,N$2:N$144,M$2:M$144)</f>
        <v>37</v>
      </c>
      <c r="I297" s="1">
        <v>11364.0</v>
      </c>
      <c r="J297" s="1">
        <v>9214.887407407408</v>
      </c>
      <c r="K297" s="1">
        <f>(Hoja2!$C297/C296)-1</f>
        <v>-0.000004092892283</v>
      </c>
    </row>
    <row r="298" ht="15.75" customHeight="1">
      <c r="A298" s="12">
        <v>44338.0</v>
      </c>
      <c r="B298" s="13">
        <v>44.0</v>
      </c>
      <c r="C298" s="13">
        <v>11364.0</v>
      </c>
      <c r="D298" s="13">
        <v>9214.81</v>
      </c>
      <c r="E298" s="13">
        <v>10454.995983935743</v>
      </c>
      <c r="F298" s="13">
        <v>8545.020352781547</v>
      </c>
      <c r="G298" s="13">
        <v>13181.99619771863</v>
      </c>
      <c r="H298" s="13">
        <f t="array" ref="H298">XLOOKUP(Hoja2!$B298,N$2:N$144,M$2:M$144)</f>
        <v>37</v>
      </c>
      <c r="I298" s="1">
        <v>11364.0</v>
      </c>
      <c r="J298" s="1">
        <v>9214.81</v>
      </c>
      <c r="K298" s="1">
        <f>(Hoja2!$C298/C297)-1</f>
        <v>0.000004092909035</v>
      </c>
    </row>
    <row r="299" ht="15.75" customHeight="1">
      <c r="A299" s="12">
        <v>44337.0</v>
      </c>
      <c r="B299" s="13">
        <v>33.0</v>
      </c>
      <c r="C299" s="13">
        <v>11363.878787878788</v>
      </c>
      <c r="D299" s="13">
        <v>9214.82756302521</v>
      </c>
      <c r="E299" s="13">
        <v>10454.986842105263</v>
      </c>
      <c r="F299" s="13">
        <v>8545.028747433265</v>
      </c>
      <c r="G299" s="13">
        <v>13181.99823943662</v>
      </c>
      <c r="H299" s="13">
        <f t="array" ref="H299">XLOOKUP(Hoja2!$B299,N$2:N$144,M$2:M$144)</f>
        <v>37</v>
      </c>
      <c r="I299" s="1">
        <v>11364.0</v>
      </c>
      <c r="J299" s="1">
        <v>9214.83375</v>
      </c>
      <c r="K299" s="1">
        <f>(Hoja2!$C299/C298)-1</f>
        <v>-0.00001066632534</v>
      </c>
    </row>
    <row r="300" ht="15.75" customHeight="1">
      <c r="A300" s="12">
        <v>44336.0</v>
      </c>
      <c r="B300" s="13">
        <v>42.0</v>
      </c>
      <c r="C300" s="13">
        <v>11363.952380952382</v>
      </c>
      <c r="D300" s="13">
        <v>9214.81</v>
      </c>
      <c r="E300" s="13">
        <v>10455.0</v>
      </c>
      <c r="F300" s="13">
        <v>8545.007444168734</v>
      </c>
      <c r="G300" s="13">
        <v>13182.0</v>
      </c>
      <c r="H300" s="13">
        <f t="array" ref="H300">XLOOKUP(Hoja2!$B300,N$2:N$144,M$2:M$144)</f>
        <v>37</v>
      </c>
      <c r="I300" s="1">
        <v>11364.0</v>
      </c>
      <c r="J300" s="1">
        <v>9214.832473118278</v>
      </c>
      <c r="K300" s="1">
        <f>(Hoja2!$C300/C299)-1</f>
        <v>0.00000647605232</v>
      </c>
    </row>
    <row r="301" ht="15.75" customHeight="1">
      <c r="A301" s="12">
        <v>44335.0</v>
      </c>
      <c r="B301" s="13">
        <v>15.0</v>
      </c>
      <c r="C301" s="13">
        <v>11363.933333333332</v>
      </c>
      <c r="D301" s="13">
        <v>9214.81</v>
      </c>
      <c r="E301" s="13">
        <v>10455.0</v>
      </c>
      <c r="F301" s="13">
        <v>8545.013623978202</v>
      </c>
      <c r="G301" s="13">
        <v>13181.994910941476</v>
      </c>
      <c r="H301" s="13">
        <f t="array" ref="H301">XLOOKUP(Hoja2!$B301,N$2:N$144,M$2:M$144)</f>
        <v>36</v>
      </c>
      <c r="I301" s="1">
        <v>11364.0</v>
      </c>
      <c r="J301" s="1">
        <v>9214.899316239316</v>
      </c>
      <c r="K301" s="1">
        <f>(Hoja2!$C301/C300)-1</f>
        <v>-0.000001676143864</v>
      </c>
    </row>
    <row r="302" ht="15.75" customHeight="1">
      <c r="A302" s="12">
        <v>44334.0</v>
      </c>
      <c r="B302" s="13">
        <v>28.0</v>
      </c>
      <c r="C302" s="13">
        <v>11364.0</v>
      </c>
      <c r="D302" s="13">
        <v>9214.81</v>
      </c>
      <c r="E302" s="13">
        <v>10454.963414634147</v>
      </c>
      <c r="F302" s="13">
        <v>8545.00278551532</v>
      </c>
      <c r="G302" s="13">
        <v>13181.993883792049</v>
      </c>
      <c r="H302" s="13">
        <f t="array" ref="H302">XLOOKUP(Hoja2!$B302,N$2:N$144,M$2:M$144)</f>
        <v>37</v>
      </c>
      <c r="I302" s="1">
        <v>11364.0</v>
      </c>
      <c r="J302" s="1">
        <v>9214.830899999999</v>
      </c>
      <c r="K302" s="1">
        <f>(Hoja2!$C302/C301)-1</f>
        <v>0.000005866513355</v>
      </c>
    </row>
    <row r="303" ht="15.75" customHeight="1">
      <c r="A303" s="12">
        <v>44333.0</v>
      </c>
      <c r="B303" s="13">
        <v>20.0</v>
      </c>
      <c r="C303" s="13">
        <v>11364.0</v>
      </c>
      <c r="D303" s="13">
        <v>9214.81</v>
      </c>
      <c r="E303" s="13">
        <v>10454.985915492958</v>
      </c>
      <c r="F303" s="13">
        <v>8545.0</v>
      </c>
      <c r="G303" s="13">
        <v>13181.986522911051</v>
      </c>
      <c r="H303" s="13">
        <f t="array" ref="H303">XLOOKUP(Hoja2!$B303,N$2:N$144,M$2:M$144)</f>
        <v>36</v>
      </c>
      <c r="I303" s="1">
        <v>11363.952380952382</v>
      </c>
      <c r="J303" s="1">
        <v>9214.842656249999</v>
      </c>
      <c r="K303" s="1">
        <f>(Hoja2!$C303/C302)-1</f>
        <v>0</v>
      </c>
    </row>
    <row r="304" ht="15.75" customHeight="1">
      <c r="A304" s="12">
        <v>44332.0</v>
      </c>
      <c r="B304" s="13">
        <v>44.0</v>
      </c>
      <c r="C304" s="13">
        <v>11363.954545454546</v>
      </c>
      <c r="D304" s="13">
        <v>9214.832967032966</v>
      </c>
      <c r="E304" s="13">
        <v>10454.992957746479</v>
      </c>
      <c r="F304" s="13">
        <v>8545.021739130434</v>
      </c>
      <c r="G304" s="13">
        <v>13181.997098646034</v>
      </c>
      <c r="H304" s="13">
        <f t="array" ref="H304">XLOOKUP(Hoja2!$B304,N$2:N$144,M$2:M$144)</f>
        <v>37</v>
      </c>
      <c r="I304" s="1">
        <v>11363.904761904761</v>
      </c>
      <c r="J304" s="1">
        <v>9214.81</v>
      </c>
      <c r="K304" s="1">
        <f>(Hoja2!$C304/C303)-1</f>
        <v>-0.000003999872004</v>
      </c>
    </row>
    <row r="305" ht="15.75" customHeight="1">
      <c r="A305" s="12">
        <v>44331.0</v>
      </c>
      <c r="B305" s="13">
        <v>36.0</v>
      </c>
      <c r="C305" s="13">
        <v>11363.944444444445</v>
      </c>
      <c r="D305" s="13">
        <v>9214.886</v>
      </c>
      <c r="E305" s="13">
        <v>10454.974647887324</v>
      </c>
      <c r="F305" s="13">
        <v>8545.013114754098</v>
      </c>
      <c r="G305" s="13">
        <v>13181.999247837533</v>
      </c>
      <c r="H305" s="13">
        <f t="array" ref="H305">XLOOKUP(Hoja2!$B305,N$2:N$144,M$2:M$144)</f>
        <v>37</v>
      </c>
      <c r="I305" s="1">
        <v>11363.952380952382</v>
      </c>
      <c r="J305" s="1">
        <v>9214.830096153846</v>
      </c>
      <c r="K305" s="1">
        <f>(Hoja2!$C305/C304)-1</f>
        <v>-0.0000008888640006</v>
      </c>
    </row>
    <row r="306" ht="15.75" customHeight="1">
      <c r="A306" s="12">
        <v>44330.0</v>
      </c>
      <c r="B306" s="13">
        <v>45.0</v>
      </c>
      <c r="C306" s="13">
        <v>11363.977777777778</v>
      </c>
      <c r="D306" s="13">
        <v>9214.81</v>
      </c>
      <c r="E306" s="13">
        <v>10455.0</v>
      </c>
      <c r="F306" s="13">
        <v>8545.022077922078</v>
      </c>
      <c r="G306" s="13">
        <v>13181.997185080929</v>
      </c>
      <c r="H306" s="13">
        <f t="array" ref="H306">XLOOKUP(Hoja2!$B306,N$2:N$144,M$2:M$144)</f>
        <v>37</v>
      </c>
      <c r="I306" s="1">
        <v>11364.0</v>
      </c>
      <c r="J306" s="1">
        <v>9214.81</v>
      </c>
      <c r="K306" s="1">
        <f>(Hoja2!$C306/C305)-1</f>
        <v>0.00000293325381</v>
      </c>
    </row>
    <row r="307" ht="15.75" customHeight="1">
      <c r="A307" s="12">
        <v>44329.0</v>
      </c>
      <c r="B307" s="13">
        <v>39.0</v>
      </c>
      <c r="C307" s="13">
        <v>11363.948717948719</v>
      </c>
      <c r="D307" s="13">
        <v>9214.81</v>
      </c>
      <c r="E307" s="13">
        <v>10454.991596638656</v>
      </c>
      <c r="F307" s="13">
        <v>8545.012987012988</v>
      </c>
      <c r="G307" s="13">
        <v>13181.994991652755</v>
      </c>
      <c r="H307" s="13">
        <f t="array" ref="H307">XLOOKUP(Hoja2!$B307,N$2:N$144,M$2:M$144)</f>
        <v>37</v>
      </c>
      <c r="I307" s="1">
        <v>11363.952380952382</v>
      </c>
      <c r="J307" s="1">
        <v>9214.890384615384</v>
      </c>
      <c r="K307" s="1">
        <f>(Hoja2!$C307/C306)-1</f>
        <v>-0.000002557188128</v>
      </c>
    </row>
    <row r="308" ht="15.75" customHeight="1">
      <c r="A308" s="12">
        <v>44328.0</v>
      </c>
      <c r="B308" s="13">
        <v>24.0</v>
      </c>
      <c r="C308" s="13">
        <v>11363.958333333334</v>
      </c>
      <c r="D308" s="13">
        <v>9214.81</v>
      </c>
      <c r="E308" s="13">
        <v>10455.0</v>
      </c>
      <c r="F308" s="13">
        <v>8545.033333333333</v>
      </c>
      <c r="G308" s="13">
        <v>13181.993119266055</v>
      </c>
      <c r="H308" s="13">
        <f t="array" ref="H308">XLOOKUP(Hoja2!$B308,N$2:N$144,M$2:M$144)</f>
        <v>36</v>
      </c>
      <c r="I308" s="1">
        <v>11363.952380952382</v>
      </c>
      <c r="J308" s="1">
        <v>9214.81</v>
      </c>
      <c r="K308" s="1">
        <f>(Hoja2!$C308/C307)-1</f>
        <v>0.0000008461305885</v>
      </c>
    </row>
    <row r="309" ht="15.75" customHeight="1">
      <c r="A309" s="12">
        <v>44327.0</v>
      </c>
      <c r="B309" s="13">
        <v>23.0</v>
      </c>
      <c r="C309" s="13">
        <v>11363.91304347826</v>
      </c>
      <c r="D309" s="13">
        <v>9214.859176470587</v>
      </c>
      <c r="E309" s="13">
        <v>10454.972602739726</v>
      </c>
      <c r="F309" s="13">
        <v>8545.016722408027</v>
      </c>
      <c r="G309" s="13">
        <v>13181.993710691824</v>
      </c>
      <c r="H309" s="13">
        <f t="array" ref="H309">XLOOKUP(Hoja2!$B309,N$2:N$144,M$2:M$144)</f>
        <v>36</v>
      </c>
      <c r="I309" s="1">
        <v>11364.0</v>
      </c>
      <c r="J309" s="1">
        <v>9214.81</v>
      </c>
      <c r="K309" s="1">
        <f>(Hoja2!$C309/C308)-1</f>
        <v>-0.000003985394327</v>
      </c>
    </row>
    <row r="310" ht="15.75" customHeight="1">
      <c r="A310" s="12">
        <v>44326.0</v>
      </c>
      <c r="B310" s="13">
        <v>16.0</v>
      </c>
      <c r="C310" s="13">
        <v>11364.0</v>
      </c>
      <c r="D310" s="13">
        <v>9214.844262295082</v>
      </c>
      <c r="E310" s="13">
        <v>10455.0</v>
      </c>
      <c r="F310" s="13">
        <v>8545.023255813954</v>
      </c>
      <c r="G310" s="13">
        <v>13181.996763754045</v>
      </c>
      <c r="H310" s="13">
        <f t="array" ref="H310">XLOOKUP(Hoja2!$B310,N$2:N$144,M$2:M$144)</f>
        <v>36</v>
      </c>
      <c r="I310" s="1">
        <v>11364.0</v>
      </c>
      <c r="J310" s="1">
        <v>9214.829716981132</v>
      </c>
      <c r="K310" s="1">
        <f>(Hoja2!$C310/C309)-1</f>
        <v>0.000007651987604</v>
      </c>
    </row>
    <row r="311" ht="15.75" customHeight="1">
      <c r="A311" s="12">
        <v>44325.0</v>
      </c>
      <c r="B311" s="13">
        <v>22.0</v>
      </c>
      <c r="C311" s="13">
        <v>11364.0</v>
      </c>
      <c r="D311" s="13">
        <v>9214.81</v>
      </c>
      <c r="E311" s="13">
        <v>10454.995121951219</v>
      </c>
      <c r="F311" s="13">
        <v>8545.017191977078</v>
      </c>
      <c r="G311" s="13">
        <v>13181.999174236169</v>
      </c>
      <c r="H311" s="13">
        <f t="array" ref="H311">XLOOKUP(Hoja2!$B311,N$2:N$144,M$2:M$144)</f>
        <v>36</v>
      </c>
      <c r="I311" s="1">
        <v>5681.954545454545</v>
      </c>
      <c r="J311" s="1">
        <v>4654.600880503144</v>
      </c>
      <c r="K311" s="1">
        <f>(Hoja2!$C311/C310)-1</f>
        <v>0</v>
      </c>
    </row>
    <row r="312" ht="15.75" customHeight="1">
      <c r="A312" s="12">
        <v>44324.0</v>
      </c>
      <c r="B312" s="13">
        <v>50.0</v>
      </c>
      <c r="C312" s="13">
        <v>11363.96</v>
      </c>
      <c r="D312" s="13">
        <v>9214.81</v>
      </c>
      <c r="E312" s="13">
        <v>10454.996031746032</v>
      </c>
      <c r="F312" s="13">
        <v>8545.013062409289</v>
      </c>
      <c r="G312" s="13">
        <v>13181.998065764023</v>
      </c>
      <c r="H312" s="13">
        <f t="array" ref="H312">XLOOKUP(Hoja2!$B312,N$2:N$144,M$2:M$144)</f>
        <v>38</v>
      </c>
      <c r="I312" s="1">
        <v>11364.0</v>
      </c>
      <c r="J312" s="1">
        <v>9214.870579710145</v>
      </c>
      <c r="K312" s="1">
        <f>(Hoja2!$C312/C311)-1</f>
        <v>-0.000003519887364</v>
      </c>
    </row>
    <row r="313" ht="15.75" customHeight="1">
      <c r="A313" s="12">
        <v>44323.0</v>
      </c>
      <c r="B313" s="13">
        <v>47.0</v>
      </c>
      <c r="C313" s="13">
        <v>11363.978723404256</v>
      </c>
      <c r="D313" s="13">
        <v>9214.81</v>
      </c>
      <c r="E313" s="13">
        <v>10454.985507246376</v>
      </c>
      <c r="F313" s="13">
        <v>8545.023980815347</v>
      </c>
      <c r="G313" s="13">
        <v>13181.998214285713</v>
      </c>
      <c r="H313" s="13">
        <f t="array" ref="H313">XLOOKUP(Hoja2!$B313,N$2:N$144,M$2:M$144)</f>
        <v>38</v>
      </c>
      <c r="I313" s="1">
        <v>11364.0</v>
      </c>
      <c r="J313" s="1">
        <v>9214.832234042553</v>
      </c>
      <c r="K313" s="1">
        <f>(Hoja2!$C313/C312)-1</f>
        <v>0.000001647612651</v>
      </c>
    </row>
    <row r="314" ht="15.75" customHeight="1">
      <c r="A314" s="12">
        <v>44322.0</v>
      </c>
      <c r="B314" s="13">
        <v>29.0</v>
      </c>
      <c r="C314" s="13">
        <v>11363.965517241379</v>
      </c>
      <c r="D314" s="13">
        <v>9214.81</v>
      </c>
      <c r="E314" s="13">
        <v>10455.0</v>
      </c>
      <c r="F314" s="13">
        <v>8545.018518518518</v>
      </c>
      <c r="G314" s="13">
        <v>13182.0</v>
      </c>
      <c r="H314" s="13">
        <f t="array" ref="H314">XLOOKUP(Hoja2!$B314,N$2:N$144,M$2:M$144)</f>
        <v>37</v>
      </c>
      <c r="I314" s="1">
        <v>11363.954545454546</v>
      </c>
      <c r="J314" s="1">
        <v>9214.81</v>
      </c>
      <c r="K314" s="1">
        <f>(Hoja2!$C314/C313)-1</f>
        <v>-0.000001162107322</v>
      </c>
    </row>
    <row r="315" ht="15.75" customHeight="1">
      <c r="A315" s="12">
        <v>44321.0</v>
      </c>
      <c r="B315" s="13">
        <v>32.0</v>
      </c>
      <c r="C315" s="13">
        <v>11364.0</v>
      </c>
      <c r="D315" s="13">
        <v>9214.863589743589</v>
      </c>
      <c r="E315" s="13">
        <v>10454.98</v>
      </c>
      <c r="F315" s="13">
        <v>8545.029490616622</v>
      </c>
      <c r="G315" s="13">
        <v>13182.0</v>
      </c>
      <c r="H315" s="13">
        <f t="array" ref="H315">XLOOKUP(Hoja2!$B315,N$2:N$144,M$2:M$144)</f>
        <v>37</v>
      </c>
      <c r="I315" s="1">
        <v>11364.0</v>
      </c>
      <c r="J315" s="1">
        <v>9214.845126050419</v>
      </c>
      <c r="K315" s="1">
        <f>(Hoja2!$C315/C314)-1</f>
        <v>0.000003034394866</v>
      </c>
    </row>
    <row r="316" ht="15.75" customHeight="1">
      <c r="A316" s="12">
        <v>44320.0</v>
      </c>
      <c r="B316" s="13">
        <v>28.0</v>
      </c>
      <c r="C316" s="13">
        <v>11363.964285714286</v>
      </c>
      <c r="D316" s="13">
        <v>9214.831546391752</v>
      </c>
      <c r="E316" s="13">
        <v>10454.988235294117</v>
      </c>
      <c r="F316" s="13">
        <v>8545.017964071856</v>
      </c>
      <c r="G316" s="13">
        <v>13182.0</v>
      </c>
      <c r="H316" s="13">
        <f t="array" ref="H316">XLOOKUP(Hoja2!$B316,N$2:N$144,M$2:M$144)</f>
        <v>37</v>
      </c>
      <c r="I316" s="1">
        <v>11363.954545454546</v>
      </c>
      <c r="J316" s="1">
        <v>9214.83375</v>
      </c>
      <c r="K316" s="1">
        <f>(Hoja2!$C316/C315)-1</f>
        <v>-0.000003142756575</v>
      </c>
    </row>
    <row r="317" ht="15.75" customHeight="1">
      <c r="A317" s="12">
        <v>44319.0</v>
      </c>
      <c r="B317" s="13">
        <v>37.0</v>
      </c>
      <c r="C317" s="13">
        <v>11363.972972972973</v>
      </c>
      <c r="D317" s="13">
        <v>9214.850582524272</v>
      </c>
      <c r="E317" s="13">
        <v>10455.0</v>
      </c>
      <c r="F317" s="13">
        <v>8545.034013605442</v>
      </c>
      <c r="G317" s="13">
        <v>13181.994884910486</v>
      </c>
      <c r="H317" s="13">
        <f t="array" ref="H317">XLOOKUP(Hoja2!$B317,N$2:N$144,M$2:M$144)</f>
        <v>37</v>
      </c>
      <c r="I317" s="1">
        <v>11363.954545454546</v>
      </c>
      <c r="J317" s="1">
        <v>9214.81</v>
      </c>
      <c r="K317" s="1">
        <f>(Hoja2!$C317/C316)-1</f>
        <v>0.0000007644567044</v>
      </c>
    </row>
    <row r="318" ht="15.75" customHeight="1">
      <c r="A318" s="12">
        <v>44318.0</v>
      </c>
      <c r="B318" s="13">
        <v>53.0</v>
      </c>
      <c r="C318" s="13">
        <v>11363.981132075472</v>
      </c>
      <c r="D318" s="13">
        <v>9214.825144927536</v>
      </c>
      <c r="E318" s="13">
        <v>10455.004854368932</v>
      </c>
      <c r="F318" s="13">
        <v>8545.00826446281</v>
      </c>
      <c r="G318" s="13">
        <v>13181.981790591806</v>
      </c>
      <c r="H318" s="13">
        <f t="array" ref="H318">XLOOKUP(Hoja2!$B318,N$2:N$144,M$2:M$144)</f>
        <v>38</v>
      </c>
      <c r="I318" s="1">
        <v>11364.0</v>
      </c>
      <c r="J318" s="1">
        <v>9214.81</v>
      </c>
      <c r="K318" s="1">
        <f>(Hoja2!$C318/C317)-1</f>
        <v>0.0000007179797521</v>
      </c>
    </row>
    <row r="319" ht="15.75" customHeight="1">
      <c r="A319" s="12">
        <v>44317.0</v>
      </c>
      <c r="B319" s="13">
        <v>66.0</v>
      </c>
      <c r="C319" s="13">
        <v>11363.984848484848</v>
      </c>
      <c r="D319" s="13">
        <v>9214.82525547445</v>
      </c>
      <c r="E319" s="13">
        <v>10454.991620111732</v>
      </c>
      <c r="F319" s="13">
        <v>8545.014807502468</v>
      </c>
      <c r="G319" s="13">
        <v>13181.99804151978</v>
      </c>
      <c r="H319" s="13">
        <f t="array" ref="H319">XLOOKUP(Hoja2!$B319,N$2:N$144,M$2:M$144)</f>
        <v>39</v>
      </c>
      <c r="I319" s="1">
        <v>11364.0</v>
      </c>
      <c r="J319" s="1">
        <v>9214.81</v>
      </c>
      <c r="K319" s="1">
        <f>(Hoja2!$C319/C318)-1</f>
        <v>0.0000003270341029</v>
      </c>
    </row>
    <row r="320" ht="15.75" customHeight="1">
      <c r="A320" s="12">
        <v>44316.0</v>
      </c>
      <c r="B320" s="13">
        <v>51.0</v>
      </c>
      <c r="C320" s="13">
        <v>11363.941176470587</v>
      </c>
      <c r="D320" s="13">
        <v>9214.81</v>
      </c>
      <c r="E320" s="13">
        <v>10454.961702127659</v>
      </c>
      <c r="F320" s="13">
        <v>8545.029673590505</v>
      </c>
      <c r="G320" s="13">
        <v>13181.990747330961</v>
      </c>
      <c r="H320" s="13">
        <f t="array" ref="H320">XLOOKUP(Hoja2!$B320,N$2:N$144,M$2:M$144)</f>
        <v>38</v>
      </c>
      <c r="I320" s="1">
        <v>11364.0</v>
      </c>
      <c r="J320" s="1">
        <v>9214.81</v>
      </c>
      <c r="K320" s="1">
        <f>(Hoja2!$C320/C319)-1</f>
        <v>-0.000003843019402</v>
      </c>
    </row>
    <row r="321" ht="15.75" customHeight="1">
      <c r="A321" s="12">
        <v>44315.0</v>
      </c>
      <c r="B321" s="13">
        <v>36.0</v>
      </c>
      <c r="C321" s="13">
        <v>11363.972222222223</v>
      </c>
      <c r="D321" s="13">
        <v>9214.81</v>
      </c>
      <c r="E321" s="13">
        <v>10455.0</v>
      </c>
      <c r="F321" s="13">
        <v>8545.01604278075</v>
      </c>
      <c r="G321" s="13">
        <v>13181.992994746059</v>
      </c>
      <c r="H321" s="13">
        <f t="array" ref="H321">XLOOKUP(Hoja2!$B321,N$2:N$144,M$2:M$144)</f>
        <v>37</v>
      </c>
      <c r="I321" s="1">
        <v>11364.0</v>
      </c>
      <c r="J321" s="1">
        <v>9214.81</v>
      </c>
      <c r="K321" s="1">
        <f>(Hoja2!$C321/C320)-1</f>
        <v>0.000002731952863</v>
      </c>
    </row>
    <row r="322" ht="15.75" customHeight="1">
      <c r="A322" s="12">
        <v>44314.0</v>
      </c>
      <c r="B322" s="13">
        <v>32.0</v>
      </c>
      <c r="C322" s="13">
        <v>11363.96875</v>
      </c>
      <c r="D322" s="13">
        <v>9214.81</v>
      </c>
      <c r="E322" s="13">
        <v>10455.0</v>
      </c>
      <c r="F322" s="13">
        <v>8545.031413612565</v>
      </c>
      <c r="G322" s="13">
        <v>13181.995169082125</v>
      </c>
      <c r="H322" s="13">
        <f t="array" ref="H322">XLOOKUP(Hoja2!$B322,N$2:N$144,M$2:M$144)</f>
        <v>37</v>
      </c>
      <c r="I322" s="1">
        <v>11363.91304347826</v>
      </c>
      <c r="J322" s="1">
        <v>9214.827272727272</v>
      </c>
      <c r="K322" s="1">
        <f>(Hoja2!$C322/C321)-1</f>
        <v>-0.000000305546525</v>
      </c>
    </row>
    <row r="323" ht="15.75" customHeight="1">
      <c r="A323" s="12">
        <v>44313.0</v>
      </c>
      <c r="B323" s="13">
        <v>30.0</v>
      </c>
      <c r="C323" s="13">
        <v>11363.966666666667</v>
      </c>
      <c r="D323" s="13">
        <v>9214.847321428571</v>
      </c>
      <c r="E323" s="13">
        <v>10455.0</v>
      </c>
      <c r="F323" s="13">
        <v>8545.027131782947</v>
      </c>
      <c r="G323" s="13">
        <v>13181.996784565916</v>
      </c>
      <c r="H323" s="13">
        <f t="array" ref="H323">XLOOKUP(Hoja2!$B323,N$2:N$144,M$2:M$144)</f>
        <v>37</v>
      </c>
      <c r="I323" s="1">
        <v>11363.95652173913</v>
      </c>
      <c r="J323" s="1">
        <v>9214.848348623853</v>
      </c>
      <c r="K323" s="1">
        <f>(Hoja2!$C323/C322)-1</f>
        <v>-0.0000001833279709</v>
      </c>
    </row>
    <row r="324" ht="15.75" customHeight="1">
      <c r="A324" s="12">
        <v>44312.0</v>
      </c>
      <c r="B324" s="13">
        <v>23.0</v>
      </c>
      <c r="C324" s="13">
        <v>11364.0</v>
      </c>
      <c r="D324" s="13">
        <v>9214.81</v>
      </c>
      <c r="E324" s="13">
        <v>10455.0</v>
      </c>
      <c r="F324" s="13">
        <v>8545.015325670498</v>
      </c>
      <c r="G324" s="13">
        <v>13181.993377483444</v>
      </c>
      <c r="H324" s="13">
        <f t="array" ref="H324">XLOOKUP(Hoja2!$B324,N$2:N$144,M$2:M$144)</f>
        <v>36</v>
      </c>
      <c r="I324" s="1">
        <v>11363.95652173913</v>
      </c>
      <c r="J324" s="1">
        <v>9214.921964285713</v>
      </c>
      <c r="K324" s="1">
        <f>(Hoja2!$C324/C323)-1</f>
        <v>0.000002933248074</v>
      </c>
    </row>
    <row r="325" ht="15.75" customHeight="1">
      <c r="A325" s="12">
        <v>44311.0</v>
      </c>
      <c r="B325" s="13">
        <v>44.0</v>
      </c>
      <c r="C325" s="13">
        <v>11363.977272727272</v>
      </c>
      <c r="D325" s="13">
        <v>9214.834880952381</v>
      </c>
      <c r="E325" s="13">
        <v>10454.995024875621</v>
      </c>
      <c r="F325" s="13">
        <v>8545.004975124379</v>
      </c>
      <c r="G325" s="13">
        <v>13181.996825396825</v>
      </c>
      <c r="H325" s="13">
        <f t="array" ref="H325">XLOOKUP(Hoja2!$B325,N$2:N$144,M$2:M$144)</f>
        <v>37</v>
      </c>
      <c r="I325" s="1">
        <v>11364.0</v>
      </c>
      <c r="J325" s="1">
        <v>9214.81</v>
      </c>
      <c r="K325" s="1">
        <f>(Hoja2!$C325/C324)-1</f>
        <v>-0.000001999936002</v>
      </c>
    </row>
    <row r="326" ht="15.75" customHeight="1">
      <c r="A326" s="12">
        <v>44310.0</v>
      </c>
      <c r="B326" s="13">
        <v>57.0</v>
      </c>
      <c r="C326" s="13">
        <v>11364.0</v>
      </c>
      <c r="D326" s="13">
        <v>9214.860666666667</v>
      </c>
      <c r="E326" s="13">
        <v>10454.96632996633</v>
      </c>
      <c r="F326" s="13">
        <v>8545.027554535018</v>
      </c>
      <c r="G326" s="13">
        <v>13181.997267759563</v>
      </c>
      <c r="H326" s="13">
        <f t="array" ref="H326">XLOOKUP(Hoja2!$B326,N$2:N$144,M$2:M$144)</f>
        <v>38</v>
      </c>
      <c r="I326" s="1">
        <v>11363.95652173913</v>
      </c>
      <c r="J326" s="1">
        <v>9214.830096153846</v>
      </c>
      <c r="K326" s="1">
        <f>(Hoja2!$C326/C325)-1</f>
        <v>0.000001999940002</v>
      </c>
    </row>
    <row r="327" ht="15.75" customHeight="1">
      <c r="A327" s="12">
        <v>44309.0</v>
      </c>
      <c r="B327" s="13">
        <v>30.0</v>
      </c>
      <c r="C327" s="13">
        <v>11363.966666666667</v>
      </c>
      <c r="D327" s="13">
        <v>9214.81</v>
      </c>
      <c r="E327" s="13">
        <v>10455.0</v>
      </c>
      <c r="F327" s="13">
        <v>8545.021696252465</v>
      </c>
      <c r="G327" s="13">
        <v>13181.994957983194</v>
      </c>
      <c r="H327" s="13">
        <f t="array" ref="H327">XLOOKUP(Hoja2!$B327,N$2:N$144,M$2:M$144)</f>
        <v>37</v>
      </c>
      <c r="I327" s="1">
        <v>11364.0</v>
      </c>
      <c r="J327" s="1">
        <v>9214.832473118278</v>
      </c>
      <c r="K327" s="1">
        <f>(Hoja2!$C327/C326)-1</f>
        <v>-0.00000293323947</v>
      </c>
    </row>
    <row r="328" ht="15.75" customHeight="1">
      <c r="A328" s="12">
        <v>44308.0</v>
      </c>
      <c r="B328" s="13">
        <v>52.0</v>
      </c>
      <c r="C328" s="13">
        <v>11363.98076923077</v>
      </c>
      <c r="D328" s="13">
        <v>9214.81</v>
      </c>
      <c r="E328" s="13">
        <v>10454.987804878048</v>
      </c>
      <c r="F328" s="13">
        <v>8545.017595307918</v>
      </c>
      <c r="G328" s="13">
        <v>13181.997389033942</v>
      </c>
      <c r="H328" s="13">
        <f t="array" ref="H328">XLOOKUP(Hoja2!$B328,N$2:N$144,M$2:M$144)</f>
        <v>38</v>
      </c>
      <c r="I328" s="1">
        <v>11363.95652173913</v>
      </c>
      <c r="J328" s="1">
        <v>9214.876702127658</v>
      </c>
      <c r="K328" s="1">
        <f>(Hoja2!$C328/C327)-1</f>
        <v>0.00000124098957</v>
      </c>
    </row>
    <row r="329" ht="15.75" customHeight="1">
      <c r="A329" s="12">
        <v>44307.0</v>
      </c>
      <c r="B329" s="13">
        <v>33.0</v>
      </c>
      <c r="C329" s="13">
        <v>11364.0</v>
      </c>
      <c r="D329" s="13">
        <v>9214.81</v>
      </c>
      <c r="E329" s="13">
        <v>10454.979166666666</v>
      </c>
      <c r="F329" s="13">
        <v>8545.021505376344</v>
      </c>
      <c r="G329" s="13">
        <v>13181.993243243243</v>
      </c>
      <c r="H329" s="13">
        <f t="array" ref="H329">XLOOKUP(Hoja2!$B329,N$2:N$144,M$2:M$144)</f>
        <v>37</v>
      </c>
      <c r="I329" s="1">
        <v>11364.0</v>
      </c>
      <c r="J329" s="1">
        <v>9214.834588235293</v>
      </c>
      <c r="K329" s="1">
        <f>(Hoja2!$C329/C328)-1</f>
        <v>0.000001692256404</v>
      </c>
    </row>
    <row r="330" ht="15.75" customHeight="1">
      <c r="A330" s="12">
        <v>44306.0</v>
      </c>
      <c r="B330" s="13">
        <v>33.0</v>
      </c>
      <c r="C330" s="13">
        <v>11364.0</v>
      </c>
      <c r="D330" s="13">
        <v>9214.81</v>
      </c>
      <c r="E330" s="13">
        <v>10454.968085106382</v>
      </c>
      <c r="F330" s="13">
        <v>8545.007751937985</v>
      </c>
      <c r="G330" s="13">
        <v>13181.995098039215</v>
      </c>
      <c r="H330" s="13">
        <f t="array" ref="H330">XLOOKUP(Hoja2!$B330,N$2:N$144,M$2:M$144)</f>
        <v>37</v>
      </c>
      <c r="I330" s="1">
        <v>11364.0</v>
      </c>
      <c r="J330" s="1">
        <v>9214.81</v>
      </c>
      <c r="K330" s="1">
        <f>(Hoja2!$C330/C329)-1</f>
        <v>0</v>
      </c>
    </row>
    <row r="331" ht="15.75" customHeight="1">
      <c r="A331" s="12">
        <v>44305.0</v>
      </c>
      <c r="B331" s="13">
        <v>27.0</v>
      </c>
      <c r="C331" s="13">
        <v>11363.962962962964</v>
      </c>
      <c r="D331" s="13">
        <v>9214.81</v>
      </c>
      <c r="E331" s="13">
        <v>10454.985294117647</v>
      </c>
      <c r="F331" s="13">
        <v>8545.02786377709</v>
      </c>
      <c r="G331" s="13">
        <v>13182.0</v>
      </c>
      <c r="H331" s="13">
        <f t="array" ref="H331">XLOOKUP(Hoja2!$B331,N$2:N$144,M$2:M$144)</f>
        <v>37</v>
      </c>
      <c r="I331" s="1">
        <v>11363.91304347826</v>
      </c>
      <c r="J331" s="1">
        <v>9214.859176470587</v>
      </c>
      <c r="K331" s="1">
        <f>(Hoja2!$C331/C330)-1</f>
        <v>-0.000003259154966</v>
      </c>
    </row>
    <row r="332" ht="15.75" customHeight="1">
      <c r="A332" s="12">
        <v>44304.0</v>
      </c>
      <c r="B332" s="13">
        <v>42.0</v>
      </c>
      <c r="C332" s="13">
        <v>11364.0</v>
      </c>
      <c r="D332" s="13">
        <v>9214.81</v>
      </c>
      <c r="E332" s="13">
        <v>10454.977973568282</v>
      </c>
      <c r="F332" s="13">
        <v>8545.006675567423</v>
      </c>
      <c r="G332" s="13">
        <v>13181.996794871795</v>
      </c>
      <c r="H332" s="13">
        <f t="array" ref="H332">XLOOKUP(Hoja2!$B332,N$2:N$144,M$2:M$144)</f>
        <v>37</v>
      </c>
      <c r="I332" s="1">
        <v>11364.0</v>
      </c>
      <c r="J332" s="1">
        <v>9214.81</v>
      </c>
      <c r="K332" s="1">
        <f>(Hoja2!$C332/C331)-1</f>
        <v>0.000003259165588</v>
      </c>
    </row>
    <row r="333" ht="15.75" customHeight="1">
      <c r="A333" s="12">
        <v>44303.0</v>
      </c>
      <c r="B333" s="13">
        <v>46.0</v>
      </c>
      <c r="C333" s="13">
        <v>11363.95652173913</v>
      </c>
      <c r="D333" s="13">
        <v>9214.839857142855</v>
      </c>
      <c r="E333" s="13">
        <v>10454.988593155893</v>
      </c>
      <c r="F333" s="13">
        <v>8545.020356234098</v>
      </c>
      <c r="G333" s="13">
        <v>13181.995931651749</v>
      </c>
      <c r="H333" s="13">
        <f t="array" ref="H333">XLOOKUP(Hoja2!$B333,N$2:N$144,M$2:M$144)</f>
        <v>38</v>
      </c>
      <c r="I333" s="1">
        <v>11364.0</v>
      </c>
      <c r="J333" s="1">
        <v>9214.840510948905</v>
      </c>
      <c r="K333" s="1">
        <f>(Hoja2!$C333/C332)-1</f>
        <v>-0.000003825964526</v>
      </c>
    </row>
    <row r="334" ht="15.75" customHeight="1">
      <c r="A334" s="12">
        <v>44302.0</v>
      </c>
      <c r="B334" s="13">
        <v>62.0</v>
      </c>
      <c r="C334" s="13">
        <v>11363.983870967742</v>
      </c>
      <c r="D334" s="13">
        <v>9214.86225</v>
      </c>
      <c r="E334" s="13">
        <v>10455.0</v>
      </c>
      <c r="F334" s="13">
        <v>8545.015734265735</v>
      </c>
      <c r="G334" s="13">
        <v>13181.998561151078</v>
      </c>
      <c r="H334" s="13">
        <f t="array" ref="H334">XLOOKUP(Hoja2!$B334,N$2:N$144,M$2:M$144)</f>
        <v>39</v>
      </c>
      <c r="I334" s="1">
        <v>11364.0</v>
      </c>
      <c r="J334" s="1">
        <v>9214.809999999998</v>
      </c>
      <c r="K334" s="1">
        <f>(Hoja2!$C334/C333)-1</f>
        <v>0.000002406664313</v>
      </c>
    </row>
    <row r="335" ht="15.75" customHeight="1">
      <c r="A335" s="12">
        <v>44301.0</v>
      </c>
      <c r="B335" s="13">
        <v>42.0</v>
      </c>
      <c r="C335" s="13">
        <v>11364.0</v>
      </c>
      <c r="D335" s="13">
        <v>9214.848348623853</v>
      </c>
      <c r="E335" s="13">
        <v>10454.990384615385</v>
      </c>
      <c r="F335" s="13">
        <v>8545.024336283186</v>
      </c>
      <c r="G335" s="13">
        <v>13181.997907949792</v>
      </c>
      <c r="H335" s="13">
        <f t="array" ref="H335">XLOOKUP(Hoja2!$B335,N$2:N$144,M$2:M$144)</f>
        <v>37</v>
      </c>
      <c r="I335" s="1">
        <v>11363.958333333334</v>
      </c>
      <c r="J335" s="1">
        <v>9214.81</v>
      </c>
      <c r="K335" s="1">
        <f>(Hoja2!$C335/C334)-1</f>
        <v>0.000001419311435</v>
      </c>
    </row>
    <row r="336" ht="15.75" customHeight="1">
      <c r="A336" s="12">
        <v>44300.0</v>
      </c>
      <c r="B336" s="13">
        <v>30.0</v>
      </c>
      <c r="C336" s="13">
        <v>11363.966666666667</v>
      </c>
      <c r="D336" s="13">
        <v>9214.846991150442</v>
      </c>
      <c r="E336" s="13">
        <v>10455.0</v>
      </c>
      <c r="F336" s="13">
        <v>8545.052036199095</v>
      </c>
      <c r="G336" s="13">
        <v>13182.0</v>
      </c>
      <c r="H336" s="13">
        <f t="array" ref="H336">XLOOKUP(Hoja2!$B336,N$2:N$144,M$2:M$144)</f>
        <v>37</v>
      </c>
      <c r="I336" s="1">
        <v>11364.0</v>
      </c>
      <c r="J336" s="1">
        <v>9214.81</v>
      </c>
      <c r="K336" s="1">
        <f>(Hoja2!$C336/C335)-1</f>
        <v>-0.00000293323947</v>
      </c>
    </row>
    <row r="337" ht="15.75" customHeight="1">
      <c r="A337" s="12">
        <v>44299.0</v>
      </c>
      <c r="B337" s="13">
        <v>51.0</v>
      </c>
      <c r="C337" s="13">
        <v>11363.980392156862</v>
      </c>
      <c r="D337" s="13">
        <v>9214.833222222222</v>
      </c>
      <c r="E337" s="13">
        <v>10454.96875</v>
      </c>
      <c r="F337" s="13">
        <v>8545.013927576601</v>
      </c>
      <c r="G337" s="13">
        <v>13181.997767857143</v>
      </c>
      <c r="H337" s="13">
        <f t="array" ref="H337">XLOOKUP(Hoja2!$B337,N$2:N$144,M$2:M$144)</f>
        <v>38</v>
      </c>
      <c r="I337" s="1">
        <v>11364.0</v>
      </c>
      <c r="J337" s="1">
        <v>9214.858604651163</v>
      </c>
      <c r="K337" s="1">
        <f>(Hoja2!$C337/C336)-1</f>
        <v>0.00000120780803</v>
      </c>
    </row>
    <row r="338" ht="15.75" customHeight="1">
      <c r="A338" s="12">
        <v>44298.0</v>
      </c>
      <c r="B338" s="13">
        <v>37.0</v>
      </c>
      <c r="C338" s="13">
        <v>11363.972972972973</v>
      </c>
      <c r="D338" s="13">
        <v>9214.858045977011</v>
      </c>
      <c r="E338" s="13">
        <v>10454.96052631579</v>
      </c>
      <c r="F338" s="13">
        <v>8545.010830324909</v>
      </c>
      <c r="G338" s="13">
        <v>13182.0</v>
      </c>
      <c r="H338" s="13">
        <f t="array" ref="H338">XLOOKUP(Hoja2!$B338,N$2:N$144,M$2:M$144)</f>
        <v>37</v>
      </c>
      <c r="I338" s="1">
        <v>11364.0</v>
      </c>
      <c r="J338" s="1">
        <v>9214.854946236557</v>
      </c>
      <c r="K338" s="1">
        <f>(Hoja2!$C338/C337)-1</f>
        <v>-0.0000006528684169</v>
      </c>
    </row>
    <row r="339" ht="15.75" customHeight="1">
      <c r="A339" s="12">
        <v>44297.0</v>
      </c>
      <c r="B339" s="13">
        <v>63.0</v>
      </c>
      <c r="C339" s="13">
        <v>11364.0</v>
      </c>
      <c r="D339" s="13">
        <v>9214.81</v>
      </c>
      <c r="E339" s="13">
        <v>10454.995454545455</v>
      </c>
      <c r="F339" s="13">
        <v>8545.012396694216</v>
      </c>
      <c r="G339" s="13">
        <v>13182.0</v>
      </c>
      <c r="H339" s="13">
        <f t="array" ref="H339">XLOOKUP(Hoja2!$B339,N$2:N$144,M$2:M$144)</f>
        <v>39</v>
      </c>
      <c r="I339" s="1">
        <v>11364.0</v>
      </c>
      <c r="J339" s="1">
        <v>9214.890384615384</v>
      </c>
      <c r="K339" s="1">
        <f>(Hoja2!$C339/C338)-1</f>
        <v>0.000002378307929</v>
      </c>
    </row>
    <row r="340" ht="15.75" customHeight="1">
      <c r="A340" s="12">
        <v>44296.0</v>
      </c>
      <c r="B340" s="13">
        <v>91.0</v>
      </c>
      <c r="C340" s="13">
        <v>11314.021978021978</v>
      </c>
      <c r="D340" s="13">
        <v>9214.842403100774</v>
      </c>
      <c r="E340" s="13">
        <v>10455.0</v>
      </c>
      <c r="F340" s="13">
        <v>8545.022339027595</v>
      </c>
      <c r="G340" s="13">
        <v>13181.997026022305</v>
      </c>
      <c r="H340" s="13">
        <f t="array" ref="H340">XLOOKUP(Hoja2!$B340,N$2:N$144,M$2:M$144)</f>
        <v>40</v>
      </c>
      <c r="I340" s="1">
        <v>11363.958333333334</v>
      </c>
      <c r="J340" s="1">
        <v>9214.81</v>
      </c>
      <c r="K340" s="1">
        <f>(Hoja2!$C340/C339)-1</f>
        <v>-0.0043979252</v>
      </c>
    </row>
    <row r="341" ht="15.75" customHeight="1">
      <c r="A341" s="12">
        <v>44295.0</v>
      </c>
      <c r="B341" s="13">
        <v>153.0</v>
      </c>
      <c r="C341" s="13">
        <v>9091.0</v>
      </c>
      <c r="D341" s="13">
        <v>9214.81</v>
      </c>
      <c r="E341" s="13">
        <v>10454.981012658227</v>
      </c>
      <c r="F341" s="13">
        <v>8545.017441860466</v>
      </c>
      <c r="G341" s="13">
        <v>13181.99865410498</v>
      </c>
      <c r="H341" s="13">
        <f t="array" ref="H341">XLOOKUP(Hoja2!$B341,N$2:N$144,M$2:M$144)</f>
        <v>43</v>
      </c>
      <c r="I341" s="1">
        <v>11363.958333333334</v>
      </c>
      <c r="J341" s="1">
        <v>9214.81</v>
      </c>
      <c r="K341" s="1">
        <f>(Hoja2!$C341/C340)-1</f>
        <v>-0.1964837953</v>
      </c>
    </row>
    <row r="342" ht="15.75" customHeight="1">
      <c r="A342" s="12">
        <v>44294.0</v>
      </c>
      <c r="B342" s="13">
        <v>105.0</v>
      </c>
      <c r="C342" s="13">
        <v>9091.0</v>
      </c>
      <c r="D342" s="13">
        <v>9214.81</v>
      </c>
      <c r="E342" s="13">
        <v>10455.0</v>
      </c>
      <c r="F342" s="13">
        <v>8545.007936507936</v>
      </c>
      <c r="G342" s="13">
        <v>13181.996</v>
      </c>
      <c r="H342" s="13">
        <f t="array" ref="H342">XLOOKUP(Hoja2!$B342,N$2:N$144,M$2:M$144)</f>
        <v>41</v>
      </c>
      <c r="I342" s="1">
        <v>11364.0</v>
      </c>
      <c r="J342" s="1">
        <v>9214.849433962263</v>
      </c>
      <c r="K342" s="1">
        <f>(Hoja2!$C342/C341)-1</f>
        <v>0</v>
      </c>
    </row>
    <row r="343" ht="15.75" customHeight="1">
      <c r="A343" s="12">
        <v>44293.0</v>
      </c>
      <c r="B343" s="13">
        <v>98.0</v>
      </c>
      <c r="C343" s="13">
        <v>9091.0</v>
      </c>
      <c r="D343" s="13">
        <v>9214.836124999998</v>
      </c>
      <c r="E343" s="13">
        <v>10455.0</v>
      </c>
      <c r="F343" s="13">
        <v>8545.019390581718</v>
      </c>
      <c r="G343" s="13">
        <v>13182.0</v>
      </c>
      <c r="H343" s="13">
        <f t="array" ref="H343">XLOOKUP(Hoja2!$B343,N$2:N$144,M$2:M$144)</f>
        <v>40</v>
      </c>
      <c r="I343" s="1">
        <v>11364.0</v>
      </c>
      <c r="J343" s="1">
        <v>9214.83375</v>
      </c>
      <c r="K343" s="1">
        <f>(Hoja2!$C343/C342)-1</f>
        <v>0</v>
      </c>
    </row>
    <row r="344" ht="15.75" customHeight="1">
      <c r="A344" s="12">
        <v>44292.0</v>
      </c>
      <c r="B344" s="13">
        <v>77.0</v>
      </c>
      <c r="C344" s="13">
        <v>9091.0</v>
      </c>
      <c r="D344" s="13">
        <v>9214.81</v>
      </c>
      <c r="E344" s="13">
        <v>10455.0</v>
      </c>
      <c r="F344" s="13">
        <v>8545.003333333334</v>
      </c>
      <c r="G344" s="13">
        <v>13181.997607655503</v>
      </c>
      <c r="H344" s="13">
        <f t="array" ref="H344">XLOOKUP(Hoja2!$B344,N$2:N$144,M$2:M$144)</f>
        <v>40</v>
      </c>
      <c r="I344" s="1">
        <v>11364.0</v>
      </c>
      <c r="J344" s="1">
        <v>9214.88813084112</v>
      </c>
      <c r="K344" s="1">
        <f>(Hoja2!$C344/C343)-1</f>
        <v>0</v>
      </c>
    </row>
    <row r="345" ht="15.75" customHeight="1">
      <c r="A345" s="12">
        <v>44291.0</v>
      </c>
      <c r="B345" s="13">
        <v>88.0</v>
      </c>
      <c r="C345" s="13">
        <v>9091.0</v>
      </c>
      <c r="D345" s="13">
        <v>9214.81</v>
      </c>
      <c r="E345" s="13">
        <v>10454.9875</v>
      </c>
      <c r="F345" s="13">
        <v>8545.020134228187</v>
      </c>
      <c r="G345" s="13">
        <v>13181.991758241758</v>
      </c>
      <c r="H345" s="13">
        <f t="array" ref="H345">XLOOKUP(Hoja2!$B345,N$2:N$144,M$2:M$144)</f>
        <v>40</v>
      </c>
      <c r="I345" s="1">
        <v>11363.958333333334</v>
      </c>
      <c r="J345" s="1">
        <v>10165.721651376147</v>
      </c>
      <c r="K345" s="1">
        <f>(Hoja2!$C345/C344)-1</f>
        <v>0</v>
      </c>
    </row>
    <row r="346" ht="15.75" customHeight="1">
      <c r="A346" s="12">
        <v>44290.0</v>
      </c>
      <c r="B346" s="13">
        <v>110.0</v>
      </c>
      <c r="C346" s="13">
        <v>9091.0</v>
      </c>
      <c r="D346" s="13">
        <v>9214.81</v>
      </c>
      <c r="E346" s="13">
        <v>10454.991596638656</v>
      </c>
      <c r="F346" s="13">
        <v>8545.01179941003</v>
      </c>
      <c r="G346" s="13">
        <v>13181.99924012158</v>
      </c>
      <c r="H346" s="13">
        <f t="array" ref="H346">XLOOKUP(Hoja2!$B346,N$2:N$144,M$2:M$144)</f>
        <v>41</v>
      </c>
      <c r="I346" s="1">
        <v>11364.0</v>
      </c>
      <c r="J346" s="1">
        <v>10165.618783783782</v>
      </c>
      <c r="K346" s="1">
        <f>(Hoja2!$C346/C345)-1</f>
        <v>0</v>
      </c>
    </row>
    <row r="347" ht="15.75" customHeight="1">
      <c r="A347" s="12">
        <v>44289.0</v>
      </c>
      <c r="B347" s="13">
        <v>170.0</v>
      </c>
      <c r="C347" s="13">
        <v>9091.0</v>
      </c>
      <c r="D347" s="13">
        <v>9214.81</v>
      </c>
      <c r="E347" s="13">
        <v>10454.984126984127</v>
      </c>
      <c r="F347" s="13">
        <v>8545.011049723757</v>
      </c>
      <c r="G347" s="13">
        <v>13182.0</v>
      </c>
      <c r="H347" s="13">
        <f t="array" ref="H347">XLOOKUP(Hoja2!$B347,N$2:N$144,M$2:M$144)</f>
        <v>44</v>
      </c>
      <c r="I347" s="1">
        <v>11363.958333333334</v>
      </c>
      <c r="J347" s="1">
        <v>10165.661415094339</v>
      </c>
      <c r="K347" s="1">
        <f>(Hoja2!$C347/C346)-1</f>
        <v>0</v>
      </c>
    </row>
    <row r="348" ht="15.75" customHeight="1">
      <c r="A348" s="12">
        <v>44288.0</v>
      </c>
      <c r="B348" s="13">
        <v>7.0</v>
      </c>
      <c r="C348" s="13">
        <v>9091.0</v>
      </c>
      <c r="D348" s="13">
        <v>9214.81</v>
      </c>
      <c r="E348" s="13">
        <v>10455.0</v>
      </c>
      <c r="F348" s="13">
        <v>8545.014705882353</v>
      </c>
      <c r="G348" s="13">
        <v>13182.0</v>
      </c>
      <c r="H348" s="13">
        <f t="array" ref="H348">XLOOKUP(Hoja2!$B348,N$2:N$144,M$2:M$144)</f>
        <v>35</v>
      </c>
      <c r="I348" s="1">
        <v>11364.0</v>
      </c>
      <c r="J348" s="1">
        <v>10165.627721518988</v>
      </c>
      <c r="K348" s="1">
        <f>(Hoja2!$C348/C347)-1</f>
        <v>0</v>
      </c>
    </row>
    <row r="349" ht="15.75" customHeight="1">
      <c r="A349" s="12">
        <v>44287.0</v>
      </c>
      <c r="B349" s="13">
        <v>195.0</v>
      </c>
      <c r="C349" s="13">
        <v>9091.0</v>
      </c>
      <c r="D349" s="13">
        <v>9214.828017241378</v>
      </c>
      <c r="E349" s="13">
        <v>10455.0</v>
      </c>
      <c r="F349" s="13">
        <v>8545.009871668311</v>
      </c>
      <c r="G349" s="13">
        <v>13182.0</v>
      </c>
      <c r="H349" s="13">
        <f t="array" ref="H349">XLOOKUP(Hoja2!$B349,N$2:N$144,M$2:M$144)</f>
        <v>44</v>
      </c>
      <c r="I349" s="1">
        <v>11363.916666666666</v>
      </c>
      <c r="J349" s="1">
        <v>10165.605185185184</v>
      </c>
      <c r="K349" s="1">
        <f>(Hoja2!$C349/C348)-1</f>
        <v>0</v>
      </c>
    </row>
    <row r="350" ht="15.75" customHeight="1">
      <c r="A350" s="12">
        <v>44286.0</v>
      </c>
      <c r="B350" s="13">
        <v>201.0</v>
      </c>
      <c r="C350" s="13">
        <v>9090.995024875621</v>
      </c>
      <c r="D350" s="13">
        <v>9214.81</v>
      </c>
      <c r="E350" s="13">
        <v>10455.0</v>
      </c>
      <c r="F350" s="13">
        <v>8545.016925246826</v>
      </c>
      <c r="G350" s="13">
        <v>13181.993874425727</v>
      </c>
      <c r="H350" s="13">
        <f t="array" ref="H350">XLOOKUP(Hoja2!$B350,N$2:N$144,M$2:M$144)</f>
        <v>45</v>
      </c>
      <c r="I350" s="1">
        <v>11364.0</v>
      </c>
      <c r="J350" s="1">
        <v>9214.865982142856</v>
      </c>
      <c r="K350" s="1">
        <f>(Hoja2!$C350/C349)-1</f>
        <v>-0.0000005472582091</v>
      </c>
    </row>
    <row r="351" ht="15.75" customHeight="1">
      <c r="A351" s="12">
        <v>44285.0</v>
      </c>
      <c r="B351" s="13">
        <v>129.0</v>
      </c>
      <c r="C351" s="13">
        <v>9091.0</v>
      </c>
      <c r="D351" s="13">
        <v>9214.81</v>
      </c>
      <c r="E351" s="13">
        <v>10454.992537313432</v>
      </c>
      <c r="F351" s="13">
        <v>8545.012605042017</v>
      </c>
      <c r="G351" s="13">
        <v>13181.98250728863</v>
      </c>
      <c r="H351" s="13">
        <f t="array" ref="H351">XLOOKUP(Hoja2!$B351,N$2:N$144,M$2:M$144)</f>
        <v>41</v>
      </c>
      <c r="I351" s="1">
        <v>11363.96</v>
      </c>
      <c r="J351" s="1">
        <v>9214.831999999999</v>
      </c>
      <c r="K351" s="1">
        <f>(Hoja2!$C351/C350)-1</f>
        <v>0.0000005472585085</v>
      </c>
    </row>
    <row r="352" ht="15.75" customHeight="1">
      <c r="A352" s="12">
        <v>44284.0</v>
      </c>
      <c r="B352" s="13">
        <v>104.0</v>
      </c>
      <c r="C352" s="13">
        <v>9091.0</v>
      </c>
      <c r="D352" s="13">
        <v>9214.81</v>
      </c>
      <c r="E352" s="13">
        <v>10454.989795918367</v>
      </c>
      <c r="F352" s="13">
        <v>8545.031645569621</v>
      </c>
      <c r="G352" s="13">
        <v>13181.997530864197</v>
      </c>
      <c r="H352" s="13">
        <f t="array" ref="H352">XLOOKUP(Hoja2!$B352,N$2:N$144,M$2:M$144)</f>
        <v>41</v>
      </c>
      <c r="I352" s="1">
        <v>11363.96</v>
      </c>
      <c r="J352" s="1">
        <v>9214.81</v>
      </c>
      <c r="K352" s="1">
        <f>(Hoja2!$C352/C351)-1</f>
        <v>0</v>
      </c>
    </row>
    <row r="353" ht="15.75" customHeight="1">
      <c r="A353" s="12">
        <v>44283.0</v>
      </c>
      <c r="B353" s="13">
        <v>139.0</v>
      </c>
      <c r="C353" s="13">
        <v>9091.0</v>
      </c>
      <c r="D353" s="13">
        <v>9214.836455696202</v>
      </c>
      <c r="E353" s="13">
        <v>10454.995633187773</v>
      </c>
      <c r="F353" s="13">
        <v>8545.00147928994</v>
      </c>
      <c r="G353" s="13">
        <v>13181.99819004525</v>
      </c>
      <c r="H353" s="13">
        <f t="array" ref="H353">XLOOKUP(Hoja2!$B353,N$2:N$144,M$2:M$144)</f>
        <v>42</v>
      </c>
      <c r="I353" s="1">
        <v>11364.0</v>
      </c>
      <c r="J353" s="1">
        <v>9214.83111111111</v>
      </c>
      <c r="K353" s="1">
        <f>(Hoja2!$C353/C352)-1</f>
        <v>0</v>
      </c>
    </row>
    <row r="354" ht="15.75" customHeight="1">
      <c r="A354" s="12">
        <v>44282.0</v>
      </c>
      <c r="B354" s="13">
        <v>148.0</v>
      </c>
      <c r="C354" s="13">
        <v>9091.0</v>
      </c>
      <c r="D354" s="13">
        <v>9214.903303571427</v>
      </c>
      <c r="E354" s="13">
        <v>10454.93611111111</v>
      </c>
      <c r="F354" s="13">
        <v>8545.034324942791</v>
      </c>
      <c r="G354" s="13">
        <v>13181.994496855346</v>
      </c>
      <c r="H354" s="13">
        <f t="array" ref="H354">XLOOKUP(Hoja2!$B354,N$2:N$144,M$2:M$144)</f>
        <v>43</v>
      </c>
      <c r="I354" s="1">
        <v>11363.92</v>
      </c>
      <c r="J354" s="1">
        <v>9214.859761904761</v>
      </c>
      <c r="K354" s="1">
        <f>(Hoja2!$C354/C353)-1</f>
        <v>0</v>
      </c>
    </row>
    <row r="355" ht="15.75" customHeight="1">
      <c r="A355" s="12">
        <v>44281.0</v>
      </c>
      <c r="B355" s="13">
        <v>171.0</v>
      </c>
      <c r="C355" s="13">
        <v>9091.0</v>
      </c>
      <c r="D355" s="13">
        <v>9214.836624203821</v>
      </c>
      <c r="E355" s="13">
        <v>10454.994818652849</v>
      </c>
      <c r="F355" s="13">
        <v>8545.039451114922</v>
      </c>
      <c r="G355" s="13">
        <v>13181.99762752076</v>
      </c>
      <c r="H355" s="13">
        <f t="array" ref="H355">XLOOKUP(Hoja2!$B355,N$2:N$144,M$2:M$144)</f>
        <v>44</v>
      </c>
      <c r="I355" s="1">
        <v>11363.96</v>
      </c>
      <c r="J355" s="1">
        <v>9214.892772277228</v>
      </c>
      <c r="K355" s="1">
        <f>(Hoja2!$C355/C354)-1</f>
        <v>0</v>
      </c>
    </row>
    <row r="356" ht="15.75" customHeight="1">
      <c r="A356" s="12">
        <v>44280.0</v>
      </c>
      <c r="B356" s="13">
        <v>149.0</v>
      </c>
      <c r="C356" s="13">
        <v>9091.0</v>
      </c>
      <c r="D356" s="13">
        <v>9214.837682119205</v>
      </c>
      <c r="E356" s="13">
        <v>10454.969465648855</v>
      </c>
      <c r="F356" s="13">
        <v>8545.018604651163</v>
      </c>
      <c r="G356" s="13">
        <v>13181.99446494465</v>
      </c>
      <c r="H356" s="13">
        <f t="array" ref="H356">XLOOKUP(Hoja2!$B356,N$2:N$144,M$2:M$144)</f>
        <v>43</v>
      </c>
      <c r="I356" s="1">
        <v>11363.96</v>
      </c>
      <c r="J356" s="1">
        <v>9214.81</v>
      </c>
      <c r="K356" s="1">
        <f>(Hoja2!$C356/C355)-1</f>
        <v>0</v>
      </c>
    </row>
    <row r="357" ht="15.75" customHeight="1">
      <c r="A357" s="12">
        <v>44279.0</v>
      </c>
      <c r="B357" s="13">
        <v>136.0</v>
      </c>
      <c r="C357" s="13">
        <v>9091.0</v>
      </c>
      <c r="D357" s="13">
        <v>9214.830291262135</v>
      </c>
      <c r="E357" s="13">
        <v>10454.973684210527</v>
      </c>
      <c r="F357" s="13">
        <v>8545.026162790698</v>
      </c>
      <c r="G357" s="13">
        <v>13181.995215311004</v>
      </c>
      <c r="H357" s="13">
        <f t="array" ref="H357">XLOOKUP(Hoja2!$B357,N$2:N$144,M$2:M$144)</f>
        <v>42</v>
      </c>
      <c r="I357" s="1">
        <v>11364.0</v>
      </c>
      <c r="J357" s="1">
        <v>9214.81</v>
      </c>
      <c r="K357" s="1">
        <f>(Hoja2!$C357/C356)-1</f>
        <v>0</v>
      </c>
    </row>
    <row r="358" ht="15.75" customHeight="1">
      <c r="A358" s="12">
        <v>44278.0</v>
      </c>
      <c r="B358" s="13">
        <v>106.0</v>
      </c>
      <c r="C358" s="13">
        <v>9091.0</v>
      </c>
      <c r="D358" s="13">
        <v>9214.81</v>
      </c>
      <c r="E358" s="13">
        <v>10454.948051948051</v>
      </c>
      <c r="F358" s="13">
        <v>8545.008021390375</v>
      </c>
      <c r="G358" s="13">
        <v>13181.994910941476</v>
      </c>
      <c r="H358" s="13">
        <f t="array" ref="H358">XLOOKUP(Hoja2!$B358,N$2:N$144,M$2:M$144)</f>
        <v>41</v>
      </c>
      <c r="I358" s="1">
        <v>11364.0</v>
      </c>
      <c r="J358" s="1">
        <v>9214.81</v>
      </c>
      <c r="K358" s="1">
        <f>(Hoja2!$C358/C357)-1</f>
        <v>0</v>
      </c>
    </row>
    <row r="359" ht="15.75" customHeight="1">
      <c r="A359" s="12">
        <v>44277.0</v>
      </c>
      <c r="B359" s="13">
        <v>95.0</v>
      </c>
      <c r="C359" s="13">
        <v>9091.0</v>
      </c>
      <c r="D359" s="13">
        <v>9214.854468085106</v>
      </c>
      <c r="E359" s="13">
        <v>10454.966292134832</v>
      </c>
      <c r="F359" s="13">
        <v>8545.014705882353</v>
      </c>
      <c r="G359" s="13">
        <v>13181.997084548106</v>
      </c>
      <c r="H359" s="13">
        <f t="array" ref="H359">XLOOKUP(Hoja2!$B359,N$2:N$144,M$2:M$144)</f>
        <v>40</v>
      </c>
      <c r="I359" s="1">
        <v>6337.615384615385</v>
      </c>
      <c r="J359" s="1">
        <v>7045.019193548386</v>
      </c>
      <c r="K359" s="1">
        <f>(Hoja2!$C359/C358)-1</f>
        <v>0</v>
      </c>
    </row>
    <row r="360" ht="15.75" customHeight="1">
      <c r="A360" s="12">
        <v>44276.0</v>
      </c>
      <c r="B360" s="13">
        <v>138.0</v>
      </c>
      <c r="C360" s="13">
        <v>9091.0</v>
      </c>
      <c r="D360" s="13">
        <v>9214.830693069305</v>
      </c>
      <c r="E360" s="13">
        <v>10454.994949494949</v>
      </c>
      <c r="F360" s="13">
        <v>8545.0078125</v>
      </c>
      <c r="G360" s="13">
        <v>13181.995898277277</v>
      </c>
      <c r="H360" s="13">
        <f t="array" ref="H360">XLOOKUP(Hoja2!$B360,N$2:N$144,M$2:M$144)</f>
        <v>42</v>
      </c>
      <c r="I360" s="1">
        <v>11363.961538461539</v>
      </c>
      <c r="J360" s="1">
        <v>9214.869714285715</v>
      </c>
      <c r="K360" s="1">
        <f>(Hoja2!$C360/C359)-1</f>
        <v>0</v>
      </c>
    </row>
    <row r="361" ht="15.75" customHeight="1">
      <c r="A361" s="12">
        <v>44275.0</v>
      </c>
      <c r="B361" s="13">
        <v>170.0</v>
      </c>
      <c r="C361" s="13">
        <v>9091.0</v>
      </c>
      <c r="D361" s="13">
        <v>9214.831999999999</v>
      </c>
      <c r="E361" s="13">
        <v>10454.981927710844</v>
      </c>
      <c r="F361" s="13">
        <v>8545.012345679012</v>
      </c>
      <c r="G361" s="13">
        <v>13181.997826086956</v>
      </c>
      <c r="H361" s="13">
        <f t="array" ref="H361">XLOOKUP(Hoja2!$B361,N$2:N$144,M$2:M$144)</f>
        <v>44</v>
      </c>
      <c r="I361" s="1">
        <v>11363.923076923076</v>
      </c>
      <c r="J361" s="1">
        <v>9214.842656249999</v>
      </c>
      <c r="K361" s="1">
        <f>(Hoja2!$C361/C360)-1</f>
        <v>0</v>
      </c>
    </row>
    <row r="362" ht="15.75" customHeight="1">
      <c r="A362" s="12">
        <v>44274.0</v>
      </c>
      <c r="B362" s="13">
        <v>126.0</v>
      </c>
      <c r="C362" s="13">
        <v>9091.0</v>
      </c>
      <c r="D362" s="13">
        <v>9214.826587301586</v>
      </c>
      <c r="E362" s="13">
        <v>10454.953333333333</v>
      </c>
      <c r="F362" s="13">
        <v>8545.01855670103</v>
      </c>
      <c r="G362" s="13">
        <v>13181.99727148704</v>
      </c>
      <c r="H362" s="13">
        <f t="array" ref="H362">XLOOKUP(Hoja2!$B362,N$2:N$144,M$2:M$144)</f>
        <v>41</v>
      </c>
      <c r="I362" s="1">
        <v>11364.0</v>
      </c>
      <c r="J362" s="1">
        <v>9214.848703703703</v>
      </c>
      <c r="K362" s="1">
        <f>(Hoja2!$C362/C361)-1</f>
        <v>0</v>
      </c>
    </row>
    <row r="363" ht="15.75" customHeight="1">
      <c r="A363" s="12">
        <v>44273.0</v>
      </c>
      <c r="B363" s="13">
        <v>126.0</v>
      </c>
      <c r="C363" s="13">
        <v>9091.0</v>
      </c>
      <c r="D363" s="13">
        <v>9214.83111111111</v>
      </c>
      <c r="E363" s="13">
        <v>10454.963302752294</v>
      </c>
      <c r="F363" s="13">
        <v>8545.00849858357</v>
      </c>
      <c r="G363" s="13">
        <v>13182.0</v>
      </c>
      <c r="H363" s="13">
        <f t="array" ref="H363">XLOOKUP(Hoja2!$B363,N$2:N$144,M$2:M$144)</f>
        <v>41</v>
      </c>
      <c r="I363" s="1">
        <v>11364.0</v>
      </c>
      <c r="J363" s="1">
        <v>9214.809999999998</v>
      </c>
      <c r="K363" s="1">
        <f>(Hoja2!$C363/C362)-1</f>
        <v>0</v>
      </c>
    </row>
    <row r="364" ht="15.75" customHeight="1">
      <c r="A364" s="12">
        <v>44272.0</v>
      </c>
      <c r="B364" s="13">
        <v>121.0</v>
      </c>
      <c r="C364" s="13">
        <v>9090.99173553719</v>
      </c>
      <c r="D364" s="13">
        <v>9214.854</v>
      </c>
      <c r="E364" s="13">
        <v>10455.0</v>
      </c>
      <c r="F364" s="13">
        <v>8545.005555555555</v>
      </c>
      <c r="G364" s="13">
        <v>13182.0</v>
      </c>
      <c r="H364" s="13">
        <f t="array" ref="H364">XLOOKUP(Hoja2!$B364,N$2:N$144,M$2:M$144)</f>
        <v>41</v>
      </c>
      <c r="I364" s="1">
        <v>11364.038461538461</v>
      </c>
      <c r="J364" s="1">
        <v>9214.858604651163</v>
      </c>
      <c r="K364" s="1">
        <f>(Hoja2!$C364/C363)-1</f>
        <v>-0.0000009090818182</v>
      </c>
    </row>
    <row r="365" ht="15.75" customHeight="1">
      <c r="A365" s="12">
        <v>44271.0</v>
      </c>
      <c r="B365" s="13">
        <v>148.0</v>
      </c>
      <c r="C365" s="13">
        <v>9091.0</v>
      </c>
      <c r="D365" s="13">
        <v>9214.81</v>
      </c>
      <c r="E365" s="13">
        <v>10454.976</v>
      </c>
      <c r="F365" s="13">
        <v>8545.021226415094</v>
      </c>
      <c r="G365" s="13">
        <v>13181.997881355932</v>
      </c>
      <c r="H365" s="13">
        <f t="array" ref="H365">XLOOKUP(Hoja2!$B365,N$2:N$144,M$2:M$144)</f>
        <v>43</v>
      </c>
      <c r="I365" s="1">
        <v>11364.0</v>
      </c>
      <c r="J365" s="1">
        <v>9214.851799999999</v>
      </c>
      <c r="K365" s="1">
        <f>(Hoja2!$C365/C364)-1</f>
        <v>0.0000009090826447</v>
      </c>
    </row>
    <row r="366" ht="15.75" customHeight="1">
      <c r="A366" s="12">
        <v>44270.0</v>
      </c>
      <c r="B366" s="13">
        <v>145.0</v>
      </c>
      <c r="C366" s="13">
        <v>9091.0</v>
      </c>
      <c r="D366" s="13">
        <v>9214.844833333333</v>
      </c>
      <c r="E366" s="13">
        <v>10455.0</v>
      </c>
      <c r="F366" s="13">
        <v>8545.008042895442</v>
      </c>
      <c r="G366" s="13">
        <v>13181.997658079625</v>
      </c>
      <c r="H366" s="13">
        <f t="array" ref="H366">XLOOKUP(Hoja2!$B366,N$2:N$144,M$2:M$144)</f>
        <v>43</v>
      </c>
      <c r="I366" s="1">
        <v>11363.923076923076</v>
      </c>
      <c r="J366" s="1">
        <v>9214.809999999998</v>
      </c>
      <c r="K366" s="1">
        <f>(Hoja2!$C366/C365)-1</f>
        <v>0</v>
      </c>
    </row>
    <row r="367" ht="15.75" customHeight="1">
      <c r="A367" s="12">
        <v>44269.0</v>
      </c>
      <c r="B367" s="13">
        <v>162.0</v>
      </c>
      <c r="C367" s="13">
        <v>9091.0</v>
      </c>
      <c r="D367" s="13">
        <v>9214.81</v>
      </c>
      <c r="E367" s="13">
        <v>10454.996212121212</v>
      </c>
      <c r="F367" s="13">
        <v>8545.012936610608</v>
      </c>
      <c r="G367" s="13">
        <v>13182.0</v>
      </c>
      <c r="H367" s="13">
        <f t="array" ref="H367">XLOOKUP(Hoja2!$B367,N$2:N$144,M$2:M$144)</f>
        <v>43</v>
      </c>
      <c r="I367" s="1">
        <v>11364.0</v>
      </c>
      <c r="J367" s="1">
        <v>9214.86610738255</v>
      </c>
      <c r="K367" s="1">
        <f>(Hoja2!$C367/C366)-1</f>
        <v>0</v>
      </c>
    </row>
    <row r="368" ht="15.75" customHeight="1">
      <c r="A368" s="12">
        <v>44268.0</v>
      </c>
      <c r="B368" s="13">
        <v>242.0</v>
      </c>
      <c r="C368" s="13">
        <v>9091.0</v>
      </c>
      <c r="D368" s="13">
        <v>9214.825597014924</v>
      </c>
      <c r="E368" s="13">
        <v>10454.99025974026</v>
      </c>
      <c r="F368" s="13">
        <v>8545.014510278113</v>
      </c>
      <c r="G368" s="13">
        <v>13181.995091164095</v>
      </c>
      <c r="H368" s="13">
        <f t="array" ref="H368">XLOOKUP(Hoja2!$B368,N$2:N$144,M$2:M$144)</f>
        <v>45</v>
      </c>
      <c r="I368" s="1">
        <v>11363.961538461539</v>
      </c>
      <c r="J368" s="1">
        <v>9214.855434782608</v>
      </c>
      <c r="K368" s="1">
        <f>(Hoja2!$C368/C367)-1</f>
        <v>0</v>
      </c>
    </row>
    <row r="369" ht="15.75" customHeight="1">
      <c r="A369" s="12">
        <v>44267.0</v>
      </c>
      <c r="B369" s="13">
        <v>184.0</v>
      </c>
      <c r="C369" s="13">
        <v>9091.0</v>
      </c>
      <c r="D369" s="13">
        <v>9214.842656249999</v>
      </c>
      <c r="E369" s="13">
        <v>10454.97512437811</v>
      </c>
      <c r="F369" s="13">
        <v>8545.013445378152</v>
      </c>
      <c r="G369" s="13">
        <v>13181.99609882965</v>
      </c>
      <c r="H369" s="13">
        <f t="array" ref="H369">XLOOKUP(Hoja2!$B369,N$2:N$144,M$2:M$144)</f>
        <v>44</v>
      </c>
      <c r="I369" s="1">
        <v>11363.961538461539</v>
      </c>
      <c r="J369" s="1">
        <v>10165.663908045975</v>
      </c>
      <c r="K369" s="1">
        <f>(Hoja2!$C369/C368)-1</f>
        <v>0</v>
      </c>
    </row>
    <row r="370" ht="15.75" customHeight="1">
      <c r="A370" s="12">
        <v>44266.0</v>
      </c>
      <c r="B370" s="13">
        <v>196.0</v>
      </c>
      <c r="C370" s="13">
        <v>9090.994897959185</v>
      </c>
      <c r="D370" s="13">
        <v>9214.832234042553</v>
      </c>
      <c r="E370" s="13">
        <v>10454.990990990991</v>
      </c>
      <c r="F370" s="13">
        <v>8545.007177033493</v>
      </c>
      <c r="G370" s="13">
        <v>13181.997942386832</v>
      </c>
      <c r="H370" s="13">
        <f t="array" ref="H370">XLOOKUP(Hoja2!$B370,N$2:N$144,M$2:M$144)</f>
        <v>44</v>
      </c>
      <c r="I370" s="1">
        <v>5681.962962962963</v>
      </c>
      <c r="J370" s="1">
        <v>4654.624830508475</v>
      </c>
      <c r="K370" s="1">
        <f>(Hoja2!$C370/C369)-1</f>
        <v>-0.0000005612188775</v>
      </c>
    </row>
    <row r="371" ht="15.75" customHeight="1">
      <c r="A371" s="12">
        <v>44265.0</v>
      </c>
      <c r="B371" s="13">
        <v>142.0</v>
      </c>
      <c r="C371" s="13">
        <v>9091.0</v>
      </c>
      <c r="D371" s="13">
        <v>9214.876</v>
      </c>
      <c r="E371" s="13">
        <v>10454.980582524271</v>
      </c>
      <c r="F371" s="13">
        <v>8545.008403361344</v>
      </c>
      <c r="G371" s="13">
        <v>13181.99801192843</v>
      </c>
      <c r="H371" s="13">
        <f t="array" ref="H371">XLOOKUP(Hoja2!$B371,N$2:N$144,M$2:M$144)</f>
        <v>42</v>
      </c>
      <c r="I371" s="1">
        <v>11364.0</v>
      </c>
      <c r="J371" s="1">
        <v>9214.8375</v>
      </c>
      <c r="K371" s="1">
        <f>(Hoja2!$C371/C370)-1</f>
        <v>0.0000005612191925</v>
      </c>
    </row>
    <row r="372" ht="15.75" customHeight="1">
      <c r="A372" s="12">
        <v>44264.0</v>
      </c>
      <c r="B372" s="13">
        <v>131.0</v>
      </c>
      <c r="C372" s="13">
        <v>9091.0</v>
      </c>
      <c r="D372" s="13">
        <v>9214.81</v>
      </c>
      <c r="E372" s="13">
        <v>10454.959677419354</v>
      </c>
      <c r="F372" s="13">
        <v>8545.005813953489</v>
      </c>
      <c r="G372" s="13">
        <v>13182.0</v>
      </c>
      <c r="H372" s="13">
        <f t="array" ref="H372">XLOOKUP(Hoja2!$B372,N$2:N$144,M$2:M$144)</f>
        <v>42</v>
      </c>
      <c r="I372" s="1">
        <v>11364.0</v>
      </c>
      <c r="J372" s="1">
        <v>9214.841908396946</v>
      </c>
      <c r="K372" s="1">
        <f>(Hoja2!$C372/C371)-1</f>
        <v>0</v>
      </c>
    </row>
    <row r="373" ht="15.75" customHeight="1">
      <c r="A373" s="12">
        <v>44263.0</v>
      </c>
      <c r="B373" s="13">
        <v>140.0</v>
      </c>
      <c r="C373" s="13">
        <v>9091.0</v>
      </c>
      <c r="D373" s="13">
        <v>9214.845423728813</v>
      </c>
      <c r="E373" s="13">
        <v>10454.990476190476</v>
      </c>
      <c r="F373" s="13">
        <v>8545.006060606062</v>
      </c>
      <c r="G373" s="13">
        <v>13181.995294117647</v>
      </c>
      <c r="H373" s="13">
        <f t="array" ref="H373">XLOOKUP(Hoja2!$B373,N$2:N$144,M$2:M$144)</f>
        <v>42</v>
      </c>
      <c r="I373" s="1">
        <v>11364.0</v>
      </c>
      <c r="J373" s="1">
        <v>9214.81</v>
      </c>
      <c r="K373" s="1">
        <f>(Hoja2!$C373/C372)-1</f>
        <v>0</v>
      </c>
    </row>
    <row r="374" ht="15.75" customHeight="1">
      <c r="A374" s="12">
        <v>44262.0</v>
      </c>
      <c r="B374" s="13">
        <v>156.0</v>
      </c>
      <c r="C374" s="13">
        <v>9091.0</v>
      </c>
      <c r="D374" s="13">
        <v>9214.829904761904</v>
      </c>
      <c r="E374" s="13">
        <v>10454.991836734695</v>
      </c>
      <c r="F374" s="13">
        <v>8545.009975062345</v>
      </c>
      <c r="G374" s="13">
        <v>13181.99784637473</v>
      </c>
      <c r="H374" s="13">
        <f t="array" ref="H374">XLOOKUP(Hoja2!$B374,N$2:N$144,M$2:M$144)</f>
        <v>43</v>
      </c>
      <c r="I374" s="1">
        <v>11363.925925925925</v>
      </c>
      <c r="J374" s="1">
        <v>9214.864285714284</v>
      </c>
      <c r="K374" s="1">
        <f>(Hoja2!$C374/C373)-1</f>
        <v>0</v>
      </c>
    </row>
    <row r="375" ht="15.75" customHeight="1">
      <c r="A375" s="12">
        <v>44261.0</v>
      </c>
      <c r="B375" s="13">
        <v>227.0</v>
      </c>
      <c r="C375" s="13">
        <v>9091.0</v>
      </c>
      <c r="D375" s="13">
        <v>9214.840289855072</v>
      </c>
      <c r="E375" s="13">
        <v>10454.989010989011</v>
      </c>
      <c r="F375" s="13">
        <v>8545.046798029556</v>
      </c>
      <c r="G375" s="13">
        <v>13181.996582365004</v>
      </c>
      <c r="H375" s="13">
        <f t="array" ref="H375">XLOOKUP(Hoja2!$B375,N$2:N$144,M$2:M$144)</f>
        <v>45</v>
      </c>
      <c r="I375" s="1">
        <v>11364.0</v>
      </c>
      <c r="J375" s="1">
        <v>9214.848703703703</v>
      </c>
      <c r="K375" s="1">
        <f>(Hoja2!$C375/C374)-1</f>
        <v>0</v>
      </c>
    </row>
    <row r="376" ht="15.75" customHeight="1">
      <c r="A376" s="12">
        <v>44260.0</v>
      </c>
      <c r="B376" s="13">
        <v>154.0</v>
      </c>
      <c r="C376" s="13">
        <v>9091.0</v>
      </c>
      <c r="D376" s="13">
        <v>9214.81</v>
      </c>
      <c r="E376" s="13">
        <v>10454.987951807228</v>
      </c>
      <c r="F376" s="13">
        <v>8545.018789144051</v>
      </c>
      <c r="G376" s="13">
        <v>13181.991967871487</v>
      </c>
      <c r="H376" s="13">
        <f t="array" ref="H376">XLOOKUP(Hoja2!$B376,N$2:N$144,M$2:M$144)</f>
        <v>43</v>
      </c>
      <c r="I376" s="1">
        <v>11363.888888888889</v>
      </c>
      <c r="J376" s="1">
        <v>9214.827863247861</v>
      </c>
      <c r="K376" s="1">
        <f>(Hoja2!$C376/C375)-1</f>
        <v>0</v>
      </c>
    </row>
    <row r="377" ht="15.75" customHeight="1">
      <c r="A377" s="12">
        <v>44259.0</v>
      </c>
      <c r="B377" s="13">
        <v>161.0</v>
      </c>
      <c r="C377" s="13">
        <v>9091.0</v>
      </c>
      <c r="D377" s="13">
        <v>9214.81</v>
      </c>
      <c r="E377" s="13">
        <v>10455.0</v>
      </c>
      <c r="F377" s="13">
        <v>8545.007556675064</v>
      </c>
      <c r="G377" s="13">
        <v>13181.986274509803</v>
      </c>
      <c r="H377" s="13">
        <f t="array" ref="H377">XLOOKUP(Hoja2!$B377,N$2:N$144,M$2:M$144)</f>
        <v>43</v>
      </c>
      <c r="I377" s="1">
        <v>11364.0</v>
      </c>
      <c r="J377" s="1">
        <v>9214.81</v>
      </c>
      <c r="K377" s="1">
        <f>(Hoja2!$C377/C376)-1</f>
        <v>0</v>
      </c>
    </row>
    <row r="378" ht="15.75" customHeight="1">
      <c r="A378" s="12">
        <v>44258.0</v>
      </c>
      <c r="B378" s="13">
        <v>150.0</v>
      </c>
      <c r="C378" s="13">
        <v>9091.0</v>
      </c>
      <c r="D378" s="13">
        <v>9214.825597014924</v>
      </c>
      <c r="E378" s="13">
        <v>10454.990196078432</v>
      </c>
      <c r="F378" s="13">
        <v>8545.016706443914</v>
      </c>
      <c r="G378" s="13">
        <v>13181.99597585513</v>
      </c>
      <c r="H378" s="13">
        <f t="array" ref="H378">XLOOKUP(Hoja2!$B378,N$2:N$144,M$2:M$144)</f>
        <v>43</v>
      </c>
      <c r="I378" s="1">
        <v>11363.962962962964</v>
      </c>
      <c r="J378" s="1">
        <v>9214.81</v>
      </c>
      <c r="K378" s="1">
        <f>(Hoja2!$C378/C377)-1</f>
        <v>0</v>
      </c>
    </row>
    <row r="379" ht="15.75" customHeight="1">
      <c r="A379" s="12">
        <v>44257.0</v>
      </c>
      <c r="B379" s="13">
        <v>183.0</v>
      </c>
      <c r="C379" s="13">
        <v>9091.0</v>
      </c>
      <c r="D379" s="13">
        <v>9214.836624203821</v>
      </c>
      <c r="E379" s="13">
        <v>10454.9765625</v>
      </c>
      <c r="F379" s="13">
        <v>8545.00705882353</v>
      </c>
      <c r="G379" s="13">
        <v>13182.0</v>
      </c>
      <c r="H379" s="13">
        <f t="array" ref="H379">XLOOKUP(Hoja2!$B379,N$2:N$144,M$2:M$144)</f>
        <v>44</v>
      </c>
      <c r="I379" s="1">
        <v>11363.851851851852</v>
      </c>
      <c r="J379" s="1">
        <v>9214.81</v>
      </c>
      <c r="K379" s="1">
        <f>(Hoja2!$C379/C378)-1</f>
        <v>0</v>
      </c>
    </row>
    <row r="380" ht="15.75" customHeight="1">
      <c r="A380" s="12">
        <v>44256.0</v>
      </c>
      <c r="B380" s="13">
        <v>179.0</v>
      </c>
      <c r="C380" s="13">
        <v>9091.0</v>
      </c>
      <c r="D380" s="13">
        <v>9214.81</v>
      </c>
      <c r="E380" s="13">
        <v>10454.988372093023</v>
      </c>
      <c r="F380" s="13">
        <v>8545.021909233177</v>
      </c>
      <c r="G380" s="13">
        <v>13181.997914494264</v>
      </c>
      <c r="H380" s="13">
        <f t="array" ref="H380">XLOOKUP(Hoja2!$B380,N$2:N$144,M$2:M$144)</f>
        <v>44</v>
      </c>
      <c r="I380" s="1">
        <v>11363.962962962964</v>
      </c>
      <c r="J380" s="1">
        <v>9214.81</v>
      </c>
      <c r="K380" s="1">
        <f>(Hoja2!$C380/C379)-1</f>
        <v>0</v>
      </c>
    </row>
    <row r="381" ht="15.75" customHeight="1">
      <c r="A381" s="12">
        <v>44255.0</v>
      </c>
      <c r="B381" s="13">
        <v>244.0</v>
      </c>
      <c r="C381" s="13">
        <v>9090.995901639344</v>
      </c>
      <c r="D381" s="13">
        <v>9214.82756302521</v>
      </c>
      <c r="E381" s="13">
        <v>10454.993377483444</v>
      </c>
      <c r="F381" s="13">
        <v>8545.022246941046</v>
      </c>
      <c r="G381" s="13">
        <v>13181.998257839721</v>
      </c>
      <c r="H381" s="13">
        <f t="array" ref="H381">XLOOKUP(Hoja2!$B381,N$2:N$144,M$2:M$144)</f>
        <v>45</v>
      </c>
      <c r="I381" s="1">
        <v>11363.962962962964</v>
      </c>
      <c r="J381" s="1">
        <v>9214.839857142855</v>
      </c>
      <c r="K381" s="1">
        <f>(Hoja2!$C381/C380)-1</f>
        <v>-0.000000450815164</v>
      </c>
    </row>
    <row r="382" ht="15.75" customHeight="1">
      <c r="A382" s="12">
        <v>44254.0</v>
      </c>
      <c r="B382" s="13">
        <v>309.0</v>
      </c>
      <c r="C382" s="13">
        <v>9091.0</v>
      </c>
      <c r="D382" s="13">
        <v>9214.892996389892</v>
      </c>
      <c r="E382" s="13">
        <v>10454.956719817768</v>
      </c>
      <c r="F382" s="13">
        <v>8545.02977412731</v>
      </c>
      <c r="G382" s="13">
        <v>13181.990763546799</v>
      </c>
      <c r="H382" s="13">
        <f t="array" ref="H382">XLOOKUP(Hoja2!$B382,N$2:N$144,M$2:M$144)</f>
        <v>48</v>
      </c>
      <c r="I382" s="1">
        <v>11364.0</v>
      </c>
      <c r="J382" s="1">
        <v>9214.858984375</v>
      </c>
      <c r="K382" s="1">
        <f>(Hoja2!$C382/C381)-1</f>
        <v>0.0000004508153673</v>
      </c>
    </row>
    <row r="383" ht="15.75" customHeight="1">
      <c r="A383" s="12">
        <v>44253.0</v>
      </c>
      <c r="B383" s="13">
        <v>221.0</v>
      </c>
      <c r="C383" s="13">
        <v>9091.0</v>
      </c>
      <c r="D383" s="13">
        <v>9214.833885714286</v>
      </c>
      <c r="E383" s="13">
        <v>10454.994818652849</v>
      </c>
      <c r="F383" s="13">
        <v>8545.015463917525</v>
      </c>
      <c r="G383" s="13">
        <v>13181.994259471872</v>
      </c>
      <c r="H383" s="13">
        <f t="array" ref="H383">XLOOKUP(Hoja2!$B383,N$2:N$144,M$2:M$144)</f>
        <v>45</v>
      </c>
      <c r="I383" s="1">
        <v>11363.962962962964</v>
      </c>
      <c r="J383" s="1">
        <v>9214.829532710279</v>
      </c>
      <c r="K383" s="1">
        <f>(Hoja2!$C383/C382)-1</f>
        <v>0</v>
      </c>
    </row>
    <row r="384" ht="15.75" customHeight="1">
      <c r="A384" s="12">
        <v>44252.0</v>
      </c>
      <c r="B384" s="13">
        <v>185.0</v>
      </c>
      <c r="C384" s="13">
        <v>9091.0</v>
      </c>
      <c r="D384" s="13">
        <v>9214.81</v>
      </c>
      <c r="E384" s="13">
        <v>10455.0</v>
      </c>
      <c r="F384" s="13">
        <v>8545.050549450549</v>
      </c>
      <c r="G384" s="13">
        <v>13181.998137802608</v>
      </c>
      <c r="H384" s="13">
        <f t="array" ref="H384">XLOOKUP(Hoja2!$B384,N$2:N$144,M$2:M$144)</f>
        <v>44</v>
      </c>
      <c r="I384" s="1">
        <v>11364.0</v>
      </c>
      <c r="J384" s="1">
        <v>10165.699711538462</v>
      </c>
      <c r="K384" s="1">
        <f>(Hoja2!$C384/C383)-1</f>
        <v>0</v>
      </c>
    </row>
    <row r="385" ht="15.75" customHeight="1">
      <c r="A385" s="12">
        <v>44251.0</v>
      </c>
      <c r="B385" s="13">
        <v>165.0</v>
      </c>
      <c r="C385" s="13">
        <v>9090.993939393938</v>
      </c>
      <c r="D385" s="13">
        <v>9214.81</v>
      </c>
      <c r="E385" s="13">
        <v>10454.984732824427</v>
      </c>
      <c r="F385" s="13">
        <v>8545.023460410557</v>
      </c>
      <c r="G385" s="13">
        <v>13181.995623632385</v>
      </c>
      <c r="H385" s="13">
        <f t="array" ref="H385">XLOOKUP(Hoja2!$B385,N$2:N$144,M$2:M$144)</f>
        <v>43</v>
      </c>
      <c r="I385" s="1">
        <v>11364.0</v>
      </c>
      <c r="J385" s="1">
        <v>10165.384683098591</v>
      </c>
      <c r="K385" s="1">
        <f>(Hoja2!$C385/C384)-1</f>
        <v>-0.0000006666600002</v>
      </c>
    </row>
    <row r="386" ht="15.75" customHeight="1">
      <c r="A386" s="12">
        <v>44250.0</v>
      </c>
      <c r="B386" s="13">
        <v>124.0</v>
      </c>
      <c r="C386" s="13">
        <v>9091.0</v>
      </c>
      <c r="D386" s="13">
        <v>9214.886999999999</v>
      </c>
      <c r="E386" s="13">
        <v>10455.0</v>
      </c>
      <c r="F386" s="13">
        <v>8545.017191977078</v>
      </c>
      <c r="G386" s="13">
        <v>13182.0</v>
      </c>
      <c r="H386" s="13">
        <f t="array" ref="H386">XLOOKUP(Hoja2!$B386,N$2:N$144,M$2:M$144)</f>
        <v>41</v>
      </c>
      <c r="I386" s="1">
        <v>11364.0</v>
      </c>
      <c r="J386" s="1">
        <v>9214.81</v>
      </c>
      <c r="K386" s="1">
        <f>(Hoja2!$C386/C385)-1</f>
        <v>0.0000006666604446</v>
      </c>
    </row>
    <row r="387" ht="15.75" customHeight="1">
      <c r="A387" s="12">
        <v>44249.0</v>
      </c>
      <c r="B387" s="13">
        <v>130.0</v>
      </c>
      <c r="C387" s="13">
        <v>9091.0</v>
      </c>
      <c r="D387" s="13">
        <v>9214.826456692914</v>
      </c>
      <c r="E387" s="13">
        <v>10454.98275862069</v>
      </c>
      <c r="F387" s="13">
        <v>8545.012738853504</v>
      </c>
      <c r="G387" s="13">
        <v>13181.99322799097</v>
      </c>
      <c r="H387" s="13">
        <f t="array" ref="H387">XLOOKUP(Hoja2!$B387,N$2:N$144,M$2:M$144)</f>
        <v>42</v>
      </c>
      <c r="I387" s="1">
        <v>11364.0</v>
      </c>
      <c r="J387" s="1">
        <v>9214.84906542056</v>
      </c>
      <c r="K387" s="1">
        <f>(Hoja2!$C387/C386)-1</f>
        <v>0</v>
      </c>
    </row>
    <row r="388" ht="15.75" customHeight="1">
      <c r="A388" s="12">
        <v>44248.0</v>
      </c>
      <c r="B388" s="13">
        <v>124.0</v>
      </c>
      <c r="C388" s="13">
        <v>9091.0</v>
      </c>
      <c r="D388" s="13">
        <v>9214.81</v>
      </c>
      <c r="E388" s="13">
        <v>10455.0</v>
      </c>
      <c r="F388" s="13">
        <v>8545.015531660692</v>
      </c>
      <c r="G388" s="13">
        <v>13181.996503496504</v>
      </c>
      <c r="H388" s="13">
        <f t="array" ref="H388">XLOOKUP(Hoja2!$B388,N$2:N$144,M$2:M$144)</f>
        <v>41</v>
      </c>
      <c r="I388" s="1">
        <v>11364.0</v>
      </c>
      <c r="J388" s="1">
        <v>9214.856966292135</v>
      </c>
      <c r="K388" s="1">
        <f>(Hoja2!$C388/C387)-1</f>
        <v>0</v>
      </c>
    </row>
    <row r="389" ht="15.75" customHeight="1">
      <c r="A389" s="12">
        <v>44247.0</v>
      </c>
      <c r="B389" s="13">
        <v>209.0</v>
      </c>
      <c r="C389" s="13">
        <v>9091.0</v>
      </c>
      <c r="D389" s="13">
        <v>9214.82251497006</v>
      </c>
      <c r="E389" s="13">
        <v>10454.986013986014</v>
      </c>
      <c r="F389" s="13">
        <v>8545.01859799714</v>
      </c>
      <c r="G389" s="13">
        <v>13181.997153024911</v>
      </c>
      <c r="H389" s="13">
        <f t="array" ref="H389">XLOOKUP(Hoja2!$B389,N$2:N$144,M$2:M$144)</f>
        <v>45</v>
      </c>
      <c r="I389" s="1">
        <v>11363.964285714286</v>
      </c>
      <c r="J389" s="1">
        <v>9214.838243243243</v>
      </c>
      <c r="K389" s="1">
        <f>(Hoja2!$C389/C388)-1</f>
        <v>0</v>
      </c>
    </row>
    <row r="390" ht="15.75" customHeight="1">
      <c r="A390" s="12">
        <v>44246.0</v>
      </c>
      <c r="B390" s="13">
        <v>152.0</v>
      </c>
      <c r="C390" s="13">
        <v>9091.0</v>
      </c>
      <c r="D390" s="13">
        <v>9214.859370078739</v>
      </c>
      <c r="E390" s="13">
        <v>10454.968085106382</v>
      </c>
      <c r="F390" s="13">
        <v>8545.016563146997</v>
      </c>
      <c r="G390" s="13">
        <v>13181.997399219767</v>
      </c>
      <c r="H390" s="13">
        <f t="array" ref="H390">XLOOKUP(Hoja2!$B390,N$2:N$144,M$2:M$144)</f>
        <v>43</v>
      </c>
      <c r="I390" s="1">
        <v>11363.964285714286</v>
      </c>
      <c r="J390" s="1">
        <v>9214.82849557522</v>
      </c>
      <c r="K390" s="1">
        <f>(Hoja2!$C390/C389)-1</f>
        <v>0</v>
      </c>
    </row>
    <row r="391" ht="15.75" customHeight="1">
      <c r="A391" s="12">
        <v>44245.0</v>
      </c>
      <c r="B391" s="13">
        <v>128.0</v>
      </c>
      <c r="C391" s="13">
        <v>9091.0</v>
      </c>
      <c r="D391" s="13">
        <v>9214.86859813084</v>
      </c>
      <c r="E391" s="13">
        <v>10454.990291262136</v>
      </c>
      <c r="F391" s="13">
        <v>8545.017045454546</v>
      </c>
      <c r="G391" s="13">
        <v>13181.998062015504</v>
      </c>
      <c r="H391" s="13">
        <f t="array" ref="H391">XLOOKUP(Hoja2!$B391,N$2:N$144,M$2:M$144)</f>
        <v>41</v>
      </c>
      <c r="I391" s="1">
        <v>11363.92857142857</v>
      </c>
      <c r="J391" s="1">
        <v>9214.832234042553</v>
      </c>
      <c r="K391" s="1">
        <f>(Hoja2!$C391/C390)-1</f>
        <v>0</v>
      </c>
    </row>
    <row r="392" ht="15.75" customHeight="1">
      <c r="A392" s="12">
        <v>44244.0</v>
      </c>
      <c r="B392" s="13">
        <v>111.0</v>
      </c>
      <c r="C392" s="13">
        <v>9091.0</v>
      </c>
      <c r="D392" s="13">
        <v>9214.81</v>
      </c>
      <c r="E392" s="13">
        <v>10454.992537313432</v>
      </c>
      <c r="F392" s="13">
        <v>8545.018817204302</v>
      </c>
      <c r="G392" s="13">
        <v>13181.992351816443</v>
      </c>
      <c r="H392" s="13">
        <f t="array" ref="H392">XLOOKUP(Hoja2!$B392,N$2:N$144,M$2:M$144)</f>
        <v>41</v>
      </c>
      <c r="I392" s="1">
        <v>11363.92857142857</v>
      </c>
      <c r="J392" s="1">
        <v>9214.883333333333</v>
      </c>
      <c r="K392" s="1">
        <f>(Hoja2!$C392/C391)-1</f>
        <v>0</v>
      </c>
    </row>
    <row r="393" ht="15.75" customHeight="1">
      <c r="A393" s="12">
        <v>44243.0</v>
      </c>
      <c r="B393" s="13">
        <v>107.0</v>
      </c>
      <c r="C393" s="13">
        <v>9091.0</v>
      </c>
      <c r="D393" s="13">
        <v>9214.81</v>
      </c>
      <c r="E393" s="13">
        <v>10454.96261682243</v>
      </c>
      <c r="F393" s="13">
        <v>8545.041362530414</v>
      </c>
      <c r="G393" s="13">
        <v>13182.0</v>
      </c>
      <c r="H393" s="13">
        <f t="array" ref="H393">XLOOKUP(Hoja2!$B393,N$2:N$144,M$2:M$144)</f>
        <v>41</v>
      </c>
      <c r="I393" s="1">
        <v>11363.964285714286</v>
      </c>
      <c r="J393" s="1">
        <v>9214.831546391752</v>
      </c>
      <c r="K393" s="1">
        <f>(Hoja2!$C393/C392)-1</f>
        <v>0</v>
      </c>
    </row>
    <row r="394" ht="15.75" customHeight="1">
      <c r="A394" s="12">
        <v>44242.0</v>
      </c>
      <c r="B394" s="13">
        <v>72.0</v>
      </c>
      <c r="C394" s="13">
        <v>9091.0</v>
      </c>
      <c r="D394" s="13">
        <v>9214.851799999999</v>
      </c>
      <c r="E394" s="13">
        <v>10454.988636363636</v>
      </c>
      <c r="F394" s="13">
        <v>8545.025522041764</v>
      </c>
      <c r="G394" s="13">
        <v>13181.996389891698</v>
      </c>
      <c r="H394" s="13">
        <f t="array" ref="H394">XLOOKUP(Hoja2!$B394,N$2:N$144,M$2:M$144)</f>
        <v>39</v>
      </c>
      <c r="I394" s="1">
        <v>11364.0</v>
      </c>
      <c r="J394" s="1">
        <v>9214.81</v>
      </c>
      <c r="K394" s="1">
        <f>(Hoja2!$C394/C393)-1</f>
        <v>0</v>
      </c>
    </row>
    <row r="395" ht="15.75" customHeight="1">
      <c r="A395" s="12">
        <v>44241.0</v>
      </c>
      <c r="B395" s="13">
        <v>107.0</v>
      </c>
      <c r="C395" s="13">
        <v>9090.990654205607</v>
      </c>
      <c r="D395" s="13">
        <v>9214.825597014924</v>
      </c>
      <c r="E395" s="13">
        <v>10455.0</v>
      </c>
      <c r="F395" s="13">
        <v>8545.005307855627</v>
      </c>
      <c r="G395" s="13">
        <v>13181.997578692493</v>
      </c>
      <c r="H395" s="13">
        <f t="array" ref="H395">XLOOKUP(Hoja2!$B395,N$2:N$144,M$2:M$144)</f>
        <v>41</v>
      </c>
      <c r="I395" s="1">
        <v>11364.0</v>
      </c>
      <c r="J395" s="1">
        <v>9214.81</v>
      </c>
      <c r="K395" s="1">
        <f>(Hoja2!$C395/C394)-1</f>
        <v>-0.000001028027103</v>
      </c>
    </row>
    <row r="396" ht="15.75" customHeight="1">
      <c r="A396" s="12">
        <v>44240.0</v>
      </c>
      <c r="B396" s="13">
        <v>89.0</v>
      </c>
      <c r="C396" s="13">
        <v>9091.0</v>
      </c>
      <c r="D396" s="13">
        <v>9214.825144927536</v>
      </c>
      <c r="E396" s="13">
        <v>10454.987341772152</v>
      </c>
      <c r="F396" s="13">
        <v>8545.012008733624</v>
      </c>
      <c r="G396" s="13">
        <v>13181.99613650998</v>
      </c>
      <c r="H396" s="13">
        <f t="array" ref="H396">XLOOKUP(Hoja2!$B396,N$2:N$144,M$2:M$144)</f>
        <v>40</v>
      </c>
      <c r="I396" s="1">
        <v>11363.964285714286</v>
      </c>
      <c r="J396" s="1">
        <v>9214.833222222222</v>
      </c>
      <c r="K396" s="1">
        <f>(Hoja2!$C396/C395)-1</f>
        <v>0.00000102802816</v>
      </c>
    </row>
    <row r="397" ht="15.75" customHeight="1">
      <c r="A397" s="12">
        <v>44239.0</v>
      </c>
      <c r="B397" s="13">
        <v>90.0</v>
      </c>
      <c r="C397" s="13">
        <v>9091.0</v>
      </c>
      <c r="D397" s="13">
        <v>9214.858984375</v>
      </c>
      <c r="E397" s="13">
        <v>10454.978947368421</v>
      </c>
      <c r="F397" s="13">
        <v>8545.026890756302</v>
      </c>
      <c r="G397" s="13">
        <v>13181.998812351543</v>
      </c>
      <c r="H397" s="13">
        <f t="array" ref="H397">XLOOKUP(Hoja2!$B397,N$2:N$144,M$2:M$144)</f>
        <v>40</v>
      </c>
      <c r="I397" s="1">
        <v>11363.964285714286</v>
      </c>
      <c r="J397" s="1">
        <v>9214.82548148148</v>
      </c>
      <c r="K397" s="1">
        <f>(Hoja2!$C397/C396)-1</f>
        <v>0</v>
      </c>
    </row>
    <row r="398" ht="15.75" customHeight="1">
      <c r="A398" s="12">
        <v>44238.0</v>
      </c>
      <c r="B398" s="13">
        <v>75.0</v>
      </c>
      <c r="C398" s="13">
        <v>9090.986666666666</v>
      </c>
      <c r="D398" s="13">
        <v>9214.834880952381</v>
      </c>
      <c r="E398" s="13">
        <v>10454.985074626866</v>
      </c>
      <c r="F398" s="13">
        <v>8545.026209677419</v>
      </c>
      <c r="G398" s="13">
        <v>13182.0</v>
      </c>
      <c r="H398" s="13">
        <f t="array" ref="H398">XLOOKUP(Hoja2!$B398,N$2:N$144,M$2:M$144)</f>
        <v>40</v>
      </c>
      <c r="I398" s="1">
        <v>11364.0</v>
      </c>
      <c r="J398" s="1">
        <v>9214.81</v>
      </c>
      <c r="K398" s="1">
        <f>(Hoja2!$C398/C397)-1</f>
        <v>-0.000001466652</v>
      </c>
    </row>
    <row r="399" ht="15.75" customHeight="1">
      <c r="A399" s="12">
        <v>44237.0</v>
      </c>
      <c r="B399" s="13">
        <v>66.0</v>
      </c>
      <c r="C399" s="13">
        <v>9091.0</v>
      </c>
      <c r="D399" s="13">
        <v>9214.853092783504</v>
      </c>
      <c r="E399" s="13">
        <v>10455.0</v>
      </c>
      <c r="F399" s="13">
        <v>8545.019736842105</v>
      </c>
      <c r="G399" s="13">
        <v>13181.993914807303</v>
      </c>
      <c r="H399" s="13">
        <f t="array" ref="H399">XLOOKUP(Hoja2!$B399,N$2:N$144,M$2:M$144)</f>
        <v>39</v>
      </c>
      <c r="I399" s="1">
        <v>11364.0</v>
      </c>
      <c r="J399" s="1">
        <v>10165.682592592591</v>
      </c>
      <c r="K399" s="1">
        <f>(Hoja2!$C399/C398)-1</f>
        <v>0.000001466654151</v>
      </c>
    </row>
    <row r="400" ht="15.75" customHeight="1">
      <c r="A400" s="12">
        <v>44236.0</v>
      </c>
      <c r="B400" s="13">
        <v>86.0</v>
      </c>
      <c r="C400" s="13">
        <v>9091.0</v>
      </c>
      <c r="D400" s="13">
        <v>9214.81</v>
      </c>
      <c r="E400" s="13">
        <v>10455.0</v>
      </c>
      <c r="F400" s="13">
        <v>8545.007159904535</v>
      </c>
      <c r="G400" s="13">
        <v>13181.996370235935</v>
      </c>
      <c r="H400" s="13">
        <f t="array" ref="H400">XLOOKUP(Hoja2!$B400,N$2:N$144,M$2:M$144)</f>
        <v>40</v>
      </c>
      <c r="I400" s="1">
        <v>11364.0</v>
      </c>
      <c r="J400" s="1">
        <v>10165.607999999998</v>
      </c>
      <c r="K400" s="1">
        <f>(Hoja2!$C400/C399)-1</f>
        <v>0</v>
      </c>
    </row>
    <row r="401" ht="15.75" customHeight="1">
      <c r="A401" s="12">
        <v>44235.0</v>
      </c>
      <c r="B401" s="13">
        <v>64.0</v>
      </c>
      <c r="C401" s="13">
        <v>9091.0</v>
      </c>
      <c r="D401" s="13">
        <v>9214.837866666667</v>
      </c>
      <c r="E401" s="13">
        <v>10455.0</v>
      </c>
      <c r="F401" s="13">
        <v>8545.02</v>
      </c>
      <c r="G401" s="13">
        <v>13181.994360902256</v>
      </c>
      <c r="H401" s="13">
        <f t="array" ref="H401">XLOOKUP(Hoja2!$B401,N$2:N$144,M$2:M$144)</f>
        <v>39</v>
      </c>
      <c r="I401" s="1">
        <v>11364.0</v>
      </c>
      <c r="J401" s="1">
        <v>10165.580857142857</v>
      </c>
      <c r="K401" s="1">
        <f>(Hoja2!$C401/C400)-1</f>
        <v>0</v>
      </c>
    </row>
    <row r="402" ht="15.75" customHeight="1">
      <c r="A402" s="12">
        <v>44234.0</v>
      </c>
      <c r="B402" s="13">
        <v>92.0</v>
      </c>
      <c r="C402" s="13">
        <v>9090.989130434782</v>
      </c>
      <c r="D402" s="13">
        <v>9214.828173913043</v>
      </c>
      <c r="E402" s="13">
        <v>10454.995633187773</v>
      </c>
      <c r="F402" s="13">
        <v>8545.016371077763</v>
      </c>
      <c r="G402" s="13">
        <v>13181.99659632403</v>
      </c>
      <c r="H402" s="13">
        <f t="array" ref="H402">XLOOKUP(Hoja2!$B402,N$2:N$144,M$2:M$144)</f>
        <v>40</v>
      </c>
      <c r="I402" s="1">
        <v>11364.0</v>
      </c>
      <c r="J402" s="1">
        <v>10165.597984496124</v>
      </c>
      <c r="K402" s="1">
        <f>(Hoja2!$C402/C401)-1</f>
        <v>-0.000001195640218</v>
      </c>
    </row>
    <row r="403" ht="15.75" customHeight="1">
      <c r="A403" s="12">
        <v>44233.0</v>
      </c>
      <c r="B403" s="13">
        <v>90.0</v>
      </c>
      <c r="C403" s="13">
        <v>9091.0</v>
      </c>
      <c r="D403" s="13">
        <v>9214.827711864406</v>
      </c>
      <c r="E403" s="13">
        <v>10454.996226415094</v>
      </c>
      <c r="F403" s="13">
        <v>8545.020997375328</v>
      </c>
      <c r="G403" s="13">
        <v>13181.997977073499</v>
      </c>
      <c r="H403" s="13">
        <f t="array" ref="H403">XLOOKUP(Hoja2!$B403,N$2:N$144,M$2:M$144)</f>
        <v>40</v>
      </c>
      <c r="I403" s="1">
        <v>5682.0</v>
      </c>
      <c r="J403" s="1">
        <v>4654.590769230768</v>
      </c>
      <c r="K403" s="1">
        <f>(Hoja2!$C403/C402)-1</f>
        <v>0.000001195641647</v>
      </c>
    </row>
    <row r="404" ht="15.75" customHeight="1">
      <c r="A404" s="12">
        <v>44232.0</v>
      </c>
      <c r="B404" s="13">
        <v>45.0</v>
      </c>
      <c r="C404" s="13">
        <v>9091.0</v>
      </c>
      <c r="D404" s="13">
        <v>9214.829904761904</v>
      </c>
      <c r="E404" s="13">
        <v>10455.0</v>
      </c>
      <c r="F404" s="13">
        <v>8545.013232514179</v>
      </c>
      <c r="G404" s="13">
        <v>13181.998815165876</v>
      </c>
      <c r="H404" s="13">
        <f t="array" ref="H404">XLOOKUP(Hoja2!$B404,N$2:N$144,M$2:M$144)</f>
        <v>37</v>
      </c>
      <c r="I404" s="1">
        <v>11364.0</v>
      </c>
      <c r="J404" s="1">
        <v>9214.830291262135</v>
      </c>
      <c r="K404" s="1">
        <f>(Hoja2!$C404/C403)-1</f>
        <v>0</v>
      </c>
    </row>
    <row r="405" ht="15.75" customHeight="1">
      <c r="A405" s="12">
        <v>44231.0</v>
      </c>
      <c r="B405" s="13">
        <v>64.0</v>
      </c>
      <c r="C405" s="13">
        <v>9091.0</v>
      </c>
      <c r="D405" s="13">
        <v>9214.829716981132</v>
      </c>
      <c r="E405" s="13">
        <v>10454.981818181817</v>
      </c>
      <c r="F405" s="13">
        <v>8545.055674518202</v>
      </c>
      <c r="G405" s="13">
        <v>13181.996666666666</v>
      </c>
      <c r="H405" s="13">
        <f t="array" ref="H405">XLOOKUP(Hoja2!$B405,N$2:N$144,M$2:M$144)</f>
        <v>39</v>
      </c>
      <c r="I405" s="1">
        <v>11363.965517241379</v>
      </c>
      <c r="J405" s="1">
        <v>9214.83111111111</v>
      </c>
      <c r="K405" s="1">
        <f>(Hoja2!$C405/C404)-1</f>
        <v>0</v>
      </c>
    </row>
    <row r="406" ht="15.75" customHeight="1">
      <c r="A406" s="12">
        <v>44230.0</v>
      </c>
      <c r="B406" s="13">
        <v>44.0</v>
      </c>
      <c r="C406" s="13">
        <v>9142.65909090909</v>
      </c>
      <c r="D406" s="13">
        <v>9214.838243243243</v>
      </c>
      <c r="E406" s="13">
        <v>10454.974576271186</v>
      </c>
      <c r="F406" s="13">
        <v>8545.013888888889</v>
      </c>
      <c r="G406" s="13">
        <v>13182.0</v>
      </c>
      <c r="H406" s="13">
        <f t="array" ref="H406">XLOOKUP(Hoja2!$B406,N$2:N$144,M$2:M$144)</f>
        <v>37</v>
      </c>
      <c r="I406" s="1">
        <v>11363.965517241379</v>
      </c>
      <c r="J406" s="1">
        <v>9214.877419354838</v>
      </c>
      <c r="K406" s="1">
        <f>(Hoja2!$C406/C405)-1</f>
        <v>0.005682443176</v>
      </c>
    </row>
    <row r="407" ht="15.75" customHeight="1">
      <c r="A407" s="12">
        <v>44229.0</v>
      </c>
      <c r="B407" s="13">
        <v>19.0</v>
      </c>
      <c r="C407" s="13">
        <v>11363.947368421053</v>
      </c>
      <c r="D407" s="13">
        <v>9214.839027777776</v>
      </c>
      <c r="E407" s="13">
        <v>10455.0</v>
      </c>
      <c r="F407" s="13">
        <v>8545.006681514476</v>
      </c>
      <c r="G407" s="13">
        <v>13181.996007984031</v>
      </c>
      <c r="H407" s="13">
        <f t="array" ref="H407">XLOOKUP(Hoja2!$B407,N$2:N$144,M$2:M$144)</f>
        <v>36</v>
      </c>
      <c r="I407" s="1">
        <v>11363.896551724138</v>
      </c>
      <c r="J407" s="1">
        <v>9214.842153846153</v>
      </c>
      <c r="K407" s="1">
        <f>(Hoja2!$C407/C406)-1</f>
        <v>0.2429586683</v>
      </c>
    </row>
    <row r="408" ht="15.75" customHeight="1">
      <c r="A408" s="12">
        <v>44228.0</v>
      </c>
      <c r="B408" s="13">
        <v>18.0</v>
      </c>
      <c r="C408" s="13">
        <v>11363.944444444445</v>
      </c>
      <c r="D408" s="13">
        <v>9214.81</v>
      </c>
      <c r="E408" s="13">
        <v>10454.975903614459</v>
      </c>
      <c r="F408" s="13">
        <v>8545.007075471698</v>
      </c>
      <c r="G408" s="13">
        <v>13181.993963782696</v>
      </c>
      <c r="H408" s="13">
        <f t="array" ref="H408">XLOOKUP(Hoja2!$B408,N$2:N$144,M$2:M$144)</f>
        <v>36</v>
      </c>
      <c r="I408" s="1">
        <v>11364.0</v>
      </c>
      <c r="J408" s="1">
        <v>9214.85125</v>
      </c>
      <c r="K408" s="1">
        <f>(Hoja2!$C408/C407)-1</f>
        <v>-0.0000002573028995</v>
      </c>
    </row>
    <row r="409" ht="15.75" customHeight="1">
      <c r="A409" s="12">
        <v>44227.0</v>
      </c>
      <c r="B409" s="13">
        <v>29.0</v>
      </c>
      <c r="C409" s="13">
        <v>11364.0</v>
      </c>
      <c r="D409" s="13">
        <v>9214.81</v>
      </c>
      <c r="E409" s="13">
        <v>10454.9875</v>
      </c>
      <c r="F409" s="13">
        <v>8545.022403258656</v>
      </c>
      <c r="G409" s="13">
        <v>13181.99645641389</v>
      </c>
      <c r="H409" s="13">
        <f t="array" ref="H409">XLOOKUP(Hoja2!$B409,N$2:N$144,M$2:M$144)</f>
        <v>37</v>
      </c>
      <c r="I409" s="1">
        <v>11364.0</v>
      </c>
      <c r="J409" s="1">
        <v>9214.81</v>
      </c>
      <c r="K409" s="1">
        <f>(Hoja2!$C409/C408)-1</f>
        <v>0.000004888756349</v>
      </c>
    </row>
    <row r="410" ht="15.75" customHeight="1">
      <c r="A410" s="12">
        <v>44226.0</v>
      </c>
      <c r="B410" s="13">
        <v>22.0</v>
      </c>
      <c r="C410" s="13">
        <v>11363.954545454546</v>
      </c>
      <c r="D410" s="13">
        <v>9214.81</v>
      </c>
      <c r="E410" s="13">
        <v>10454.970430107527</v>
      </c>
      <c r="F410" s="13">
        <v>8545.024365482233</v>
      </c>
      <c r="G410" s="13">
        <v>13181.993421052632</v>
      </c>
      <c r="H410" s="13">
        <f t="array" ref="H410">XLOOKUP(Hoja2!$B410,N$2:N$144,M$2:M$144)</f>
        <v>36</v>
      </c>
      <c r="I410" s="1">
        <v>11364.0</v>
      </c>
      <c r="J410" s="1">
        <v>9214.861288343558</v>
      </c>
      <c r="K410" s="1">
        <f>(Hoja2!$C410/C409)-1</f>
        <v>-0.000003999872004</v>
      </c>
    </row>
    <row r="411" ht="15.75" customHeight="1">
      <c r="A411" s="12">
        <v>44225.0</v>
      </c>
      <c r="B411" s="13">
        <v>25.0</v>
      </c>
      <c r="C411" s="13">
        <v>11363.96</v>
      </c>
      <c r="D411" s="13">
        <v>9214.81</v>
      </c>
      <c r="E411" s="13">
        <v>10454.978947368421</v>
      </c>
      <c r="F411" s="13">
        <v>8545.02380952381</v>
      </c>
      <c r="G411" s="13">
        <v>13181.994855967077</v>
      </c>
      <c r="H411" s="13">
        <f t="array" ref="H411">XLOOKUP(Hoja2!$B411,N$2:N$144,M$2:M$144)</f>
        <v>36</v>
      </c>
      <c r="I411" s="1">
        <v>11363.931034482759</v>
      </c>
      <c r="J411" s="1">
        <v>9214.81</v>
      </c>
      <c r="K411" s="1">
        <f>(Hoja2!$C411/C410)-1</f>
        <v>0.0000004799865603</v>
      </c>
    </row>
    <row r="412" ht="15.75" customHeight="1">
      <c r="A412" s="12">
        <v>44224.0</v>
      </c>
      <c r="B412" s="13">
        <v>19.0</v>
      </c>
      <c r="C412" s="13">
        <v>11364.0</v>
      </c>
      <c r="D412" s="13">
        <v>9214.885542168675</v>
      </c>
      <c r="E412" s="13">
        <v>10454.992248062015</v>
      </c>
      <c r="F412" s="13">
        <v>8545.038626609443</v>
      </c>
      <c r="G412" s="13">
        <v>13181.998257839721</v>
      </c>
      <c r="H412" s="13">
        <f t="array" ref="H412">XLOOKUP(Hoja2!$B412,N$2:N$144,M$2:M$144)</f>
        <v>36</v>
      </c>
      <c r="I412" s="1">
        <v>11363.931034482759</v>
      </c>
      <c r="J412" s="1">
        <v>9214.809999999998</v>
      </c>
      <c r="K412" s="1">
        <f>(Hoja2!$C412/C411)-1</f>
        <v>0.000003519899753</v>
      </c>
    </row>
    <row r="413" ht="15.75" customHeight="1">
      <c r="A413" s="12">
        <v>44223.0</v>
      </c>
      <c r="B413" s="13">
        <v>28.0</v>
      </c>
      <c r="C413" s="13">
        <v>11363.92857142857</v>
      </c>
      <c r="D413" s="13">
        <v>9214.883333333333</v>
      </c>
      <c r="E413" s="13">
        <v>10454.975409836066</v>
      </c>
      <c r="F413" s="13">
        <v>8545.009685230025</v>
      </c>
      <c r="G413" s="13">
        <v>13181.998287671233</v>
      </c>
      <c r="H413" s="13">
        <f t="array" ref="H413">XLOOKUP(Hoja2!$B413,N$2:N$144,M$2:M$144)</f>
        <v>37</v>
      </c>
      <c r="I413" s="1">
        <v>11364.0</v>
      </c>
      <c r="J413" s="1">
        <v>9214.884642857141</v>
      </c>
      <c r="K413" s="1">
        <f>(Hoja2!$C413/C412)-1</f>
        <v>-0.000006285513149</v>
      </c>
    </row>
    <row r="414" ht="15.75" customHeight="1">
      <c r="A414" s="12">
        <v>44222.0</v>
      </c>
      <c r="B414" s="13">
        <v>15.0</v>
      </c>
      <c r="C414" s="13">
        <v>11364.0</v>
      </c>
      <c r="D414" s="13">
        <v>9214.832473118278</v>
      </c>
      <c r="E414" s="13">
        <v>10454.98319327731</v>
      </c>
      <c r="F414" s="13">
        <v>8545.015345268543</v>
      </c>
      <c r="G414" s="13">
        <v>13182.0</v>
      </c>
      <c r="H414" s="13">
        <f t="array" ref="H414">XLOOKUP(Hoja2!$B414,N$2:N$144,M$2:M$144)</f>
        <v>36</v>
      </c>
      <c r="I414" s="1">
        <v>11364.0</v>
      </c>
      <c r="J414" s="1">
        <v>9214.81</v>
      </c>
      <c r="K414" s="1">
        <f>(Hoja2!$C414/C413)-1</f>
        <v>0.000006285552657</v>
      </c>
    </row>
    <row r="415" ht="15.75" customHeight="1">
      <c r="A415" s="12">
        <v>44221.0</v>
      </c>
      <c r="B415" s="13">
        <v>26.0</v>
      </c>
      <c r="C415" s="13">
        <v>11364.0</v>
      </c>
      <c r="D415" s="13">
        <v>9214.809999999998</v>
      </c>
      <c r="E415" s="13">
        <v>10455.0</v>
      </c>
      <c r="F415" s="13">
        <v>8545.016620498614</v>
      </c>
      <c r="G415" s="13">
        <v>13181.985294117647</v>
      </c>
      <c r="H415" s="13">
        <f t="array" ref="H415">XLOOKUP(Hoja2!$B415,N$2:N$144,M$2:M$144)</f>
        <v>37</v>
      </c>
      <c r="I415" s="1">
        <v>11363.965517241379</v>
      </c>
      <c r="J415" s="1">
        <v>9214.81</v>
      </c>
      <c r="K415" s="1">
        <f>(Hoja2!$C415/C414)-1</f>
        <v>0</v>
      </c>
    </row>
    <row r="416" ht="15.75" customHeight="1">
      <c r="A416" s="12">
        <v>44220.0</v>
      </c>
      <c r="B416" s="13">
        <v>25.0</v>
      </c>
      <c r="C416" s="13">
        <v>11363.96</v>
      </c>
      <c r="D416" s="13">
        <v>9214.892772277228</v>
      </c>
      <c r="E416" s="13">
        <v>10454.995433789954</v>
      </c>
      <c r="F416" s="13">
        <v>8545.025578562729</v>
      </c>
      <c r="G416" s="13">
        <v>13181.998492840994</v>
      </c>
      <c r="H416" s="13">
        <f t="array" ref="H416">XLOOKUP(Hoja2!$B416,N$2:N$144,M$2:M$144)</f>
        <v>36</v>
      </c>
      <c r="I416" s="1">
        <v>9718.034482758621</v>
      </c>
      <c r="J416" s="1">
        <v>9214.855934065932</v>
      </c>
      <c r="K416" s="1">
        <f>(Hoja2!$C416/C415)-1</f>
        <v>-0.000003519887364</v>
      </c>
    </row>
    <row r="417" ht="15.75" customHeight="1">
      <c r="A417" s="12">
        <v>44219.0</v>
      </c>
      <c r="B417" s="13">
        <v>35.0</v>
      </c>
      <c r="C417" s="13">
        <v>11363.914285714285</v>
      </c>
      <c r="D417" s="13">
        <v>9214.81</v>
      </c>
      <c r="E417" s="13">
        <v>10454.990415335464</v>
      </c>
      <c r="F417" s="13">
        <v>8545.010498687665</v>
      </c>
      <c r="G417" s="13">
        <v>13181.99560761347</v>
      </c>
      <c r="H417" s="13">
        <f t="array" ref="H417">XLOOKUP(Hoja2!$B417,N$2:N$144,M$2:M$144)</f>
        <v>37</v>
      </c>
      <c r="I417" s="1">
        <v>11364.0</v>
      </c>
      <c r="J417" s="1">
        <v>9214.831546391752</v>
      </c>
      <c r="K417" s="1">
        <f>(Hoja2!$C417/C416)-1</f>
        <v>-0.000004022742575</v>
      </c>
    </row>
    <row r="418" ht="15.75" customHeight="1">
      <c r="A418" s="12">
        <v>44218.0</v>
      </c>
      <c r="B418" s="13">
        <v>21.0</v>
      </c>
      <c r="C418" s="13">
        <v>11363.952380952382</v>
      </c>
      <c r="D418" s="13">
        <v>9214.830096153846</v>
      </c>
      <c r="E418" s="13">
        <v>10454.988505747126</v>
      </c>
      <c r="F418" s="13">
        <v>8545.03300330033</v>
      </c>
      <c r="G418" s="13">
        <v>13179.76021798365</v>
      </c>
      <c r="H418" s="13">
        <f t="array" ref="H418">XLOOKUP(Hoja2!$B418,N$2:N$144,M$2:M$144)</f>
        <v>36</v>
      </c>
      <c r="I418" s="1">
        <v>11363.931034482759</v>
      </c>
      <c r="J418" s="1">
        <v>9214.81</v>
      </c>
      <c r="K418" s="1">
        <f>(Hoja2!$C418/C417)-1</f>
        <v>0.000003352298965</v>
      </c>
    </row>
    <row r="419" ht="15.75" customHeight="1">
      <c r="A419" s="12">
        <v>44217.0</v>
      </c>
      <c r="B419" s="13">
        <v>28.0</v>
      </c>
      <c r="C419" s="13">
        <v>11363.92857142857</v>
      </c>
      <c r="D419" s="13">
        <v>9214.832234042553</v>
      </c>
      <c r="E419" s="13">
        <v>10454.992481203008</v>
      </c>
      <c r="F419" s="13">
        <v>8545.015075376885</v>
      </c>
      <c r="G419" s="13">
        <v>12636.01376146789</v>
      </c>
      <c r="H419" s="13">
        <f t="array" ref="H419">XLOOKUP(Hoja2!$B419,N$2:N$144,M$2:M$144)</f>
        <v>37</v>
      </c>
      <c r="I419" s="1">
        <v>11363.965517241379</v>
      </c>
      <c r="J419" s="1">
        <v>9214.81</v>
      </c>
      <c r="K419" s="1">
        <f>(Hoja2!$C419/C418)-1</f>
        <v>-0.000002095179829</v>
      </c>
    </row>
    <row r="420" ht="15.75" customHeight="1">
      <c r="A420" s="12">
        <v>44216.0</v>
      </c>
      <c r="B420" s="13">
        <v>32.0</v>
      </c>
      <c r="C420" s="13">
        <v>11363.96875</v>
      </c>
      <c r="D420" s="13">
        <v>9214.848348623853</v>
      </c>
      <c r="E420" s="13">
        <v>10454.990654205607</v>
      </c>
      <c r="F420" s="13">
        <v>8545.035211267606</v>
      </c>
      <c r="G420" s="13">
        <v>12636.010654490106</v>
      </c>
      <c r="H420" s="13">
        <f t="array" ref="H420">XLOOKUP(Hoja2!$B420,N$2:N$144,M$2:M$144)</f>
        <v>37</v>
      </c>
      <c r="I420" s="1">
        <v>11363.931034482759</v>
      </c>
      <c r="J420" s="1">
        <v>9214.826201550386</v>
      </c>
      <c r="K420" s="1">
        <f>(Hoja2!$C420/C419)-1</f>
        <v>0.00000353562337</v>
      </c>
    </row>
    <row r="421" ht="15.75" customHeight="1">
      <c r="A421" s="12">
        <v>44215.0</v>
      </c>
      <c r="B421" s="13">
        <v>33.0</v>
      </c>
      <c r="C421" s="13">
        <v>11363.939393939394</v>
      </c>
      <c r="D421" s="13">
        <v>9214.83923076923</v>
      </c>
      <c r="E421" s="13">
        <v>10455.0</v>
      </c>
      <c r="F421" s="13">
        <v>8545.018648018648</v>
      </c>
      <c r="G421" s="13">
        <v>12636.017432646593</v>
      </c>
      <c r="H421" s="13">
        <f t="array" ref="H421">XLOOKUP(Hoja2!$B421,N$2:N$144,M$2:M$144)</f>
        <v>37</v>
      </c>
      <c r="I421" s="1">
        <v>11363.965517241379</v>
      </c>
      <c r="J421" s="1">
        <v>9214.81</v>
      </c>
      <c r="K421" s="1">
        <f>(Hoja2!$C421/C420)-1</f>
        <v>-0.000002583257773</v>
      </c>
    </row>
    <row r="422" ht="15.75" customHeight="1">
      <c r="A422" s="12">
        <v>44214.0</v>
      </c>
      <c r="B422" s="13">
        <v>18.0</v>
      </c>
      <c r="C422" s="13">
        <v>11364.0</v>
      </c>
      <c r="D422" s="13">
        <v>9214.81</v>
      </c>
      <c r="E422" s="13">
        <v>10454.965517241379</v>
      </c>
      <c r="F422" s="13">
        <v>8545.019900497513</v>
      </c>
      <c r="G422" s="13">
        <v>12636.008385744235</v>
      </c>
      <c r="H422" s="13">
        <f t="array" ref="H422">XLOOKUP(Hoja2!$B422,N$2:N$144,M$2:M$144)</f>
        <v>36</v>
      </c>
      <c r="I422" s="1">
        <v>11363.931034482759</v>
      </c>
      <c r="J422" s="1">
        <v>10165.687093023256</v>
      </c>
      <c r="K422" s="1">
        <f>(Hoja2!$C422/C421)-1</f>
        <v>0.000005333191115</v>
      </c>
    </row>
    <row r="423" ht="15.75" customHeight="1">
      <c r="A423" s="12">
        <v>44213.0</v>
      </c>
      <c r="B423" s="13">
        <v>17.0</v>
      </c>
      <c r="C423" s="13">
        <v>11363.941176470587</v>
      </c>
      <c r="D423" s="13">
        <v>9214.829904761904</v>
      </c>
      <c r="E423" s="13">
        <v>10454.995689655172</v>
      </c>
      <c r="F423" s="13">
        <v>8545.024134312696</v>
      </c>
      <c r="G423" s="13">
        <v>12636.007788161995</v>
      </c>
      <c r="H423" s="13">
        <f t="array" ref="H423">XLOOKUP(Hoja2!$B423,N$2:N$144,M$2:M$144)</f>
        <v>36</v>
      </c>
      <c r="I423" s="1">
        <v>11363.966666666667</v>
      </c>
      <c r="J423" s="1">
        <v>9214.884642857143</v>
      </c>
      <c r="K423" s="1">
        <f>(Hoja2!$C423/C422)-1</f>
        <v>-0.000005176304947</v>
      </c>
    </row>
    <row r="424" ht="15.75" customHeight="1">
      <c r="A424" s="12">
        <v>44212.0</v>
      </c>
      <c r="B424" s="13">
        <v>19.0</v>
      </c>
      <c r="C424" s="13">
        <v>11364.0</v>
      </c>
      <c r="D424" s="13">
        <v>9214.842827225131</v>
      </c>
      <c r="E424" s="13">
        <v>10454.980952380953</v>
      </c>
      <c r="F424" s="13">
        <v>8545.034238488784</v>
      </c>
      <c r="G424" s="13">
        <v>12636.007768361582</v>
      </c>
      <c r="H424" s="13">
        <f t="array" ref="H424">XLOOKUP(Hoja2!$B424,N$2:N$144,M$2:M$144)</f>
        <v>36</v>
      </c>
      <c r="I424" s="1">
        <v>11363.966666666667</v>
      </c>
      <c r="J424" s="1">
        <v>9214.81</v>
      </c>
      <c r="K424" s="1">
        <f>(Hoja2!$C424/C423)-1</f>
        <v>0.000005176331741</v>
      </c>
    </row>
    <row r="425" ht="15.75" customHeight="1">
      <c r="A425" s="12">
        <v>44211.0</v>
      </c>
      <c r="B425" s="13">
        <v>24.0</v>
      </c>
      <c r="C425" s="13">
        <v>11363.958333333334</v>
      </c>
      <c r="D425" s="13">
        <v>9214.81</v>
      </c>
      <c r="E425" s="13">
        <v>10454.989795918367</v>
      </c>
      <c r="F425" s="13">
        <v>8545.019538188277</v>
      </c>
      <c r="G425" s="13">
        <v>12269.313621964096</v>
      </c>
      <c r="H425" s="13">
        <f t="array" ref="H425">XLOOKUP(Hoja2!$B425,N$2:N$144,M$2:M$144)</f>
        <v>36</v>
      </c>
      <c r="I425" s="1">
        <v>11363.966666666667</v>
      </c>
      <c r="J425" s="1">
        <v>9214.846991150442</v>
      </c>
      <c r="K425" s="1">
        <f>(Hoja2!$C425/C424)-1</f>
        <v>-0.000003666549337</v>
      </c>
    </row>
    <row r="426" ht="15.75" customHeight="1">
      <c r="A426" s="12">
        <v>44210.0</v>
      </c>
      <c r="B426" s="13">
        <v>25.0</v>
      </c>
      <c r="C426" s="13">
        <v>11363.92</v>
      </c>
      <c r="D426" s="13">
        <v>9214.859761904761</v>
      </c>
      <c r="E426" s="13">
        <v>10455.0</v>
      </c>
      <c r="F426" s="13">
        <v>8545.008658008657</v>
      </c>
      <c r="G426" s="13">
        <v>11363.983606557376</v>
      </c>
      <c r="H426" s="13">
        <f t="array" ref="H426">XLOOKUP(Hoja2!$B426,N$2:N$144,M$2:M$144)</f>
        <v>36</v>
      </c>
      <c r="I426" s="1">
        <v>11363.966666666667</v>
      </c>
      <c r="J426" s="1">
        <v>9214.81</v>
      </c>
      <c r="K426" s="1">
        <f>(Hoja2!$C426/C425)-1</f>
        <v>-0.000003373237758</v>
      </c>
    </row>
    <row r="427" ht="15.75" customHeight="1">
      <c r="A427" s="12">
        <v>44209.0</v>
      </c>
      <c r="B427" s="13">
        <v>19.0</v>
      </c>
      <c r="C427" s="13">
        <v>11364.0</v>
      </c>
      <c r="D427" s="13">
        <v>9214.868055555555</v>
      </c>
      <c r="E427" s="13">
        <v>10454.991452991453</v>
      </c>
      <c r="F427" s="13">
        <v>8545.012315270937</v>
      </c>
      <c r="G427" s="13">
        <v>11363.995137763372</v>
      </c>
      <c r="H427" s="13">
        <f t="array" ref="H427">XLOOKUP(Hoja2!$B427,N$2:N$144,M$2:M$144)</f>
        <v>36</v>
      </c>
      <c r="I427" s="1">
        <v>11363.966666666667</v>
      </c>
      <c r="J427" s="1">
        <v>9214.847321428571</v>
      </c>
      <c r="K427" s="1">
        <f>(Hoja2!$C427/C426)-1</f>
        <v>0.000007039824286</v>
      </c>
    </row>
    <row r="428" ht="15.75" customHeight="1">
      <c r="A428" s="12">
        <v>44208.0</v>
      </c>
      <c r="B428" s="13">
        <v>17.0</v>
      </c>
      <c r="C428" s="13">
        <v>11364.0</v>
      </c>
      <c r="D428" s="13">
        <v>9214.828017241378</v>
      </c>
      <c r="E428" s="13">
        <v>10454.984</v>
      </c>
      <c r="F428" s="13">
        <v>8545.02320185615</v>
      </c>
      <c r="G428" s="13">
        <v>11363.981418918918</v>
      </c>
      <c r="H428" s="13">
        <f t="array" ref="H428">XLOOKUP(Hoja2!$B428,N$2:N$144,M$2:M$144)</f>
        <v>36</v>
      </c>
      <c r="I428" s="1">
        <v>11364.0</v>
      </c>
      <c r="J428" s="1">
        <v>9214.829904761904</v>
      </c>
      <c r="K428" s="1">
        <f>(Hoja2!$C428/C427)-1</f>
        <v>0</v>
      </c>
    </row>
    <row r="429" ht="15.75" customHeight="1">
      <c r="A429" s="12">
        <v>44207.0</v>
      </c>
      <c r="B429" s="13">
        <v>16.0</v>
      </c>
      <c r="C429" s="13">
        <v>11363.875</v>
      </c>
      <c r="D429" s="13">
        <v>9214.840510948905</v>
      </c>
      <c r="E429" s="13">
        <v>10454.99090909091</v>
      </c>
      <c r="F429" s="13">
        <v>8545.025568181818</v>
      </c>
      <c r="G429" s="13">
        <v>11363.984949832777</v>
      </c>
      <c r="H429" s="13">
        <f t="array" ref="H429">XLOOKUP(Hoja2!$B429,N$2:N$144,M$2:M$144)</f>
        <v>36</v>
      </c>
      <c r="I429" s="1">
        <v>11364.0</v>
      </c>
      <c r="J429" s="1">
        <v>9214.825597014924</v>
      </c>
      <c r="K429" s="1">
        <f>(Hoja2!$C429/C428)-1</f>
        <v>-0.00001099964801</v>
      </c>
    </row>
    <row r="430" ht="15.75" customHeight="1">
      <c r="A430" s="12">
        <v>44206.0</v>
      </c>
      <c r="B430" s="13">
        <v>19.0</v>
      </c>
      <c r="C430" s="13">
        <v>11364.0</v>
      </c>
      <c r="D430" s="13">
        <v>9214.843709677418</v>
      </c>
      <c r="E430" s="13">
        <v>10455.0</v>
      </c>
      <c r="F430" s="13">
        <v>8545.018867924528</v>
      </c>
      <c r="G430" s="13">
        <v>11363.993386243386</v>
      </c>
      <c r="H430" s="13">
        <f t="array" ref="H430">XLOOKUP(Hoja2!$B430,N$2:N$144,M$2:M$144)</f>
        <v>36</v>
      </c>
      <c r="I430" s="1">
        <v>11364.0</v>
      </c>
      <c r="J430" s="1">
        <v>9214.853092783504</v>
      </c>
      <c r="K430" s="1">
        <f>(Hoja2!$C430/C429)-1</f>
        <v>0.000010999769</v>
      </c>
    </row>
    <row r="431" ht="15.75" customHeight="1">
      <c r="A431" s="12">
        <v>44205.0</v>
      </c>
      <c r="B431" s="13">
        <v>17.0</v>
      </c>
      <c r="C431" s="13">
        <v>11363.882352941177</v>
      </c>
      <c r="D431" s="13">
        <v>9214.850192307691</v>
      </c>
      <c r="E431" s="13">
        <v>10454.98738170347</v>
      </c>
      <c r="F431" s="13">
        <v>8545.010403120936</v>
      </c>
      <c r="G431" s="13">
        <v>11363.979234263465</v>
      </c>
      <c r="H431" s="13">
        <f t="array" ref="H431">XLOOKUP(Hoja2!$B431,N$2:N$144,M$2:M$144)</f>
        <v>36</v>
      </c>
      <c r="I431" s="1">
        <v>11364.0</v>
      </c>
      <c r="J431" s="1">
        <v>9214.855434782608</v>
      </c>
      <c r="K431" s="1">
        <f>(Hoja2!$C431/C430)-1</f>
        <v>-0.00001035260989</v>
      </c>
    </row>
    <row r="432" ht="15.75" customHeight="1">
      <c r="A432" s="12">
        <v>44204.0</v>
      </c>
      <c r="B432" s="13">
        <v>19.0</v>
      </c>
      <c r="C432" s="13">
        <v>11363.947368421053</v>
      </c>
      <c r="D432" s="13">
        <v>9214.875312499998</v>
      </c>
      <c r="E432" s="13">
        <v>10454.988304093567</v>
      </c>
      <c r="F432" s="13">
        <v>8545.030249110321</v>
      </c>
      <c r="G432" s="13">
        <v>11363.986458333333</v>
      </c>
      <c r="H432" s="13">
        <f t="array" ref="H432">XLOOKUP(Hoja2!$B432,N$2:N$144,M$2:M$144)</f>
        <v>36</v>
      </c>
      <c r="I432" s="1">
        <v>11364.0</v>
      </c>
      <c r="J432" s="1">
        <v>9214.81</v>
      </c>
      <c r="K432" s="1">
        <f>(Hoja2!$C432/C431)-1</f>
        <v>0.000005721238381</v>
      </c>
    </row>
    <row r="433" ht="15.75" customHeight="1">
      <c r="A433" s="12">
        <v>44203.0</v>
      </c>
      <c r="B433" s="13">
        <v>19.0</v>
      </c>
      <c r="C433" s="13">
        <v>11364.0</v>
      </c>
      <c r="D433" s="13">
        <v>9214.843709677418</v>
      </c>
      <c r="E433" s="13">
        <v>10455.0</v>
      </c>
      <c r="F433" s="13">
        <v>8545.038004750593</v>
      </c>
      <c r="G433" s="13">
        <v>11363.972337482712</v>
      </c>
      <c r="H433" s="13">
        <f t="array" ref="H433">XLOOKUP(Hoja2!$B433,N$2:N$144,M$2:M$144)</f>
        <v>36</v>
      </c>
      <c r="I433" s="1">
        <v>5682.0</v>
      </c>
      <c r="J433" s="1">
        <v>4654.673023255814</v>
      </c>
      <c r="K433" s="1">
        <f>(Hoja2!$C433/C432)-1</f>
        <v>0.000004631452192</v>
      </c>
    </row>
    <row r="434" ht="15.75" customHeight="1">
      <c r="A434" s="12">
        <v>44202.0</v>
      </c>
      <c r="B434" s="13">
        <v>20.0</v>
      </c>
      <c r="C434" s="13">
        <v>11364.0</v>
      </c>
      <c r="D434" s="13">
        <v>9214.854946236557</v>
      </c>
      <c r="E434" s="13">
        <v>10454.980392156862</v>
      </c>
      <c r="F434" s="13">
        <v>8545.020920502093</v>
      </c>
      <c r="G434" s="13">
        <v>11363.995198079232</v>
      </c>
      <c r="H434" s="13">
        <f t="array" ref="H434">XLOOKUP(Hoja2!$B434,N$2:N$144,M$2:M$144)</f>
        <v>36</v>
      </c>
      <c r="I434" s="1">
        <v>11363.967741935483</v>
      </c>
      <c r="J434" s="1">
        <v>9214.876560509554</v>
      </c>
      <c r="K434" s="1">
        <f>(Hoja2!$C434/C433)-1</f>
        <v>0</v>
      </c>
    </row>
    <row r="435" ht="15.75" customHeight="1">
      <c r="A435" s="12">
        <v>44201.0</v>
      </c>
      <c r="B435" s="13">
        <v>29.0</v>
      </c>
      <c r="C435" s="13">
        <v>11364.0</v>
      </c>
      <c r="D435" s="13">
        <v>9214.884642857141</v>
      </c>
      <c r="E435" s="13">
        <v>10454.986394557824</v>
      </c>
      <c r="F435" s="13">
        <v>8545.018306636155</v>
      </c>
      <c r="G435" s="13">
        <v>11363.986232790989</v>
      </c>
      <c r="H435" s="13">
        <f t="array" ref="H435">XLOOKUP(Hoja2!$B435,N$2:N$144,M$2:M$144)</f>
        <v>37</v>
      </c>
      <c r="I435" s="1">
        <v>11364.0</v>
      </c>
      <c r="J435" s="1">
        <v>9214.866486486486</v>
      </c>
      <c r="K435" s="1">
        <f>(Hoja2!$C435/C434)-1</f>
        <v>0</v>
      </c>
    </row>
    <row r="436" ht="15.75" customHeight="1">
      <c r="A436" s="12">
        <v>44200.0</v>
      </c>
      <c r="B436" s="13">
        <v>35.0</v>
      </c>
      <c r="C436" s="13">
        <v>11363.942857142858</v>
      </c>
      <c r="D436" s="13">
        <v>9214.844833333333</v>
      </c>
      <c r="E436" s="13">
        <v>10455.0</v>
      </c>
      <c r="F436" s="13">
        <v>8545.014957264957</v>
      </c>
      <c r="G436" s="13">
        <v>11363.97380952381</v>
      </c>
      <c r="H436" s="13">
        <f t="array" ref="H436">XLOOKUP(Hoja2!$B436,N$2:N$144,M$2:M$144)</f>
        <v>37</v>
      </c>
      <c r="I436" s="1">
        <v>11363.967741935483</v>
      </c>
      <c r="J436" s="1">
        <v>9214.855934065932</v>
      </c>
      <c r="K436" s="1">
        <f>(Hoja2!$C436/C435)-1</f>
        <v>-0.000005028410519</v>
      </c>
    </row>
    <row r="437" ht="15.75" customHeight="1">
      <c r="A437" s="12">
        <v>44199.0</v>
      </c>
      <c r="B437" s="13">
        <v>23.0</v>
      </c>
      <c r="C437" s="13">
        <v>11364.0</v>
      </c>
      <c r="D437" s="13">
        <v>9214.834588235293</v>
      </c>
      <c r="E437" s="13">
        <v>10455.0</v>
      </c>
      <c r="F437" s="13">
        <v>8545.032657657657</v>
      </c>
      <c r="G437" s="13">
        <v>11363.98937784522</v>
      </c>
      <c r="H437" s="13">
        <f t="array" ref="H437">XLOOKUP(Hoja2!$B437,N$2:N$144,M$2:M$144)</f>
        <v>36</v>
      </c>
      <c r="I437" s="1">
        <v>11364.0</v>
      </c>
      <c r="J437" s="1">
        <v>9214.840289855072</v>
      </c>
      <c r="K437" s="1">
        <f>(Hoja2!$C437/C436)-1</f>
        <v>0.000005028435804</v>
      </c>
    </row>
    <row r="438" ht="15.75" customHeight="1">
      <c r="A438" s="12">
        <v>44198.0</v>
      </c>
      <c r="B438" s="13">
        <v>39.0</v>
      </c>
      <c r="C438" s="13">
        <v>11363.97435897436</v>
      </c>
      <c r="D438" s="13">
        <v>9214.860564516128</v>
      </c>
      <c r="E438" s="13">
        <v>10454.982876712329</v>
      </c>
      <c r="F438" s="13">
        <v>8545.025119617225</v>
      </c>
      <c r="G438" s="13">
        <v>11363.986516853933</v>
      </c>
      <c r="H438" s="13">
        <f t="array" ref="H438">XLOOKUP(Hoja2!$B438,N$2:N$144,M$2:M$144)</f>
        <v>37</v>
      </c>
      <c r="I438" s="1">
        <v>11363.967741935483</v>
      </c>
      <c r="J438" s="1">
        <v>9214.883333333333</v>
      </c>
      <c r="K438" s="1">
        <f>(Hoja2!$C438/C437)-1</f>
        <v>-0.000002256338054</v>
      </c>
    </row>
    <row r="439" ht="15.75" customHeight="1">
      <c r="A439" s="12">
        <v>44196.0</v>
      </c>
      <c r="B439" s="13">
        <v>56.0</v>
      </c>
      <c r="C439" s="13">
        <v>11363.964285714286</v>
      </c>
      <c r="D439" s="13">
        <v>9214.899754601227</v>
      </c>
      <c r="E439" s="13">
        <v>10454.982978723405</v>
      </c>
      <c r="F439" s="13">
        <v>8545.030620467365</v>
      </c>
      <c r="G439" s="13">
        <v>11363.978846672057</v>
      </c>
      <c r="H439" s="13">
        <f t="array" ref="H439">XLOOKUP(Hoja2!$B439,N$2:N$144,M$2:M$144)</f>
        <v>38</v>
      </c>
      <c r="I439" s="1">
        <v>11363.967741935483</v>
      </c>
      <c r="J439" s="1">
        <v>10165.661415094339</v>
      </c>
      <c r="K439" s="1">
        <f>(Hoja2!$C439/C438)-1</f>
        <v>-0.0000008864205211</v>
      </c>
    </row>
    <row r="440" ht="15.75" customHeight="1">
      <c r="A440" s="12">
        <v>44195.0</v>
      </c>
      <c r="B440" s="13">
        <v>57.0</v>
      </c>
      <c r="C440" s="13">
        <v>11363.964912280702</v>
      </c>
      <c r="D440" s="13">
        <v>9214.848</v>
      </c>
      <c r="E440" s="13">
        <v>10454.974683544304</v>
      </c>
      <c r="F440" s="13">
        <v>8545.043103448275</v>
      </c>
      <c r="G440" s="13">
        <v>11363.979885057472</v>
      </c>
      <c r="H440" s="13">
        <f t="array" ref="H440">XLOOKUP(Hoja2!$B440,N$2:N$144,M$2:M$144)</f>
        <v>38</v>
      </c>
      <c r="I440" s="1">
        <v>11363.967741935483</v>
      </c>
      <c r="J440" s="1">
        <v>10165.653728813559</v>
      </c>
      <c r="K440" s="1">
        <f>(Hoja2!$C440/C439)-1</f>
        <v>0.00000005513625356</v>
      </c>
    </row>
    <row r="441" ht="15.75" customHeight="1">
      <c r="A441" s="12">
        <v>44194.0</v>
      </c>
      <c r="B441" s="13">
        <v>41.0</v>
      </c>
      <c r="C441" s="13">
        <v>11363.975609756097</v>
      </c>
      <c r="D441" s="13">
        <v>9214.865733333332</v>
      </c>
      <c r="E441" s="13">
        <v>10454.95633187773</v>
      </c>
      <c r="F441" s="13">
        <v>8545.036199095022</v>
      </c>
      <c r="G441" s="13">
        <v>11363.97945659377</v>
      </c>
      <c r="H441" s="13">
        <f t="array" ref="H441">XLOOKUP(Hoja2!$B441,N$2:N$144,M$2:M$144)</f>
        <v>37</v>
      </c>
      <c r="I441" s="1">
        <v>11363.9375</v>
      </c>
      <c r="J441" s="1">
        <v>9214.856444444444</v>
      </c>
      <c r="K441" s="1">
        <f>(Hoja2!$C441/C440)-1</f>
        <v>0.0000009413506181</v>
      </c>
    </row>
    <row r="442" ht="15.75" customHeight="1">
      <c r="A442" s="12">
        <v>44193.0</v>
      </c>
      <c r="B442" s="13">
        <v>27.0</v>
      </c>
      <c r="C442" s="13">
        <v>11364.0</v>
      </c>
      <c r="D442" s="13">
        <v>9214.81</v>
      </c>
      <c r="E442" s="13">
        <v>10454.973154362417</v>
      </c>
      <c r="F442" s="13">
        <v>8545.038986354775</v>
      </c>
      <c r="G442" s="13">
        <v>11363.973148901547</v>
      </c>
      <c r="H442" s="13">
        <f t="array" ref="H442">XLOOKUP(Hoja2!$B442,N$2:N$144,M$2:M$144)</f>
        <v>37</v>
      </c>
      <c r="I442" s="1">
        <v>11363.96875</v>
      </c>
      <c r="J442" s="1">
        <v>9214.829</v>
      </c>
      <c r="K442" s="1">
        <f>(Hoja2!$C442/C441)-1</f>
        <v>0.000002146277389</v>
      </c>
    </row>
    <row r="443" ht="15.75" customHeight="1">
      <c r="A443" s="12">
        <v>44192.0</v>
      </c>
      <c r="B443" s="13">
        <v>23.0</v>
      </c>
      <c r="C443" s="13">
        <v>11363.95652173913</v>
      </c>
      <c r="D443" s="13">
        <v>9214.876702127658</v>
      </c>
      <c r="E443" s="13">
        <v>10454.99061032864</v>
      </c>
      <c r="F443" s="13">
        <v>8545.022516556292</v>
      </c>
      <c r="G443" s="13">
        <v>11363.982597054886</v>
      </c>
      <c r="H443" s="13">
        <f t="array" ref="H443">XLOOKUP(Hoja2!$B443,N$2:N$144,M$2:M$144)</f>
        <v>36</v>
      </c>
      <c r="I443" s="1">
        <v>11363.96875</v>
      </c>
      <c r="J443" s="1">
        <v>9214.81</v>
      </c>
      <c r="K443" s="1">
        <f>(Hoja2!$C443/C442)-1</f>
        <v>-0.000003825964526</v>
      </c>
    </row>
    <row r="444" ht="15.75" customHeight="1">
      <c r="A444" s="12">
        <v>44191.0</v>
      </c>
      <c r="B444" s="13">
        <v>24.0</v>
      </c>
      <c r="C444" s="13">
        <v>11364.0</v>
      </c>
      <c r="D444" s="13">
        <v>9214.890384615384</v>
      </c>
      <c r="E444" s="13">
        <v>10454.981900452489</v>
      </c>
      <c r="F444" s="13">
        <v>8545.045572916666</v>
      </c>
      <c r="G444" s="13">
        <v>11363.978870004594</v>
      </c>
      <c r="H444" s="13">
        <f t="array" ref="H444">XLOOKUP(Hoja2!$B444,N$2:N$144,M$2:M$144)</f>
        <v>36</v>
      </c>
      <c r="I444" s="1">
        <v>11363.9375</v>
      </c>
      <c r="J444" s="1">
        <v>9214.82756302521</v>
      </c>
      <c r="K444" s="1">
        <f>(Hoja2!$C444/C443)-1</f>
        <v>0.000003825979164</v>
      </c>
    </row>
    <row r="445" ht="15.75" customHeight="1">
      <c r="A445" s="12">
        <v>44189.0</v>
      </c>
      <c r="B445" s="13">
        <v>46.0</v>
      </c>
      <c r="C445" s="13">
        <v>11363.978260869566</v>
      </c>
      <c r="D445" s="13">
        <v>9214.851523178806</v>
      </c>
      <c r="E445" s="13">
        <v>10454.9776</v>
      </c>
      <c r="F445" s="13">
        <v>8545.05118961788</v>
      </c>
      <c r="G445" s="13">
        <v>11364.684693451967</v>
      </c>
      <c r="H445" s="13">
        <f t="array" ref="H445">XLOOKUP(Hoja2!$B445,N$2:N$144,M$2:M$144)</f>
        <v>38</v>
      </c>
      <c r="I445" s="1">
        <v>11363.96875</v>
      </c>
      <c r="J445" s="1">
        <v>9214.848348623853</v>
      </c>
      <c r="K445" s="1">
        <f>(Hoja2!$C445/C444)-1</f>
        <v>-0.000001912982263</v>
      </c>
    </row>
    <row r="446" ht="15.75" customHeight="1">
      <c r="A446" s="12">
        <v>44188.0</v>
      </c>
      <c r="B446" s="13">
        <v>57.0</v>
      </c>
      <c r="C446" s="13">
        <v>11363.982456140351</v>
      </c>
      <c r="D446" s="13">
        <v>9214.864427083334</v>
      </c>
      <c r="E446" s="13">
        <v>10454.969387755102</v>
      </c>
      <c r="F446" s="13">
        <v>8545.074193548387</v>
      </c>
      <c r="G446" s="13">
        <v>11363.972584147665</v>
      </c>
      <c r="H446" s="13">
        <f t="array" ref="H446">XLOOKUP(Hoja2!$B446,N$2:N$144,M$2:M$144)</f>
        <v>38</v>
      </c>
      <c r="I446" s="1">
        <v>11363.96875</v>
      </c>
      <c r="J446" s="1">
        <v>9214.81</v>
      </c>
      <c r="K446" s="1">
        <f>(Hoja2!$C446/C445)-1</f>
        <v>0.0000003691727217</v>
      </c>
    </row>
    <row r="447" ht="15.75" customHeight="1">
      <c r="A447" s="12">
        <v>44187.0</v>
      </c>
      <c r="B447" s="13">
        <v>48.0</v>
      </c>
      <c r="C447" s="13">
        <v>11363.958333333334</v>
      </c>
      <c r="D447" s="13">
        <v>9214.899316239316</v>
      </c>
      <c r="E447" s="13">
        <v>10454.910256410256</v>
      </c>
      <c r="F447" s="13">
        <v>8545.104247104247</v>
      </c>
      <c r="G447" s="13">
        <v>11363.943377148635</v>
      </c>
      <c r="H447" s="13">
        <f t="array" ref="H447">XLOOKUP(Hoja2!$B447,N$2:N$144,M$2:M$144)</f>
        <v>38</v>
      </c>
      <c r="I447" s="1">
        <v>11364.0</v>
      </c>
      <c r="J447" s="1">
        <v>9214.863589743589</v>
      </c>
      <c r="K447" s="1">
        <f>(Hoja2!$C447/C446)-1</f>
        <v>-0.000002122742367</v>
      </c>
    </row>
    <row r="448" ht="15.75" customHeight="1">
      <c r="A448" s="12">
        <v>44186.0</v>
      </c>
      <c r="B448" s="13">
        <v>29.0</v>
      </c>
      <c r="C448" s="13">
        <v>11363.931034482759</v>
      </c>
      <c r="D448" s="13">
        <v>9214.809999999998</v>
      </c>
      <c r="E448" s="13">
        <v>10454.926315789473</v>
      </c>
      <c r="F448" s="13">
        <v>8545.08066759388</v>
      </c>
      <c r="G448" s="13">
        <v>11363.982472324724</v>
      </c>
      <c r="H448" s="13">
        <f t="array" ref="H448">XLOOKUP(Hoja2!$B448,N$2:N$144,M$2:M$144)</f>
        <v>37</v>
      </c>
      <c r="I448" s="1">
        <v>11364.0</v>
      </c>
      <c r="J448" s="1">
        <v>9214.829174311926</v>
      </c>
      <c r="K448" s="1">
        <f>(Hoja2!$C448/C447)-1</f>
        <v>-0.000002402230787</v>
      </c>
    </row>
    <row r="449" ht="15.75" customHeight="1">
      <c r="A449" s="12">
        <v>44185.0</v>
      </c>
      <c r="B449" s="13">
        <v>29.0</v>
      </c>
      <c r="C449" s="13">
        <v>11363.931034482759</v>
      </c>
      <c r="D449" s="13">
        <v>9214.81</v>
      </c>
      <c r="E449" s="13">
        <v>10454.98775510204</v>
      </c>
      <c r="F449" s="13">
        <v>8545.02963671128</v>
      </c>
      <c r="G449" s="13">
        <v>11364.602444987775</v>
      </c>
      <c r="H449" s="13">
        <f t="array" ref="H449">XLOOKUP(Hoja2!$B449,N$2:N$144,M$2:M$144)</f>
        <v>37</v>
      </c>
      <c r="I449" s="1">
        <v>11364.0</v>
      </c>
      <c r="J449" s="1">
        <v>9214.81</v>
      </c>
      <c r="K449" s="1">
        <f>(Hoja2!$C449/C448)-1</f>
        <v>0</v>
      </c>
    </row>
    <row r="450" ht="15.75" customHeight="1">
      <c r="A450" s="12">
        <v>44184.0</v>
      </c>
      <c r="B450" s="13">
        <v>34.0</v>
      </c>
      <c r="C450" s="13">
        <v>11364.0</v>
      </c>
      <c r="D450" s="13">
        <v>9214.857142857143</v>
      </c>
      <c r="E450" s="13">
        <v>10454.974820143885</v>
      </c>
      <c r="F450" s="13">
        <v>8545.036880927291</v>
      </c>
      <c r="G450" s="13">
        <v>11363.972670250896</v>
      </c>
      <c r="H450" s="13">
        <f t="array" ref="H450">XLOOKUP(Hoja2!$B450,N$2:N$144,M$2:M$144)</f>
        <v>37</v>
      </c>
      <c r="I450" s="1">
        <v>11364.0</v>
      </c>
      <c r="J450" s="1">
        <v>9214.826587301586</v>
      </c>
      <c r="K450" s="1">
        <f>(Hoja2!$C450/C449)-1</f>
        <v>0.000006068808147</v>
      </c>
    </row>
    <row r="451" ht="15.75" customHeight="1">
      <c r="A451" s="12">
        <v>44183.0</v>
      </c>
      <c r="B451" s="13">
        <v>21.0</v>
      </c>
      <c r="C451" s="13">
        <v>11363.904761904761</v>
      </c>
      <c r="D451" s="13">
        <v>9214.81</v>
      </c>
      <c r="E451" s="13">
        <v>10454.990430622009</v>
      </c>
      <c r="F451" s="13">
        <v>8545.069319640565</v>
      </c>
      <c r="G451" s="13">
        <v>11368.911559348331</v>
      </c>
      <c r="H451" s="13">
        <f t="array" ref="H451">XLOOKUP(Hoja2!$B451,N$2:N$144,M$2:M$144)</f>
        <v>36</v>
      </c>
      <c r="I451" s="1">
        <v>11363.96875</v>
      </c>
      <c r="J451" s="1">
        <v>10165.488701923077</v>
      </c>
      <c r="K451" s="1">
        <f>(Hoja2!$C451/C450)-1</f>
        <v>-0.000008380684199</v>
      </c>
    </row>
    <row r="452" ht="15.75" customHeight="1">
      <c r="A452" s="12">
        <v>44182.0</v>
      </c>
      <c r="B452" s="13">
        <v>25.0</v>
      </c>
      <c r="C452" s="13">
        <v>11364.0</v>
      </c>
      <c r="D452" s="13">
        <v>9214.83111111111</v>
      </c>
      <c r="E452" s="13">
        <v>10454.954545454546</v>
      </c>
      <c r="F452" s="13">
        <v>8545.054455445545</v>
      </c>
      <c r="G452" s="13">
        <v>12625.189550425273</v>
      </c>
      <c r="H452" s="13">
        <f t="array" ref="H452">XLOOKUP(Hoja2!$B452,N$2:N$144,M$2:M$144)</f>
        <v>36</v>
      </c>
      <c r="I452" s="1">
        <v>11363.969696969696</v>
      </c>
      <c r="J452" s="1">
        <v>9214.826201550386</v>
      </c>
      <c r="K452" s="1">
        <f>(Hoja2!$C452/C451)-1</f>
        <v>0.000008380754436</v>
      </c>
    </row>
    <row r="453" ht="15.75" customHeight="1">
      <c r="A453" s="12">
        <v>44181.0</v>
      </c>
      <c r="B453" s="13">
        <v>25.0</v>
      </c>
      <c r="C453" s="13">
        <v>11363.96</v>
      </c>
      <c r="D453" s="13">
        <v>9214.81</v>
      </c>
      <c r="E453" s="13">
        <v>10455.0</v>
      </c>
      <c r="F453" s="13">
        <v>8545.109422492402</v>
      </c>
      <c r="G453" s="13">
        <v>12637.724324324325</v>
      </c>
      <c r="H453" s="13">
        <f t="array" ref="H453">XLOOKUP(Hoja2!$B453,N$2:N$144,M$2:M$144)</f>
        <v>36</v>
      </c>
      <c r="I453" s="1">
        <v>11363.939393939394</v>
      </c>
      <c r="J453" s="1">
        <v>9214.858604651163</v>
      </c>
      <c r="K453" s="1">
        <f>(Hoja2!$C453/C452)-1</f>
        <v>-0.000003519887364</v>
      </c>
    </row>
    <row r="454" ht="15.75" customHeight="1">
      <c r="A454" s="12">
        <v>44180.0</v>
      </c>
      <c r="B454" s="13">
        <v>21.0</v>
      </c>
      <c r="C454" s="13">
        <v>11363.952380952382</v>
      </c>
      <c r="D454" s="13">
        <v>9214.842656249999</v>
      </c>
      <c r="E454" s="13">
        <v>10454.977611940298</v>
      </c>
      <c r="F454" s="13">
        <v>8545.023605150214</v>
      </c>
      <c r="G454" s="13">
        <v>12636.006993006993</v>
      </c>
      <c r="H454" s="13">
        <f t="array" ref="H454">XLOOKUP(Hoja2!$B454,N$2:N$144,M$2:M$144)</f>
        <v>36</v>
      </c>
      <c r="I454" s="1">
        <v>11363.969696969696</v>
      </c>
      <c r="J454" s="1">
        <v>9214.856966292135</v>
      </c>
      <c r="K454" s="1">
        <f>(Hoja2!$C454/C453)-1</f>
        <v>-0.0000006704570957</v>
      </c>
    </row>
    <row r="455" ht="15.75" customHeight="1">
      <c r="A455" s="12">
        <v>44179.0</v>
      </c>
      <c r="B455" s="13">
        <v>12.0</v>
      </c>
      <c r="C455" s="13">
        <v>11363.916666666666</v>
      </c>
      <c r="D455" s="13">
        <v>9214.904999999999</v>
      </c>
      <c r="E455" s="13">
        <v>10454.972727272727</v>
      </c>
      <c r="F455" s="13">
        <v>8545.008310249308</v>
      </c>
      <c r="G455" s="13">
        <v>12636.013377926422</v>
      </c>
      <c r="H455" s="13">
        <f t="array" ref="H455">XLOOKUP(Hoja2!$B455,N$2:N$144,M$2:M$144)</f>
        <v>35</v>
      </c>
      <c r="I455" s="1">
        <v>11363.939393939394</v>
      </c>
      <c r="J455" s="1">
        <v>9214.83923076923</v>
      </c>
      <c r="K455" s="1">
        <f>(Hoja2!$C455/C454)-1</f>
        <v>-0.000003142769744</v>
      </c>
    </row>
    <row r="456" ht="15.75" customHeight="1">
      <c r="A456" s="12">
        <v>44178.0</v>
      </c>
      <c r="B456" s="13">
        <v>23.0</v>
      </c>
      <c r="C456" s="13">
        <v>11364.0</v>
      </c>
      <c r="D456" s="13">
        <v>9214.832473118278</v>
      </c>
      <c r="E456" s="13">
        <v>10454.995833333332</v>
      </c>
      <c r="F456" s="13">
        <v>8545.032220943613</v>
      </c>
      <c r="G456" s="13">
        <v>12636.007333333333</v>
      </c>
      <c r="H456" s="13">
        <f t="array" ref="H456">XLOOKUP(Hoja2!$B456,N$2:N$144,M$2:M$144)</f>
        <v>36</v>
      </c>
      <c r="I456" s="1">
        <v>11364.0</v>
      </c>
      <c r="J456" s="1">
        <v>9214.81</v>
      </c>
      <c r="K456" s="1">
        <f>(Hoja2!$C456/C455)-1</f>
        <v>0.000007333152449</v>
      </c>
    </row>
    <row r="457" ht="15.75" customHeight="1">
      <c r="A457" s="12">
        <v>44177.0</v>
      </c>
      <c r="B457" s="13">
        <v>35.0</v>
      </c>
      <c r="C457" s="13">
        <v>11363.914285714285</v>
      </c>
      <c r="D457" s="13">
        <v>9214.845828571428</v>
      </c>
      <c r="E457" s="13">
        <v>10454.986754966887</v>
      </c>
      <c r="F457" s="13">
        <v>8545.0221642764</v>
      </c>
      <c r="G457" s="13">
        <v>12636.017406962785</v>
      </c>
      <c r="H457" s="13">
        <f t="array" ref="H457">XLOOKUP(Hoja2!$B457,N$2:N$144,M$2:M$144)</f>
        <v>37</v>
      </c>
      <c r="I457" s="1">
        <v>11364.0</v>
      </c>
      <c r="J457" s="1">
        <v>9214.81</v>
      </c>
      <c r="K457" s="1">
        <f>(Hoja2!$C457/C456)-1</f>
        <v>-0.000007542615779</v>
      </c>
    </row>
    <row r="458" ht="15.75" customHeight="1">
      <c r="A458" s="12">
        <v>44176.0</v>
      </c>
      <c r="B458" s="13">
        <v>39.0</v>
      </c>
      <c r="C458" s="13">
        <v>11364.0</v>
      </c>
      <c r="D458" s="13">
        <v>9214.81</v>
      </c>
      <c r="E458" s="13">
        <v>10454.981220657277</v>
      </c>
      <c r="F458" s="13">
        <v>8545.010434782609</v>
      </c>
      <c r="G458" s="13">
        <v>12636.026373626373</v>
      </c>
      <c r="H458" s="13">
        <f t="array" ref="H458">XLOOKUP(Hoja2!$B458,N$2:N$144,M$2:M$144)</f>
        <v>37</v>
      </c>
      <c r="I458" s="1">
        <v>11363.878787878788</v>
      </c>
      <c r="J458" s="1">
        <v>9214.82756302521</v>
      </c>
      <c r="K458" s="1">
        <f>(Hoja2!$C458/C457)-1</f>
        <v>0.000007542672671</v>
      </c>
    </row>
    <row r="459" ht="15.75" customHeight="1">
      <c r="A459" s="12">
        <v>44175.0</v>
      </c>
      <c r="B459" s="13">
        <v>30.0</v>
      </c>
      <c r="C459" s="13">
        <v>11363.966666666667</v>
      </c>
      <c r="D459" s="13">
        <v>9214.81</v>
      </c>
      <c r="E459" s="13">
        <v>10454.954545454546</v>
      </c>
      <c r="F459" s="13">
        <v>8545.02736318408</v>
      </c>
      <c r="G459" s="13">
        <v>12636.008169934641</v>
      </c>
      <c r="H459" s="13">
        <f t="array" ref="H459">XLOOKUP(Hoja2!$B459,N$2:N$144,M$2:M$144)</f>
        <v>37</v>
      </c>
      <c r="I459" s="1">
        <v>11363.969696969696</v>
      </c>
      <c r="J459" s="1">
        <v>9214.81</v>
      </c>
      <c r="K459" s="1">
        <f>(Hoja2!$C459/C458)-1</f>
        <v>-0.00000293323947</v>
      </c>
    </row>
    <row r="460" ht="15.75" customHeight="1">
      <c r="A460" s="12">
        <v>44174.0</v>
      </c>
      <c r="B460" s="13">
        <v>20.0</v>
      </c>
      <c r="C460" s="13">
        <v>11364.0</v>
      </c>
      <c r="D460" s="13">
        <v>9214.841666666665</v>
      </c>
      <c r="E460" s="13">
        <v>10454.991452991453</v>
      </c>
      <c r="F460" s="13">
        <v>8545.032863849765</v>
      </c>
      <c r="G460" s="13">
        <v>12636.012939001848</v>
      </c>
      <c r="H460" s="13">
        <f t="array" ref="H460">XLOOKUP(Hoja2!$B460,N$2:N$144,M$2:M$144)</f>
        <v>36</v>
      </c>
      <c r="I460" s="1">
        <v>11364.0</v>
      </c>
      <c r="J460" s="1">
        <v>9214.81</v>
      </c>
      <c r="K460" s="1">
        <f>(Hoja2!$C460/C459)-1</f>
        <v>0.000002933248074</v>
      </c>
    </row>
    <row r="461" ht="15.75" customHeight="1">
      <c r="A461" s="12">
        <v>44173.0</v>
      </c>
      <c r="B461" s="13">
        <v>46.0</v>
      </c>
      <c r="C461" s="13">
        <v>11363.91304347826</v>
      </c>
      <c r="D461" s="13">
        <v>9214.828173913043</v>
      </c>
      <c r="E461" s="13">
        <v>10454.996062992126</v>
      </c>
      <c r="F461" s="13">
        <v>8545.009776536313</v>
      </c>
      <c r="G461" s="13">
        <v>12636.004189108318</v>
      </c>
      <c r="H461" s="13">
        <f t="array" ref="H461">XLOOKUP(Hoja2!$B461,N$2:N$144,M$2:M$144)</f>
        <v>38</v>
      </c>
      <c r="I461" s="1">
        <v>11364.0</v>
      </c>
      <c r="J461" s="1">
        <v>9214.81</v>
      </c>
      <c r="K461" s="1">
        <f>(Hoja2!$C461/C460)-1</f>
        <v>-0.000007651929051</v>
      </c>
    </row>
    <row r="462" ht="15.75" customHeight="1">
      <c r="A462" s="12">
        <v>44172.0</v>
      </c>
      <c r="B462" s="13">
        <v>33.0</v>
      </c>
      <c r="C462" s="13">
        <v>11363.969696969696</v>
      </c>
      <c r="D462" s="13">
        <v>9214.856966292135</v>
      </c>
      <c r="E462" s="13">
        <v>10454.982456140351</v>
      </c>
      <c r="F462" s="13">
        <v>8545.021834061135</v>
      </c>
      <c r="G462" s="13">
        <v>12636.013918629551</v>
      </c>
      <c r="H462" s="13">
        <f t="array" ref="H462">XLOOKUP(Hoja2!$B462,N$2:N$144,M$2:M$144)</f>
        <v>37</v>
      </c>
      <c r="I462" s="1">
        <v>11363.969696969696</v>
      </c>
      <c r="J462" s="1">
        <v>9214.81</v>
      </c>
      <c r="K462" s="1">
        <f>(Hoja2!$C462/C461)-1</f>
        <v>0.000004985385863</v>
      </c>
    </row>
    <row r="463" ht="15.75" customHeight="1">
      <c r="A463" s="12">
        <v>44171.0</v>
      </c>
      <c r="B463" s="13">
        <v>28.0</v>
      </c>
      <c r="C463" s="13">
        <v>11363.964285714286</v>
      </c>
      <c r="D463" s="13">
        <v>9214.82849557522</v>
      </c>
      <c r="E463" s="13">
        <v>10454.982978723405</v>
      </c>
      <c r="F463" s="13">
        <v>8545.008810572686</v>
      </c>
      <c r="G463" s="13">
        <v>12636.012</v>
      </c>
      <c r="H463" s="13">
        <f t="array" ref="H463">XLOOKUP(Hoja2!$B463,N$2:N$144,M$2:M$144)</f>
        <v>37</v>
      </c>
      <c r="I463" s="1">
        <v>11363.969696969696</v>
      </c>
      <c r="J463" s="1">
        <v>9214.81</v>
      </c>
      <c r="K463" s="1">
        <f>(Hoja2!$C463/C462)-1</f>
        <v>-0.0000004761765082</v>
      </c>
    </row>
    <row r="464" ht="15.75" customHeight="1">
      <c r="A464" s="12">
        <v>44170.0</v>
      </c>
      <c r="B464" s="13">
        <v>29.0</v>
      </c>
      <c r="C464" s="13">
        <v>11364.0</v>
      </c>
      <c r="D464" s="13">
        <v>9214.861288343558</v>
      </c>
      <c r="E464" s="13">
        <v>10454.977011494253</v>
      </c>
      <c r="F464" s="13">
        <v>8545.029619181947</v>
      </c>
      <c r="G464" s="13">
        <v>12636.00899031812</v>
      </c>
      <c r="H464" s="13">
        <f t="array" ref="H464">XLOOKUP(Hoja2!$B464,N$2:N$144,M$2:M$144)</f>
        <v>37</v>
      </c>
      <c r="I464" s="1">
        <v>11364.0</v>
      </c>
      <c r="J464" s="1">
        <v>9214.822901234567</v>
      </c>
      <c r="K464" s="1">
        <f>(Hoja2!$C464/C463)-1</f>
        <v>0.000003142766452</v>
      </c>
    </row>
    <row r="465" ht="15.75" customHeight="1">
      <c r="A465" s="12">
        <v>44169.0</v>
      </c>
      <c r="B465" s="13">
        <v>20.0</v>
      </c>
      <c r="C465" s="13">
        <v>11363.95</v>
      </c>
      <c r="D465" s="13">
        <v>9214.81</v>
      </c>
      <c r="E465" s="13">
        <v>10454.970238095239</v>
      </c>
      <c r="F465" s="13">
        <v>8545.038167938932</v>
      </c>
      <c r="G465" s="13">
        <v>12636.015132408575</v>
      </c>
      <c r="H465" s="13">
        <f t="array" ref="H465">XLOOKUP(Hoja2!$B465,N$2:N$144,M$2:M$144)</f>
        <v>36</v>
      </c>
      <c r="I465" s="1">
        <v>11364.0</v>
      </c>
      <c r="J465" s="1">
        <v>9214.826328125</v>
      </c>
      <c r="K465" s="1">
        <f>(Hoja2!$C465/C464)-1</f>
        <v>-0.000004399859204</v>
      </c>
    </row>
    <row r="466" ht="15.75" customHeight="1">
      <c r="A466" s="12">
        <v>44168.0</v>
      </c>
      <c r="B466" s="13">
        <v>22.0</v>
      </c>
      <c r="C466" s="13">
        <v>11363.954545454546</v>
      </c>
      <c r="D466" s="13">
        <v>9214.83375</v>
      </c>
      <c r="E466" s="13">
        <v>10454.985294117647</v>
      </c>
      <c r="F466" s="13">
        <v>8545.017699115044</v>
      </c>
      <c r="G466" s="13">
        <v>12636.009787928222</v>
      </c>
      <c r="H466" s="13">
        <f t="array" ref="H466">XLOOKUP(Hoja2!$B466,N$2:N$144,M$2:M$144)</f>
        <v>36</v>
      </c>
      <c r="I466" s="1">
        <v>11364.0</v>
      </c>
      <c r="J466" s="1">
        <v>9214.829904761904</v>
      </c>
      <c r="K466" s="1">
        <f>(Hoja2!$C466/C465)-1</f>
        <v>0.0000003999889602</v>
      </c>
    </row>
    <row r="467" ht="15.75" customHeight="1">
      <c r="A467" s="12">
        <v>44167.0</v>
      </c>
      <c r="B467" s="13">
        <v>32.0</v>
      </c>
      <c r="C467" s="13">
        <v>11363.9375</v>
      </c>
      <c r="D467" s="13">
        <v>9214.82756302521</v>
      </c>
      <c r="E467" s="13">
        <v>10454.992957746479</v>
      </c>
      <c r="F467" s="13">
        <v>8545.004830917875</v>
      </c>
      <c r="G467" s="13">
        <v>12636.013888888889</v>
      </c>
      <c r="H467" s="13">
        <f t="array" ref="H467">XLOOKUP(Hoja2!$B467,N$2:N$144,M$2:M$144)</f>
        <v>37</v>
      </c>
      <c r="I467" s="1">
        <v>11363.969696969696</v>
      </c>
      <c r="J467" s="1">
        <v>10165.654621848738</v>
      </c>
      <c r="K467" s="1">
        <f>(Hoja2!$C467/C466)-1</f>
        <v>-0.000001499958001</v>
      </c>
    </row>
    <row r="468" ht="15.75" customHeight="1">
      <c r="A468" s="12">
        <v>44166.0</v>
      </c>
      <c r="B468" s="13">
        <v>22.0</v>
      </c>
      <c r="C468" s="13">
        <v>11364.0</v>
      </c>
      <c r="D468" s="13">
        <v>9214.845126050419</v>
      </c>
      <c r="E468" s="13">
        <v>10455.0</v>
      </c>
      <c r="F468" s="13">
        <v>8545.011019283747</v>
      </c>
      <c r="G468" s="13">
        <v>12636.014234875445</v>
      </c>
      <c r="H468" s="13">
        <f t="array" ref="H468">XLOOKUP(Hoja2!$B468,N$2:N$144,M$2:M$144)</f>
        <v>36</v>
      </c>
      <c r="I468" s="1">
        <v>11364.0</v>
      </c>
      <c r="J468" s="1">
        <v>10165.650639534882</v>
      </c>
      <c r="K468" s="1">
        <f>(Hoja2!$C468/C467)-1</f>
        <v>0.000005499854254</v>
      </c>
    </row>
    <row r="469" ht="15.75" customHeight="1">
      <c r="A469" s="12">
        <v>44165.0</v>
      </c>
      <c r="B469" s="13">
        <v>20.0</v>
      </c>
      <c r="C469" s="13">
        <v>11364.0</v>
      </c>
      <c r="D469" s="13">
        <v>9214.90858490566</v>
      </c>
      <c r="E469" s="13">
        <v>10454.912621359223</v>
      </c>
      <c r="F469" s="13">
        <v>8545.010033444816</v>
      </c>
      <c r="G469" s="13">
        <v>12636.008547008547</v>
      </c>
      <c r="H469" s="13">
        <f t="array" ref="H469">XLOOKUP(Hoja2!$B469,N$2:N$144,M$2:M$144)</f>
        <v>36</v>
      </c>
      <c r="I469" s="1">
        <v>11364.0</v>
      </c>
      <c r="J469" s="1">
        <v>9214.857142857143</v>
      </c>
      <c r="K469" s="1">
        <f>(Hoja2!$C469/C468)-1</f>
        <v>0</v>
      </c>
    </row>
    <row r="470" ht="15.75" customHeight="1">
      <c r="A470" s="12">
        <v>44164.0</v>
      </c>
      <c r="B470" s="13">
        <v>29.0</v>
      </c>
      <c r="C470" s="13">
        <v>11364.0</v>
      </c>
      <c r="D470" s="13">
        <v>9214.81</v>
      </c>
      <c r="E470" s="13">
        <v>10454.996453900709</v>
      </c>
      <c r="F470" s="13">
        <v>8545.010928961749</v>
      </c>
      <c r="G470" s="13">
        <v>12636.007294832827</v>
      </c>
      <c r="H470" s="13">
        <f t="array" ref="H470">XLOOKUP(Hoja2!$B470,N$2:N$144,M$2:M$144)</f>
        <v>37</v>
      </c>
      <c r="I470" s="1">
        <v>11363.911764705883</v>
      </c>
      <c r="J470" s="1">
        <v>9214.874307692307</v>
      </c>
      <c r="K470" s="1">
        <f>(Hoja2!$C470/C469)-1</f>
        <v>0</v>
      </c>
    </row>
    <row r="471" ht="15.75" customHeight="1">
      <c r="A471" s="12">
        <v>44163.0</v>
      </c>
      <c r="B471" s="13">
        <v>40.0</v>
      </c>
      <c r="C471" s="13">
        <v>11363.975</v>
      </c>
      <c r="D471" s="13">
        <v>9214.83971563981</v>
      </c>
      <c r="E471" s="13">
        <v>10454.988165680474</v>
      </c>
      <c r="F471" s="13">
        <v>8545.010324483776</v>
      </c>
      <c r="G471" s="13">
        <v>12636.015105740182</v>
      </c>
      <c r="H471" s="13">
        <f t="array" ref="H471">XLOOKUP(Hoja2!$B471,N$2:N$144,M$2:M$144)</f>
        <v>37</v>
      </c>
      <c r="I471" s="1">
        <v>11364.0</v>
      </c>
      <c r="J471" s="1">
        <v>9214.81</v>
      </c>
      <c r="K471" s="1">
        <f>(Hoja2!$C471/C470)-1</f>
        <v>-0.000002199929602</v>
      </c>
    </row>
    <row r="472" ht="15.75" customHeight="1">
      <c r="A472" s="12">
        <v>44162.0</v>
      </c>
      <c r="B472" s="13">
        <v>29.0</v>
      </c>
      <c r="C472" s="13">
        <v>11364.0</v>
      </c>
      <c r="D472" s="13">
        <v>9214.85125</v>
      </c>
      <c r="E472" s="13">
        <v>10455.0</v>
      </c>
      <c r="F472" s="13">
        <v>8545.015590200446</v>
      </c>
      <c r="G472" s="13">
        <v>12636.008536585367</v>
      </c>
      <c r="H472" s="13">
        <f t="array" ref="H472">XLOOKUP(Hoja2!$B472,N$2:N$144,M$2:M$144)</f>
        <v>37</v>
      </c>
      <c r="I472" s="1">
        <v>11364.0</v>
      </c>
      <c r="J472" s="1">
        <v>9214.81</v>
      </c>
      <c r="K472" s="1">
        <f>(Hoja2!$C472/C471)-1</f>
        <v>0.000002199934442</v>
      </c>
    </row>
    <row r="473" ht="15.75" customHeight="1">
      <c r="A473" s="12">
        <v>44161.0</v>
      </c>
      <c r="B473" s="13">
        <v>24.0</v>
      </c>
      <c r="C473" s="13">
        <v>11364.0</v>
      </c>
      <c r="D473" s="13">
        <v>9214.854946236557</v>
      </c>
      <c r="E473" s="13">
        <v>10454.97435897436</v>
      </c>
      <c r="F473" s="13">
        <v>8545.020942408377</v>
      </c>
      <c r="G473" s="13">
        <v>12636.019469026549</v>
      </c>
      <c r="H473" s="13">
        <f t="array" ref="H473">XLOOKUP(Hoja2!$B473,N$2:N$144,M$2:M$144)</f>
        <v>36</v>
      </c>
      <c r="I473" s="1">
        <v>11364.0</v>
      </c>
      <c r="J473" s="1">
        <v>9214.81</v>
      </c>
      <c r="K473" s="1">
        <f>(Hoja2!$C473/C472)-1</f>
        <v>0</v>
      </c>
    </row>
    <row r="474" ht="15.75" customHeight="1">
      <c r="A474" s="12">
        <v>44160.0</v>
      </c>
      <c r="B474" s="13">
        <v>24.0</v>
      </c>
      <c r="C474" s="13">
        <v>11364.0</v>
      </c>
      <c r="D474" s="13">
        <v>9214.858604651163</v>
      </c>
      <c r="E474" s="13">
        <v>10454.975609756097</v>
      </c>
      <c r="F474" s="13">
        <v>8545.00651465798</v>
      </c>
      <c r="G474" s="13">
        <v>12636.011406844107</v>
      </c>
      <c r="H474" s="13">
        <f t="array" ref="H474">XLOOKUP(Hoja2!$B474,N$2:N$144,M$2:M$144)</f>
        <v>36</v>
      </c>
      <c r="I474" s="1">
        <v>11363.970588235294</v>
      </c>
      <c r="J474" s="1">
        <v>9214.86452173913</v>
      </c>
      <c r="K474" s="1">
        <f>(Hoja2!$C474/C473)-1</f>
        <v>0</v>
      </c>
    </row>
    <row r="475" ht="15.75" customHeight="1">
      <c r="A475" s="12">
        <v>44159.0</v>
      </c>
      <c r="B475" s="13">
        <v>22.0</v>
      </c>
      <c r="C475" s="13">
        <v>11363.954545454546</v>
      </c>
      <c r="D475" s="13">
        <v>9214.81</v>
      </c>
      <c r="E475" s="13">
        <v>10455.0</v>
      </c>
      <c r="F475" s="13">
        <v>8545.037162162162</v>
      </c>
      <c r="G475" s="13">
        <v>12636.0125</v>
      </c>
      <c r="H475" s="13">
        <f t="array" ref="H475">XLOOKUP(Hoja2!$B475,N$2:N$144,M$2:M$144)</f>
        <v>36</v>
      </c>
      <c r="I475" s="1">
        <v>11364.0</v>
      </c>
      <c r="J475" s="1">
        <v>9214.81</v>
      </c>
      <c r="K475" s="1">
        <f>(Hoja2!$C475/C474)-1</f>
        <v>-0.000003999872004</v>
      </c>
    </row>
    <row r="476" ht="15.75" customHeight="1">
      <c r="A476" s="12">
        <v>44158.0</v>
      </c>
      <c r="B476" s="13">
        <v>16.0</v>
      </c>
      <c r="C476" s="13">
        <v>11364.0</v>
      </c>
      <c r="D476" s="13">
        <v>9214.832473118278</v>
      </c>
      <c r="E476" s="13">
        <v>10455.0</v>
      </c>
      <c r="F476" s="13">
        <v>8545.019801980197</v>
      </c>
      <c r="G476" s="13">
        <v>12636.017543859649</v>
      </c>
      <c r="H476" s="13">
        <f t="array" ref="H476">XLOOKUP(Hoja2!$B476,N$2:N$144,M$2:M$144)</f>
        <v>36</v>
      </c>
      <c r="I476" s="1">
        <v>11363.970588235294</v>
      </c>
      <c r="J476" s="1">
        <v>10165.588688524589</v>
      </c>
      <c r="K476" s="1">
        <f>(Hoja2!$C476/C475)-1</f>
        <v>0.000003999888003</v>
      </c>
    </row>
    <row r="477" ht="15.75" customHeight="1">
      <c r="A477" s="12">
        <v>44157.0</v>
      </c>
      <c r="B477" s="13">
        <v>17.0</v>
      </c>
      <c r="C477" s="13">
        <v>11363.941176470587</v>
      </c>
      <c r="D477" s="13">
        <v>9214.81</v>
      </c>
      <c r="E477" s="13">
        <v>10454.996153846154</v>
      </c>
      <c r="F477" s="13">
        <v>8545.009463722397</v>
      </c>
      <c r="G477" s="13">
        <v>12636.005505849966</v>
      </c>
      <c r="H477" s="13">
        <f t="array" ref="H477">XLOOKUP(Hoja2!$B477,N$2:N$144,M$2:M$144)</f>
        <v>36</v>
      </c>
      <c r="I477" s="1">
        <v>11364.0</v>
      </c>
      <c r="J477" s="1">
        <v>10165.645703125</v>
      </c>
      <c r="K477" s="1">
        <f>(Hoja2!$C477/C476)-1</f>
        <v>-0.000005176304947</v>
      </c>
    </row>
    <row r="478" ht="15.75" customHeight="1">
      <c r="A478" s="12">
        <v>44156.0</v>
      </c>
      <c r="B478" s="13">
        <v>28.0</v>
      </c>
      <c r="C478" s="13">
        <v>11363.964285714286</v>
      </c>
      <c r="D478" s="13">
        <v>9214.838243243243</v>
      </c>
      <c r="E478" s="13">
        <v>10454.986928104576</v>
      </c>
      <c r="F478" s="13">
        <v>8545.009852216748</v>
      </c>
      <c r="G478" s="13">
        <v>12636.007686932215</v>
      </c>
      <c r="H478" s="13">
        <f t="array" ref="H478">XLOOKUP(Hoja2!$B478,N$2:N$144,M$2:M$144)</f>
        <v>37</v>
      </c>
      <c r="I478" s="1">
        <v>11363.914285714285</v>
      </c>
      <c r="J478" s="1">
        <v>9214.845828571428</v>
      </c>
      <c r="K478" s="1">
        <f>(Hoja2!$C478/C477)-1</f>
        <v>0.000002033558898</v>
      </c>
    </row>
    <row r="479" ht="15.75" customHeight="1">
      <c r="A479" s="12">
        <v>44155.0</v>
      </c>
      <c r="B479" s="13">
        <v>33.0</v>
      </c>
      <c r="C479" s="13">
        <v>11363.939393939394</v>
      </c>
      <c r="D479" s="13">
        <v>9214.858604651163</v>
      </c>
      <c r="E479" s="13">
        <v>10454.98918918919</v>
      </c>
      <c r="F479" s="13">
        <v>8545.007352941177</v>
      </c>
      <c r="G479" s="13">
        <v>12636.005354752342</v>
      </c>
      <c r="H479" s="13">
        <f t="array" ref="H479">XLOOKUP(Hoja2!$B479,N$2:N$144,M$2:M$144)</f>
        <v>37</v>
      </c>
      <c r="I479" s="1">
        <v>11363.942857142858</v>
      </c>
      <c r="J479" s="1">
        <v>9214.844833333333</v>
      </c>
      <c r="K479" s="1">
        <f>(Hoja2!$C479/C478)-1</f>
        <v>-0.000002190412981</v>
      </c>
    </row>
    <row r="480" ht="15.75" customHeight="1">
      <c r="A480" s="12">
        <v>44154.0</v>
      </c>
      <c r="B480" s="13">
        <v>21.0</v>
      </c>
      <c r="C480" s="13">
        <v>11364.0</v>
      </c>
      <c r="D480" s="13">
        <v>9214.830899999999</v>
      </c>
      <c r="E480" s="13">
        <v>10455.0</v>
      </c>
      <c r="F480" s="13">
        <v>8545.01798561151</v>
      </c>
      <c r="G480" s="13">
        <v>12636.016194331984</v>
      </c>
      <c r="H480" s="13">
        <f t="array" ref="H480">XLOOKUP(Hoja2!$B480,N$2:N$144,M$2:M$144)</f>
        <v>36</v>
      </c>
      <c r="I480" s="1">
        <v>11363.914285714285</v>
      </c>
      <c r="J480" s="1">
        <v>9214.81</v>
      </c>
      <c r="K480" s="1">
        <f>(Hoja2!$C480/C479)-1</f>
        <v>0.000005333191115</v>
      </c>
    </row>
    <row r="481" ht="15.75" customHeight="1">
      <c r="A481" s="12">
        <v>44153.0</v>
      </c>
      <c r="B481" s="13">
        <v>18.0</v>
      </c>
      <c r="C481" s="13">
        <v>11363.944444444445</v>
      </c>
      <c r="D481" s="13">
        <v>9214.81</v>
      </c>
      <c r="E481" s="13">
        <v>10454.961904761905</v>
      </c>
      <c r="F481" s="13">
        <v>8545.025423728814</v>
      </c>
      <c r="G481" s="13">
        <v>12636.011467889908</v>
      </c>
      <c r="H481" s="13">
        <f t="array" ref="H481">XLOOKUP(Hoja2!$B481,N$2:N$144,M$2:M$144)</f>
        <v>36</v>
      </c>
      <c r="I481" s="1">
        <v>11363.971428571429</v>
      </c>
      <c r="J481" s="1">
        <v>9214.848348623853</v>
      </c>
      <c r="K481" s="1">
        <f>(Hoja2!$C481/C480)-1</f>
        <v>-0.000004888732449</v>
      </c>
    </row>
    <row r="482" ht="15.75" customHeight="1">
      <c r="A482" s="12">
        <v>44152.0</v>
      </c>
      <c r="B482" s="13">
        <v>17.0</v>
      </c>
      <c r="C482" s="13">
        <v>11364.0</v>
      </c>
      <c r="D482" s="13">
        <v>9214.825597014924</v>
      </c>
      <c r="E482" s="13">
        <v>10454.964705882352</v>
      </c>
      <c r="F482" s="13">
        <v>8545.011331444759</v>
      </c>
      <c r="G482" s="13">
        <v>12636.004601226994</v>
      </c>
      <c r="H482" s="13">
        <f t="array" ref="H482">XLOOKUP(Hoja2!$B482,N$2:N$144,M$2:M$144)</f>
        <v>36</v>
      </c>
      <c r="I482" s="1">
        <v>11363.942857142858</v>
      </c>
      <c r="J482" s="1">
        <v>9214.844262295082</v>
      </c>
      <c r="K482" s="1">
        <f>(Hoja2!$C482/C481)-1</f>
        <v>0.000004888756349</v>
      </c>
    </row>
    <row r="483" ht="15.75" customHeight="1">
      <c r="A483" s="12">
        <v>44151.0</v>
      </c>
      <c r="B483" s="13">
        <v>12.0</v>
      </c>
      <c r="C483" s="13">
        <v>11364.0</v>
      </c>
      <c r="D483" s="13">
        <v>9214.81</v>
      </c>
      <c r="E483" s="13">
        <v>10455.0</v>
      </c>
      <c r="F483" s="13">
        <v>8545.026217228464</v>
      </c>
      <c r="G483" s="13">
        <v>12636.012903225806</v>
      </c>
      <c r="H483" s="13">
        <f t="array" ref="H483">XLOOKUP(Hoja2!$B483,N$2:N$144,M$2:M$144)</f>
        <v>35</v>
      </c>
      <c r="I483" s="1">
        <v>11364.0</v>
      </c>
      <c r="J483" s="1">
        <v>9214.846347826086</v>
      </c>
      <c r="K483" s="1">
        <f>(Hoja2!$C483/C482)-1</f>
        <v>0</v>
      </c>
    </row>
    <row r="484" ht="15.75" customHeight="1">
      <c r="A484" s="12">
        <v>44150.0</v>
      </c>
      <c r="B484" s="13">
        <v>25.0</v>
      </c>
      <c r="C484" s="13">
        <v>11363.96</v>
      </c>
      <c r="D484" s="13">
        <v>9214.831999999999</v>
      </c>
      <c r="E484" s="13">
        <v>10454.987341772152</v>
      </c>
      <c r="F484" s="13">
        <v>8545.01925925926</v>
      </c>
      <c r="G484" s="13">
        <v>12636.00602863602</v>
      </c>
      <c r="H484" s="13">
        <f t="array" ref="H484">XLOOKUP(Hoja2!$B484,N$2:N$144,M$2:M$144)</f>
        <v>36</v>
      </c>
      <c r="I484" s="1">
        <v>11363.942857142858</v>
      </c>
      <c r="J484" s="1">
        <v>10165.516976744186</v>
      </c>
      <c r="K484" s="1">
        <f>(Hoja2!$C484/C483)-1</f>
        <v>-0.000003519887364</v>
      </c>
    </row>
    <row r="485" ht="15.75" customHeight="1">
      <c r="A485" s="12">
        <v>44149.0</v>
      </c>
      <c r="B485" s="13">
        <v>29.0</v>
      </c>
      <c r="C485" s="13">
        <v>11363.896551724138</v>
      </c>
      <c r="D485" s="13">
        <v>9214.842153846153</v>
      </c>
      <c r="E485" s="13">
        <v>10454.996323529413</v>
      </c>
      <c r="F485" s="13">
        <v>8545.018333333333</v>
      </c>
      <c r="G485" s="13">
        <v>12636.007170795307</v>
      </c>
      <c r="H485" s="13">
        <f t="array" ref="H485">XLOOKUP(Hoja2!$B485,N$2:N$144,M$2:M$144)</f>
        <v>37</v>
      </c>
      <c r="I485" s="1">
        <v>11364.0</v>
      </c>
      <c r="J485" s="1">
        <v>10165.620666666666</v>
      </c>
      <c r="K485" s="1">
        <f>(Hoja2!$C485/C484)-1</f>
        <v>-0.000005583289264</v>
      </c>
    </row>
    <row r="486" ht="15.75" customHeight="1">
      <c r="A486" s="12">
        <v>44148.0</v>
      </c>
      <c r="B486" s="13">
        <v>27.0</v>
      </c>
      <c r="C486" s="13">
        <v>11363.888888888889</v>
      </c>
      <c r="D486" s="13">
        <v>9214.827863247861</v>
      </c>
      <c r="E486" s="13">
        <v>10454.993939393938</v>
      </c>
      <c r="F486" s="13">
        <v>8545.023872679045</v>
      </c>
      <c r="G486" s="13">
        <v>12636.013729977116</v>
      </c>
      <c r="H486" s="13">
        <f t="array" ref="H486">XLOOKUP(Hoja2!$B486,N$2:N$144,M$2:M$144)</f>
        <v>37</v>
      </c>
      <c r="I486" s="1">
        <v>11363.971428571429</v>
      </c>
      <c r="J486" s="1">
        <v>10165.610714285713</v>
      </c>
      <c r="K486" s="1">
        <f>(Hoja2!$C486/C485)-1</f>
        <v>-0.0000006743140625</v>
      </c>
    </row>
    <row r="487" ht="15.75" customHeight="1">
      <c r="A487" s="12">
        <v>44147.0</v>
      </c>
      <c r="B487" s="13">
        <v>23.0</v>
      </c>
      <c r="C487" s="13">
        <v>11363.95652173913</v>
      </c>
      <c r="D487" s="13">
        <v>9214.830096153846</v>
      </c>
      <c r="E487" s="13">
        <v>10454.994350282486</v>
      </c>
      <c r="F487" s="13">
        <v>8545.025974025973</v>
      </c>
      <c r="G487" s="13">
        <v>12636.007462686568</v>
      </c>
      <c r="H487" s="13">
        <f t="array" ref="H487">XLOOKUP(Hoja2!$B487,N$2:N$144,M$2:M$144)</f>
        <v>36</v>
      </c>
      <c r="I487" s="1">
        <v>11363.944444444445</v>
      </c>
      <c r="J487" s="1">
        <v>9214.81</v>
      </c>
      <c r="K487" s="1">
        <f>(Hoja2!$C487/C486)-1</f>
        <v>0.000005951558564</v>
      </c>
    </row>
    <row r="488" ht="15.75" customHeight="1">
      <c r="A488" s="12">
        <v>44146.0</v>
      </c>
      <c r="B488" s="13">
        <v>12.0</v>
      </c>
      <c r="C488" s="13">
        <v>11364.0</v>
      </c>
      <c r="D488" s="13">
        <v>9214.836794871793</v>
      </c>
      <c r="E488" s="13">
        <v>10454.98275862069</v>
      </c>
      <c r="F488" s="13">
        <v>8545.015479876161</v>
      </c>
      <c r="G488" s="13">
        <v>12636.001960784313</v>
      </c>
      <c r="H488" s="13">
        <f t="array" ref="H488">XLOOKUP(Hoja2!$B488,N$2:N$144,M$2:M$144)</f>
        <v>35</v>
      </c>
      <c r="I488" s="1">
        <v>11363.972222222223</v>
      </c>
      <c r="J488" s="1">
        <v>9214.81</v>
      </c>
      <c r="K488" s="1">
        <f>(Hoja2!$C488/C487)-1</f>
        <v>0.000003825979164</v>
      </c>
    </row>
    <row r="489" ht="15.75" customHeight="1">
      <c r="A489" s="12">
        <v>44145.0</v>
      </c>
      <c r="B489" s="13">
        <v>15.0</v>
      </c>
      <c r="C489" s="13">
        <v>11364.0</v>
      </c>
      <c r="D489" s="13">
        <v>9214.852653061223</v>
      </c>
      <c r="E489" s="13">
        <v>10454.990291262136</v>
      </c>
      <c r="F489" s="13">
        <v>8545.006825938566</v>
      </c>
      <c r="G489" s="13">
        <v>12636.011441647597</v>
      </c>
      <c r="H489" s="13">
        <f t="array" ref="H489">XLOOKUP(Hoja2!$B489,N$2:N$144,M$2:M$144)</f>
        <v>36</v>
      </c>
      <c r="I489" s="1">
        <v>11363.944444444445</v>
      </c>
      <c r="J489" s="1">
        <v>9214.886</v>
      </c>
      <c r="K489" s="1">
        <f>(Hoja2!$C489/C488)-1</f>
        <v>0</v>
      </c>
    </row>
    <row r="490" ht="15.75" customHeight="1">
      <c r="A490" s="12">
        <v>44144.0</v>
      </c>
      <c r="B490" s="13">
        <v>13.0</v>
      </c>
      <c r="C490" s="13">
        <v>11364.0</v>
      </c>
      <c r="D490" s="13">
        <v>9214.840289855072</v>
      </c>
      <c r="E490" s="13">
        <v>10455.0</v>
      </c>
      <c r="F490" s="13">
        <v>8545.05298013245</v>
      </c>
      <c r="G490" s="13">
        <v>12636.012165450122</v>
      </c>
      <c r="H490" s="13">
        <f t="array" ref="H490">XLOOKUP(Hoja2!$B490,N$2:N$144,M$2:M$144)</f>
        <v>35</v>
      </c>
      <c r="I490" s="1">
        <v>11363.972222222223</v>
      </c>
      <c r="J490" s="1">
        <v>9214.84119402985</v>
      </c>
      <c r="K490" s="1">
        <f>(Hoja2!$C490/C489)-1</f>
        <v>0</v>
      </c>
    </row>
    <row r="491" ht="15.75" customHeight="1">
      <c r="A491" s="12">
        <v>44143.0</v>
      </c>
      <c r="B491" s="13">
        <v>17.0</v>
      </c>
      <c r="C491" s="13">
        <v>11364.0</v>
      </c>
      <c r="D491" s="13">
        <v>9214.851386138615</v>
      </c>
      <c r="E491" s="13">
        <v>10454.995951417004</v>
      </c>
      <c r="F491" s="13">
        <v>8545.007763975154</v>
      </c>
      <c r="G491" s="13">
        <v>12636.0069637883</v>
      </c>
      <c r="H491" s="13">
        <f t="array" ref="H491">XLOOKUP(Hoja2!$B491,N$2:N$144,M$2:M$144)</f>
        <v>36</v>
      </c>
      <c r="I491" s="1">
        <v>11363.972222222223</v>
      </c>
      <c r="J491" s="1">
        <v>9214.838243243243</v>
      </c>
      <c r="K491" s="1">
        <f>(Hoja2!$C491/C490)-1</f>
        <v>0</v>
      </c>
    </row>
    <row r="492" ht="15.75" customHeight="1">
      <c r="A492" s="12">
        <v>44142.0</v>
      </c>
      <c r="B492" s="13">
        <v>39.0</v>
      </c>
      <c r="C492" s="13">
        <v>11363.948717948719</v>
      </c>
      <c r="D492" s="13">
        <v>9214.848944099378</v>
      </c>
      <c r="E492" s="13">
        <v>10454.994065281899</v>
      </c>
      <c r="F492" s="13">
        <v>8545.020280811232</v>
      </c>
      <c r="G492" s="13">
        <v>12636.009615384615</v>
      </c>
      <c r="H492" s="13">
        <f t="array" ref="H492">XLOOKUP(Hoja2!$B492,N$2:N$144,M$2:M$144)</f>
        <v>37</v>
      </c>
      <c r="I492" s="1">
        <v>11364.0</v>
      </c>
      <c r="J492" s="1">
        <v>9214.81</v>
      </c>
      <c r="K492" s="1">
        <f>(Hoja2!$C492/C491)-1</f>
        <v>-0.000004512676107</v>
      </c>
    </row>
    <row r="493" ht="15.75" customHeight="1">
      <c r="A493" s="12">
        <v>44141.0</v>
      </c>
      <c r="B493" s="13">
        <v>23.0</v>
      </c>
      <c r="C493" s="13">
        <v>11364.0</v>
      </c>
      <c r="D493" s="13">
        <v>9214.81</v>
      </c>
      <c r="E493" s="13">
        <v>10454.9896373057</v>
      </c>
      <c r="F493" s="13">
        <v>8545.024444444445</v>
      </c>
      <c r="G493" s="13">
        <v>12636.009132420091</v>
      </c>
      <c r="H493" s="13">
        <f t="array" ref="H493">XLOOKUP(Hoja2!$B493,N$2:N$144,M$2:M$144)</f>
        <v>36</v>
      </c>
      <c r="I493" s="1">
        <v>11364.0</v>
      </c>
      <c r="J493" s="1">
        <v>9214.830490196078</v>
      </c>
      <c r="K493" s="1">
        <f>(Hoja2!$C493/C492)-1</f>
        <v>0.000004512696471</v>
      </c>
    </row>
    <row r="494" ht="15.75" customHeight="1">
      <c r="A494" s="12">
        <v>44140.0</v>
      </c>
      <c r="B494" s="13">
        <v>18.0</v>
      </c>
      <c r="C494" s="13">
        <v>11364.0</v>
      </c>
      <c r="D494" s="13">
        <v>9214.856966292135</v>
      </c>
      <c r="E494" s="13">
        <v>10455.0</v>
      </c>
      <c r="F494" s="13">
        <v>8545.020460358057</v>
      </c>
      <c r="G494" s="13">
        <v>12636.008818342152</v>
      </c>
      <c r="H494" s="13">
        <f t="array" ref="H494">XLOOKUP(Hoja2!$B494,N$2:N$144,M$2:M$144)</f>
        <v>36</v>
      </c>
      <c r="I494" s="1">
        <v>11364.0</v>
      </c>
      <c r="J494" s="1">
        <v>9214.81</v>
      </c>
      <c r="K494" s="1">
        <f>(Hoja2!$C494/C493)-1</f>
        <v>0</v>
      </c>
    </row>
    <row r="495" ht="15.75" customHeight="1">
      <c r="A495" s="12">
        <v>44139.0</v>
      </c>
      <c r="B495" s="13">
        <v>21.0</v>
      </c>
      <c r="C495" s="13">
        <v>11364.0</v>
      </c>
      <c r="D495" s="13">
        <v>9214.899316239316</v>
      </c>
      <c r="E495" s="13">
        <v>10454.947826086956</v>
      </c>
      <c r="F495" s="13">
        <v>8545.024767801857</v>
      </c>
      <c r="G495" s="13">
        <v>12636.009140767825</v>
      </c>
      <c r="H495" s="13">
        <f t="array" ref="H495">XLOOKUP(Hoja2!$B495,N$2:N$144,M$2:M$144)</f>
        <v>36</v>
      </c>
      <c r="I495" s="1">
        <v>11364.0</v>
      </c>
      <c r="J495" s="1">
        <v>10165.655499999999</v>
      </c>
      <c r="K495" s="1">
        <f>(Hoja2!$C495/C494)-1</f>
        <v>0</v>
      </c>
    </row>
    <row r="496" ht="15.75" customHeight="1">
      <c r="A496" s="12">
        <v>44138.0</v>
      </c>
      <c r="B496" s="13">
        <v>23.0</v>
      </c>
      <c r="C496" s="13">
        <v>11363.95652173913</v>
      </c>
      <c r="D496" s="13">
        <v>9214.921964285713</v>
      </c>
      <c r="E496" s="13">
        <v>10455.0</v>
      </c>
      <c r="F496" s="13">
        <v>8545.01749271137</v>
      </c>
      <c r="G496" s="13">
        <v>12636.013409961686</v>
      </c>
      <c r="H496" s="13">
        <f t="array" ref="H496">XLOOKUP(Hoja2!$B496,N$2:N$144,M$2:M$144)</f>
        <v>36</v>
      </c>
      <c r="I496" s="1">
        <v>11363.944444444445</v>
      </c>
      <c r="J496" s="1">
        <v>10165.645479452054</v>
      </c>
      <c r="K496" s="1">
        <f>(Hoja2!$C496/C495)-1</f>
        <v>-0.000003825964526</v>
      </c>
    </row>
    <row r="497" ht="15.75" customHeight="1">
      <c r="A497" s="12">
        <v>44137.0</v>
      </c>
      <c r="B497" s="13">
        <v>21.0</v>
      </c>
      <c r="C497" s="13">
        <v>11364.0</v>
      </c>
      <c r="D497" s="13">
        <v>9214.832473118278</v>
      </c>
      <c r="E497" s="13">
        <v>10454.980198019803</v>
      </c>
      <c r="F497" s="13">
        <v>8545.017667844522</v>
      </c>
      <c r="G497" s="13">
        <v>12636.012711864407</v>
      </c>
      <c r="H497" s="13">
        <f t="array" ref="H497">XLOOKUP(Hoja2!$B497,N$2:N$144,M$2:M$144)</f>
        <v>36</v>
      </c>
      <c r="I497" s="1">
        <v>11363.972222222223</v>
      </c>
      <c r="J497" s="1">
        <v>10165.72629032258</v>
      </c>
      <c r="K497" s="1">
        <f>(Hoja2!$C497/C496)-1</f>
        <v>0.000003825979164</v>
      </c>
    </row>
    <row r="498" ht="15.75" customHeight="1">
      <c r="A498" s="12">
        <v>44136.0</v>
      </c>
      <c r="B498" s="13">
        <v>28.0</v>
      </c>
      <c r="C498" s="13">
        <v>11364.0</v>
      </c>
      <c r="D498" s="13">
        <v>9214.856966292135</v>
      </c>
      <c r="E498" s="13">
        <v>10454.99152542373</v>
      </c>
      <c r="F498" s="13">
        <v>8545.004893964111</v>
      </c>
      <c r="G498" s="13">
        <v>12636.008321775313</v>
      </c>
      <c r="H498" s="13">
        <f t="array" ref="H498">XLOOKUP(Hoja2!$B498,N$2:N$144,M$2:M$144)</f>
        <v>37</v>
      </c>
      <c r="I498" s="1">
        <v>11363.861111111111</v>
      </c>
      <c r="J498" s="1">
        <v>10165.606605504587</v>
      </c>
      <c r="K498" s="1">
        <f>(Hoja2!$C498/C497)-1</f>
        <v>0</v>
      </c>
    </row>
    <row r="499" ht="15.75" customHeight="1">
      <c r="A499" s="12">
        <v>44135.0</v>
      </c>
      <c r="B499" s="13">
        <v>38.0</v>
      </c>
      <c r="C499" s="13">
        <v>11364.0</v>
      </c>
      <c r="D499" s="13">
        <v>9214.853846153845</v>
      </c>
      <c r="E499" s="13">
        <v>10454.994011976049</v>
      </c>
      <c r="F499" s="13">
        <v>8545.016150740243</v>
      </c>
      <c r="G499" s="13">
        <v>12636.007495315427</v>
      </c>
      <c r="H499" s="13">
        <f t="array" ref="H499">XLOOKUP(Hoja2!$B499,N$2:N$144,M$2:M$144)</f>
        <v>37</v>
      </c>
      <c r="I499" s="1">
        <v>5681.972972972973</v>
      </c>
      <c r="J499" s="1">
        <v>4654.602727272727</v>
      </c>
      <c r="K499" s="1">
        <f>(Hoja2!$C499/C498)-1</f>
        <v>0</v>
      </c>
    </row>
    <row r="500" ht="15.75" customHeight="1">
      <c r="A500" s="12">
        <v>44134.0</v>
      </c>
      <c r="B500" s="13">
        <v>31.0</v>
      </c>
      <c r="C500" s="13">
        <v>11364.0</v>
      </c>
      <c r="D500" s="13">
        <v>9214.866486486486</v>
      </c>
      <c r="E500" s="13">
        <v>10454.966850828729</v>
      </c>
      <c r="F500" s="13">
        <v>8545.01687763713</v>
      </c>
      <c r="G500" s="13">
        <v>12636.010477299185</v>
      </c>
      <c r="H500" s="13">
        <f t="array" ref="H500">XLOOKUP(Hoja2!$B500,N$2:N$144,M$2:M$144)</f>
        <v>37</v>
      </c>
      <c r="I500" s="1">
        <v>11363.972972972973</v>
      </c>
      <c r="J500" s="1">
        <v>9214.858045977011</v>
      </c>
      <c r="K500" s="1">
        <f>(Hoja2!$C500/C499)-1</f>
        <v>0</v>
      </c>
    </row>
    <row r="501" ht="15.75" customHeight="1">
      <c r="A501" s="12">
        <v>44133.0</v>
      </c>
      <c r="B501" s="13">
        <v>32.0</v>
      </c>
      <c r="C501" s="13">
        <v>11363.96875</v>
      </c>
      <c r="D501" s="13">
        <v>9214.81</v>
      </c>
      <c r="E501" s="13">
        <v>10455.0</v>
      </c>
      <c r="F501" s="13">
        <v>8545.013477088949</v>
      </c>
      <c r="G501" s="13">
        <v>12636.00919117647</v>
      </c>
      <c r="H501" s="13">
        <f t="array" ref="H501">XLOOKUP(Hoja2!$B501,N$2:N$144,M$2:M$144)</f>
        <v>37</v>
      </c>
      <c r="I501" s="1">
        <v>11363.972972972973</v>
      </c>
      <c r="J501" s="1">
        <v>9214.850582524272</v>
      </c>
      <c r="K501" s="1">
        <f>(Hoja2!$C501/C500)-1</f>
        <v>-0.000002749912003</v>
      </c>
    </row>
    <row r="502" ht="15.75" customHeight="1">
      <c r="A502" s="12">
        <v>44132.0</v>
      </c>
      <c r="B502" s="13">
        <v>29.0</v>
      </c>
      <c r="C502" s="13">
        <v>11363.965517241379</v>
      </c>
      <c r="D502" s="13">
        <v>9214.877419354838</v>
      </c>
      <c r="E502" s="13">
        <v>10454.992</v>
      </c>
      <c r="F502" s="13">
        <v>8545.009677419355</v>
      </c>
      <c r="G502" s="13">
        <v>12636.001890359168</v>
      </c>
      <c r="H502" s="13">
        <f t="array" ref="H502">XLOOKUP(Hoja2!$B502,N$2:N$144,M$2:M$144)</f>
        <v>37</v>
      </c>
      <c r="I502" s="1">
        <v>11364.0</v>
      </c>
      <c r="J502" s="1">
        <v>9214.81</v>
      </c>
      <c r="K502" s="1">
        <f>(Hoja2!$C502/C501)-1</f>
        <v>-0.0000002844744378</v>
      </c>
    </row>
    <row r="503" ht="15.75" customHeight="1">
      <c r="A503" s="12">
        <v>44131.0</v>
      </c>
      <c r="B503" s="13">
        <v>23.0</v>
      </c>
      <c r="C503" s="13">
        <v>11363.95652173913</v>
      </c>
      <c r="D503" s="13">
        <v>9214.848348623853</v>
      </c>
      <c r="E503" s="13">
        <v>10454.972972972973</v>
      </c>
      <c r="F503" s="13">
        <v>8545.034055727554</v>
      </c>
      <c r="G503" s="13">
        <v>12636.004246284501</v>
      </c>
      <c r="H503" s="13">
        <f t="array" ref="H503">XLOOKUP(Hoja2!$B503,N$2:N$144,M$2:M$144)</f>
        <v>36</v>
      </c>
      <c r="I503" s="1">
        <v>11363.945945945947</v>
      </c>
      <c r="J503" s="1">
        <v>9214.928301886792</v>
      </c>
      <c r="K503" s="1">
        <f>(Hoja2!$C503/C502)-1</f>
        <v>-0.0000007915812693</v>
      </c>
    </row>
    <row r="504" ht="15.75" customHeight="1">
      <c r="A504" s="12">
        <v>44130.0</v>
      </c>
      <c r="B504" s="13">
        <v>15.0</v>
      </c>
      <c r="C504" s="13">
        <v>11363.933333333332</v>
      </c>
      <c r="D504" s="13">
        <v>9214.860361445782</v>
      </c>
      <c r="E504" s="13">
        <v>10455.010752688173</v>
      </c>
      <c r="F504" s="13">
        <v>8545.003571428571</v>
      </c>
      <c r="G504" s="13">
        <v>12636.007462686568</v>
      </c>
      <c r="H504" s="13">
        <f t="array" ref="H504">XLOOKUP(Hoja2!$B504,N$2:N$144,M$2:M$144)</f>
        <v>36</v>
      </c>
      <c r="I504" s="1">
        <v>11363.945945945947</v>
      </c>
      <c r="J504" s="1">
        <v>10165.58788235294</v>
      </c>
      <c r="K504" s="1">
        <f>(Hoja2!$C504/C503)-1</f>
        <v>-0.000002040522221</v>
      </c>
    </row>
    <row r="505" ht="15.75" customHeight="1">
      <c r="A505" s="12">
        <v>44129.0</v>
      </c>
      <c r="B505" s="13">
        <v>26.0</v>
      </c>
      <c r="C505" s="13">
        <v>11364.0</v>
      </c>
      <c r="D505" s="13">
        <v>9214.848703703703</v>
      </c>
      <c r="E505" s="13">
        <v>10454.996527777777</v>
      </c>
      <c r="F505" s="13">
        <v>8545.008156606851</v>
      </c>
      <c r="G505" s="13">
        <v>12636.011538461538</v>
      </c>
      <c r="H505" s="13">
        <f t="array" ref="H505">XLOOKUP(Hoja2!$B505,N$2:N$144,M$2:M$144)</f>
        <v>37</v>
      </c>
      <c r="I505" s="1">
        <v>11364.0</v>
      </c>
      <c r="J505" s="1">
        <v>10165.671333333332</v>
      </c>
      <c r="K505" s="1">
        <f>(Hoja2!$C505/C504)-1</f>
        <v>0.000005866513355</v>
      </c>
    </row>
    <row r="506" ht="15.75" customHeight="1">
      <c r="A506" s="12">
        <v>44128.0</v>
      </c>
      <c r="B506" s="13">
        <v>33.0</v>
      </c>
      <c r="C506" s="13">
        <v>11363.969696969696</v>
      </c>
      <c r="D506" s="13">
        <v>9214.826201550386</v>
      </c>
      <c r="E506" s="13">
        <v>10454.979661016949</v>
      </c>
      <c r="F506" s="13">
        <v>8545.016949152543</v>
      </c>
      <c r="G506" s="13">
        <v>12636.009383378016</v>
      </c>
      <c r="H506" s="13">
        <f t="array" ref="H506">XLOOKUP(Hoja2!$B506,N$2:N$144,M$2:M$144)</f>
        <v>37</v>
      </c>
      <c r="I506" s="1">
        <v>11363.972972972973</v>
      </c>
      <c r="J506" s="1">
        <v>10165.66740506329</v>
      </c>
      <c r="K506" s="1">
        <f>(Hoja2!$C506/C505)-1</f>
        <v>-0.000002666581336</v>
      </c>
    </row>
    <row r="507" ht="15.75" customHeight="1">
      <c r="A507" s="12">
        <v>44127.0</v>
      </c>
      <c r="B507" s="13">
        <v>44.0</v>
      </c>
      <c r="C507" s="13">
        <v>11363.954545454546</v>
      </c>
      <c r="D507" s="13">
        <v>9214.844262295082</v>
      </c>
      <c r="E507" s="13">
        <v>10454.990049751244</v>
      </c>
      <c r="F507" s="13">
        <v>8545.034632034633</v>
      </c>
      <c r="G507" s="13">
        <v>12636.013667425968</v>
      </c>
      <c r="H507" s="13">
        <f t="array" ref="H507">XLOOKUP(Hoja2!$B507,N$2:N$144,M$2:M$144)</f>
        <v>37</v>
      </c>
      <c r="I507" s="1">
        <v>5681.973684210527</v>
      </c>
      <c r="J507" s="1">
        <v>4654.60131147541</v>
      </c>
      <c r="K507" s="1">
        <f>(Hoja2!$C507/C506)-1</f>
        <v>-0.000001333294223</v>
      </c>
    </row>
    <row r="508" ht="15.75" customHeight="1">
      <c r="A508" s="12">
        <v>44126.0</v>
      </c>
      <c r="B508" s="13">
        <v>21.0</v>
      </c>
      <c r="C508" s="13">
        <v>11364.0</v>
      </c>
      <c r="D508" s="13">
        <v>9214.83375</v>
      </c>
      <c r="E508" s="13">
        <v>10454.98224852071</v>
      </c>
      <c r="F508" s="13">
        <v>8545.019662921348</v>
      </c>
      <c r="G508" s="13">
        <v>12636.019607843138</v>
      </c>
      <c r="H508" s="13">
        <f t="array" ref="H508">XLOOKUP(Hoja2!$B508,N$2:N$144,M$2:M$144)</f>
        <v>36</v>
      </c>
      <c r="I508" s="1">
        <v>11364.0</v>
      </c>
      <c r="J508" s="1">
        <v>9214.853846153845</v>
      </c>
      <c r="K508" s="1">
        <f>(Hoja2!$C508/C507)-1</f>
        <v>0.000003999888003</v>
      </c>
    </row>
    <row r="509" ht="15.75" customHeight="1">
      <c r="A509" s="12">
        <v>44125.0</v>
      </c>
      <c r="B509" s="13">
        <v>29.0</v>
      </c>
      <c r="C509" s="13">
        <v>11363.965517241379</v>
      </c>
      <c r="D509" s="13">
        <v>9214.83111111111</v>
      </c>
      <c r="E509" s="13">
        <v>10449.345132743363</v>
      </c>
      <c r="F509" s="13">
        <v>8539.87252124646</v>
      </c>
      <c r="G509" s="13">
        <v>12636.008650519032</v>
      </c>
      <c r="H509" s="13">
        <f t="array" ref="H509">XLOOKUP(Hoja2!$B509,N$2:N$144,M$2:M$144)</f>
        <v>37</v>
      </c>
      <c r="I509" s="1">
        <v>11364.0</v>
      </c>
      <c r="J509" s="1">
        <v>9214.81</v>
      </c>
      <c r="K509" s="1">
        <f>(Hoja2!$C509/C508)-1</f>
        <v>-0.000003034385658</v>
      </c>
    </row>
    <row r="510" ht="15.75" customHeight="1">
      <c r="A510" s="12">
        <v>44124.0</v>
      </c>
      <c r="B510" s="13">
        <v>22.0</v>
      </c>
      <c r="C510" s="13">
        <v>11364.0</v>
      </c>
      <c r="D510" s="13">
        <v>9214.832234042553</v>
      </c>
      <c r="E510" s="13">
        <v>9818.006666666666</v>
      </c>
      <c r="F510" s="13">
        <v>8091.0</v>
      </c>
      <c r="G510" s="13">
        <v>12636.012216404886</v>
      </c>
      <c r="H510" s="13">
        <f t="array" ref="H510">XLOOKUP(Hoja2!$B510,N$2:N$144,M$2:M$144)</f>
        <v>36</v>
      </c>
      <c r="I510" s="1">
        <v>11363.973684210527</v>
      </c>
      <c r="J510" s="1">
        <v>10165.585833333333</v>
      </c>
      <c r="K510" s="1">
        <f>(Hoja2!$C510/C509)-1</f>
        <v>0.000003034394866</v>
      </c>
    </row>
    <row r="511" ht="15.75" customHeight="1">
      <c r="A511" s="12">
        <v>44123.0</v>
      </c>
      <c r="B511" s="13">
        <v>23.0</v>
      </c>
      <c r="C511" s="13">
        <v>11363.91304347826</v>
      </c>
      <c r="D511" s="13">
        <v>9214.827272727272</v>
      </c>
      <c r="E511" s="13">
        <v>9818.017543859649</v>
      </c>
      <c r="F511" s="13">
        <v>8090.997252747253</v>
      </c>
      <c r="G511" s="13">
        <v>12636.012170385395</v>
      </c>
      <c r="H511" s="13">
        <f t="array" ref="H511">XLOOKUP(Hoja2!$B511,N$2:N$144,M$2:M$144)</f>
        <v>36</v>
      </c>
      <c r="I511" s="1">
        <v>11364.0</v>
      </c>
      <c r="J511" s="1">
        <v>10165.700285714285</v>
      </c>
      <c r="K511" s="1">
        <f>(Hoja2!$C511/C510)-1</f>
        <v>-0.000007651929051</v>
      </c>
    </row>
    <row r="512" ht="15.75" customHeight="1">
      <c r="A512" s="12">
        <v>44122.0</v>
      </c>
      <c r="B512" s="13">
        <v>28.0</v>
      </c>
      <c r="C512" s="13">
        <v>11364.0</v>
      </c>
      <c r="D512" s="13">
        <v>9214.84906542056</v>
      </c>
      <c r="E512" s="13">
        <v>9818.003649635037</v>
      </c>
      <c r="F512" s="13">
        <v>8091.0</v>
      </c>
      <c r="G512" s="13">
        <v>12636.011378848729</v>
      </c>
      <c r="H512" s="13">
        <f t="array" ref="H512">XLOOKUP(Hoja2!$B512,N$2:N$144,M$2:M$144)</f>
        <v>37</v>
      </c>
      <c r="I512" s="1">
        <v>11363.948717948719</v>
      </c>
      <c r="J512" s="1">
        <v>9214.848944099378</v>
      </c>
      <c r="K512" s="1">
        <f>(Hoja2!$C512/C511)-1</f>
        <v>0.000007651987604</v>
      </c>
    </row>
    <row r="513" ht="15.75" customHeight="1">
      <c r="A513" s="12">
        <v>44121.0</v>
      </c>
      <c r="B513" s="13">
        <v>44.0</v>
      </c>
      <c r="C513" s="13">
        <v>11363.954545454546</v>
      </c>
      <c r="D513" s="13">
        <v>9214.824718309857</v>
      </c>
      <c r="E513" s="13">
        <v>9818.00909090909</v>
      </c>
      <c r="F513" s="13">
        <v>8091.0</v>
      </c>
      <c r="G513" s="13">
        <v>12636.005882352942</v>
      </c>
      <c r="H513" s="13">
        <f t="array" ref="H513">XLOOKUP(Hoja2!$B513,N$2:N$144,M$2:M$144)</f>
        <v>37</v>
      </c>
      <c r="I513" s="1">
        <v>11364.0</v>
      </c>
      <c r="J513" s="1">
        <v>9214.81</v>
      </c>
      <c r="K513" s="1">
        <f>(Hoja2!$C513/C512)-1</f>
        <v>-0.000003999872004</v>
      </c>
    </row>
    <row r="514" ht="15.75" customHeight="1">
      <c r="A514" s="12">
        <v>44120.0</v>
      </c>
      <c r="B514" s="13">
        <v>28.0</v>
      </c>
      <c r="C514" s="13">
        <v>11364.0</v>
      </c>
      <c r="D514" s="13">
        <v>9214.81</v>
      </c>
      <c r="E514" s="13">
        <v>9818.0</v>
      </c>
      <c r="F514" s="13">
        <v>8091.0</v>
      </c>
      <c r="G514" s="13">
        <v>12636.01076555024</v>
      </c>
      <c r="H514" s="13">
        <f t="array" ref="H514">XLOOKUP(Hoja2!$B514,N$2:N$144,M$2:M$144)</f>
        <v>37</v>
      </c>
      <c r="I514" s="1">
        <v>11363.97435897436</v>
      </c>
      <c r="J514" s="1">
        <v>9214.860564516128</v>
      </c>
      <c r="K514" s="1">
        <f>(Hoja2!$C514/C513)-1</f>
        <v>0.000003999888003</v>
      </c>
    </row>
    <row r="515" ht="15.75" customHeight="1">
      <c r="A515" s="12">
        <v>44119.0</v>
      </c>
      <c r="B515" s="13">
        <v>30.0</v>
      </c>
      <c r="C515" s="13">
        <v>11363.966666666667</v>
      </c>
      <c r="D515" s="13">
        <v>9214.884642857143</v>
      </c>
      <c r="E515" s="13">
        <v>9818.008196721312</v>
      </c>
      <c r="F515" s="13">
        <v>8090.9976470588235</v>
      </c>
      <c r="G515" s="13">
        <v>12636.013005780347</v>
      </c>
      <c r="H515" s="13">
        <f t="array" ref="H515">XLOOKUP(Hoja2!$B515,N$2:N$144,M$2:M$144)</f>
        <v>37</v>
      </c>
      <c r="I515" s="1">
        <v>11363.948717948719</v>
      </c>
      <c r="J515" s="1">
        <v>9214.81</v>
      </c>
      <c r="K515" s="1">
        <f>(Hoja2!$C515/C514)-1</f>
        <v>-0.00000293323947</v>
      </c>
    </row>
    <row r="516" ht="15.75" customHeight="1">
      <c r="A516" s="12">
        <v>44118.0</v>
      </c>
      <c r="B516" s="13">
        <v>20.0</v>
      </c>
      <c r="C516" s="13">
        <v>11364.0</v>
      </c>
      <c r="D516" s="13">
        <v>9214.8936</v>
      </c>
      <c r="E516" s="13">
        <v>9818.0</v>
      </c>
      <c r="F516" s="13">
        <v>8090.997191011236</v>
      </c>
      <c r="G516" s="13">
        <v>12636.016863406408</v>
      </c>
      <c r="H516" s="13">
        <f t="array" ref="H516">XLOOKUP(Hoja2!$B516,N$2:N$144,M$2:M$144)</f>
        <v>36</v>
      </c>
      <c r="I516" s="1">
        <v>11363.97435897436</v>
      </c>
      <c r="J516" s="1">
        <v>9214.81</v>
      </c>
      <c r="K516" s="1">
        <f>(Hoja2!$C516/C515)-1</f>
        <v>0.000002933248074</v>
      </c>
    </row>
    <row r="517" ht="15.75" customHeight="1">
      <c r="A517" s="12">
        <v>44117.0</v>
      </c>
      <c r="B517" s="13">
        <v>16.0</v>
      </c>
      <c r="C517" s="13">
        <v>11364.0</v>
      </c>
      <c r="D517" s="13">
        <v>9214.839436619717</v>
      </c>
      <c r="E517" s="13">
        <v>9818.0</v>
      </c>
      <c r="F517" s="13">
        <v>8091.0</v>
      </c>
      <c r="G517" s="13">
        <v>12636.005434782608</v>
      </c>
      <c r="H517" s="13">
        <f t="array" ref="H517">XLOOKUP(Hoja2!$B517,N$2:N$144,M$2:M$144)</f>
        <v>36</v>
      </c>
      <c r="I517" s="1">
        <v>11363.923076923076</v>
      </c>
      <c r="J517" s="1">
        <v>9214.834880952381</v>
      </c>
      <c r="K517" s="1">
        <f>(Hoja2!$C517/C516)-1</f>
        <v>0</v>
      </c>
    </row>
    <row r="518" ht="15.75" customHeight="1">
      <c r="A518" s="12">
        <v>44116.0</v>
      </c>
      <c r="B518" s="13">
        <v>18.0</v>
      </c>
      <c r="C518" s="13">
        <v>11363.944444444445</v>
      </c>
      <c r="D518" s="13">
        <v>9214.860361445782</v>
      </c>
      <c r="E518" s="13">
        <v>9818.0</v>
      </c>
      <c r="F518" s="13">
        <v>8091.0</v>
      </c>
      <c r="G518" s="13">
        <v>12636.006864988558</v>
      </c>
      <c r="H518" s="13">
        <f t="array" ref="H518">XLOOKUP(Hoja2!$B518,N$2:N$144,M$2:M$144)</f>
        <v>36</v>
      </c>
      <c r="I518" s="1">
        <v>11363.97435897436</v>
      </c>
      <c r="J518" s="1">
        <v>9214.871470588234</v>
      </c>
      <c r="K518" s="1">
        <f>(Hoja2!$C518/C517)-1</f>
        <v>-0.000004888732449</v>
      </c>
    </row>
    <row r="519" ht="15.75" customHeight="1">
      <c r="A519" s="12">
        <v>44115.0</v>
      </c>
      <c r="B519" s="13">
        <v>21.0</v>
      </c>
      <c r="C519" s="13">
        <v>11364.0</v>
      </c>
      <c r="D519" s="13">
        <v>9214.81</v>
      </c>
      <c r="E519" s="13">
        <v>9818.0</v>
      </c>
      <c r="F519" s="13">
        <v>8091.0</v>
      </c>
      <c r="G519" s="13">
        <v>12636.0067294751</v>
      </c>
      <c r="H519" s="13">
        <f t="array" ref="H519">XLOOKUP(Hoja2!$B519,N$2:N$144,M$2:M$144)</f>
        <v>36</v>
      </c>
      <c r="I519" s="1">
        <v>11363.948717948719</v>
      </c>
      <c r="J519" s="1">
        <v>9214.81</v>
      </c>
      <c r="K519" s="1">
        <f>(Hoja2!$C519/C518)-1</f>
        <v>0.000004888756349</v>
      </c>
    </row>
    <row r="520" ht="15.75" customHeight="1">
      <c r="A520" s="12">
        <v>44114.0</v>
      </c>
      <c r="B520" s="13">
        <v>31.0</v>
      </c>
      <c r="C520" s="13">
        <v>11363.967741935483</v>
      </c>
      <c r="D520" s="13">
        <v>9214.876560509554</v>
      </c>
      <c r="E520" s="13">
        <v>9818.00634920635</v>
      </c>
      <c r="F520" s="13">
        <v>8090.997399219766</v>
      </c>
      <c r="G520" s="13">
        <v>12636.008916323732</v>
      </c>
      <c r="H520" s="13">
        <f t="array" ref="H520">XLOOKUP(Hoja2!$B520,N$2:N$144,M$2:M$144)</f>
        <v>37</v>
      </c>
      <c r="I520" s="1">
        <v>11363.948717948719</v>
      </c>
      <c r="J520" s="1">
        <v>9214.81</v>
      </c>
      <c r="K520" s="1">
        <f>(Hoja2!$C520/C519)-1</f>
        <v>-0.000002838618842</v>
      </c>
    </row>
    <row r="521" ht="15.75" customHeight="1">
      <c r="A521" s="12">
        <v>44113.0</v>
      </c>
      <c r="B521" s="13">
        <v>22.0</v>
      </c>
      <c r="C521" s="13">
        <v>11364.0</v>
      </c>
      <c r="D521" s="13">
        <v>9214.870579710145</v>
      </c>
      <c r="E521" s="13">
        <v>9818.01081081081</v>
      </c>
      <c r="F521" s="13">
        <v>8090.998043052838</v>
      </c>
      <c r="G521" s="13">
        <v>12636.004790419162</v>
      </c>
      <c r="H521" s="13">
        <f t="array" ref="H521">XLOOKUP(Hoja2!$B521,N$2:N$144,M$2:M$144)</f>
        <v>36</v>
      </c>
      <c r="I521" s="1">
        <v>11364.0</v>
      </c>
      <c r="J521" s="1">
        <v>9214.824718309857</v>
      </c>
      <c r="K521" s="1">
        <f>(Hoja2!$C521/C520)-1</f>
        <v>0.0000028386269</v>
      </c>
    </row>
    <row r="522" ht="15.75" customHeight="1">
      <c r="A522" s="12">
        <v>44112.0</v>
      </c>
      <c r="B522" s="13">
        <v>19.0</v>
      </c>
      <c r="C522" s="13">
        <v>11364.0</v>
      </c>
      <c r="D522" s="13">
        <v>9214.876560509554</v>
      </c>
      <c r="E522" s="13">
        <v>9818.0</v>
      </c>
      <c r="F522" s="13">
        <v>8091.0</v>
      </c>
      <c r="G522" s="13">
        <v>12636.005961251863</v>
      </c>
      <c r="H522" s="13">
        <f t="array" ref="H522">XLOOKUP(Hoja2!$B522,N$2:N$144,M$2:M$144)</f>
        <v>36</v>
      </c>
      <c r="I522" s="1">
        <v>11363.923076923076</v>
      </c>
      <c r="J522" s="1">
        <v>10165.664999999999</v>
      </c>
      <c r="K522" s="1">
        <f>(Hoja2!$C522/C521)-1</f>
        <v>0</v>
      </c>
    </row>
    <row r="523" ht="15.75" customHeight="1">
      <c r="A523" s="12">
        <v>44111.0</v>
      </c>
      <c r="B523" s="13">
        <v>23.0</v>
      </c>
      <c r="C523" s="13">
        <v>11364.0</v>
      </c>
      <c r="D523" s="13">
        <v>9214.81</v>
      </c>
      <c r="E523" s="13">
        <v>9818.0</v>
      </c>
      <c r="F523" s="13">
        <v>8091.0</v>
      </c>
      <c r="G523" s="13">
        <v>12636.006622516556</v>
      </c>
      <c r="H523" s="13">
        <f t="array" ref="H523">XLOOKUP(Hoja2!$B523,N$2:N$144,M$2:M$144)</f>
        <v>36</v>
      </c>
      <c r="I523" s="1">
        <v>11364.0</v>
      </c>
      <c r="J523" s="1">
        <v>10165.577125</v>
      </c>
      <c r="K523" s="1">
        <f>(Hoja2!$C523/C522)-1</f>
        <v>0</v>
      </c>
    </row>
    <row r="524" ht="15.75" customHeight="1">
      <c r="A524" s="12">
        <v>44110.0</v>
      </c>
      <c r="B524" s="13">
        <v>20.0</v>
      </c>
      <c r="C524" s="13">
        <v>11363.95</v>
      </c>
      <c r="D524" s="13">
        <v>9214.844833333333</v>
      </c>
      <c r="E524" s="13">
        <v>9818.0</v>
      </c>
      <c r="F524" s="13">
        <v>8090.994252873563</v>
      </c>
      <c r="G524" s="13">
        <v>12636.011013215859</v>
      </c>
      <c r="H524" s="13">
        <f t="array" ref="H524">XLOOKUP(Hoja2!$B524,N$2:N$144,M$2:M$144)</f>
        <v>36</v>
      </c>
      <c r="I524" s="1">
        <v>11364.0</v>
      </c>
      <c r="J524" s="1">
        <v>10165.611597633135</v>
      </c>
      <c r="K524" s="1">
        <f>(Hoja2!$C524/C523)-1</f>
        <v>-0.000004399859204</v>
      </c>
    </row>
    <row r="525" ht="15.75" customHeight="1">
      <c r="A525" s="12">
        <v>44109.0</v>
      </c>
      <c r="B525" s="13">
        <v>27.0</v>
      </c>
      <c r="C525" s="13">
        <v>11364.0</v>
      </c>
      <c r="D525" s="13">
        <v>9214.848703703703</v>
      </c>
      <c r="E525" s="13">
        <v>9818.0</v>
      </c>
      <c r="F525" s="13">
        <v>8090.996721311475</v>
      </c>
      <c r="G525" s="13">
        <v>12636.0097799511</v>
      </c>
      <c r="H525" s="13">
        <f t="array" ref="H525">XLOOKUP(Hoja2!$B525,N$2:N$144,M$2:M$144)</f>
        <v>37</v>
      </c>
      <c r="I525" s="1">
        <v>11363.975</v>
      </c>
      <c r="J525" s="1">
        <v>9214.83971563981</v>
      </c>
      <c r="K525" s="1">
        <f>(Hoja2!$C525/C524)-1</f>
        <v>0.000004399878563</v>
      </c>
    </row>
    <row r="526" ht="15.75" customHeight="1">
      <c r="A526" s="12">
        <v>44108.0</v>
      </c>
      <c r="B526" s="13">
        <v>17.0</v>
      </c>
      <c r="C526" s="13">
        <v>11363.941176470587</v>
      </c>
      <c r="D526" s="13">
        <v>9214.81</v>
      </c>
      <c r="E526" s="13">
        <v>9818.0</v>
      </c>
      <c r="F526" s="13">
        <v>8090.993311036789</v>
      </c>
      <c r="G526" s="13">
        <v>12636.008371385084</v>
      </c>
      <c r="H526" s="13">
        <f t="array" ref="H526">XLOOKUP(Hoja2!$B526,N$2:N$144,M$2:M$144)</f>
        <v>36</v>
      </c>
      <c r="I526" s="1">
        <v>11364.0</v>
      </c>
      <c r="J526" s="1">
        <v>9214.81</v>
      </c>
      <c r="K526" s="1">
        <f>(Hoja2!$C526/C525)-1</f>
        <v>-0.000005176304947</v>
      </c>
    </row>
    <row r="527" ht="15.75" customHeight="1">
      <c r="A527" s="12">
        <v>44107.0</v>
      </c>
      <c r="B527" s="13">
        <v>32.0</v>
      </c>
      <c r="C527" s="13">
        <v>11363.96875</v>
      </c>
      <c r="D527" s="13">
        <v>9214.829</v>
      </c>
      <c r="E527" s="13">
        <v>9818.003246753247</v>
      </c>
      <c r="F527" s="13">
        <v>8091.0</v>
      </c>
      <c r="G527" s="13">
        <v>12636.009110021023</v>
      </c>
      <c r="H527" s="13">
        <f t="array" ref="H527">XLOOKUP(Hoja2!$B527,N$2:N$144,M$2:M$144)</f>
        <v>37</v>
      </c>
      <c r="I527" s="1">
        <v>11363.975</v>
      </c>
      <c r="J527" s="1">
        <v>9214.81</v>
      </c>
      <c r="K527" s="1">
        <f>(Hoja2!$C527/C526)-1</f>
        <v>0.000002426405504</v>
      </c>
    </row>
    <row r="528" ht="15.75" customHeight="1">
      <c r="A528" s="12">
        <v>44106.0</v>
      </c>
      <c r="B528" s="13">
        <v>36.0</v>
      </c>
      <c r="C528" s="13">
        <v>11363.944444444445</v>
      </c>
      <c r="D528" s="13">
        <v>9214.81</v>
      </c>
      <c r="E528" s="13">
        <v>9818.008849557522</v>
      </c>
      <c r="F528" s="13">
        <v>8090.998137802607</v>
      </c>
      <c r="G528" s="13">
        <v>12636.01168224299</v>
      </c>
      <c r="H528" s="13">
        <f t="array" ref="H528">XLOOKUP(Hoja2!$B528,N$2:N$144,M$2:M$144)</f>
        <v>37</v>
      </c>
      <c r="I528" s="1">
        <v>11363.95</v>
      </c>
      <c r="J528" s="1">
        <v>9214.81</v>
      </c>
      <c r="K528" s="1">
        <f>(Hoja2!$C528/C527)-1</f>
        <v>-0.000002138826328</v>
      </c>
    </row>
    <row r="529" ht="15.75" customHeight="1">
      <c r="A529" s="12">
        <v>44105.0</v>
      </c>
      <c r="B529" s="13">
        <v>32.0</v>
      </c>
      <c r="C529" s="13">
        <v>11363.9375</v>
      </c>
      <c r="D529" s="13">
        <v>9214.856444444444</v>
      </c>
      <c r="E529" s="13">
        <v>9818.0</v>
      </c>
      <c r="F529" s="13">
        <v>8090.997716894977</v>
      </c>
      <c r="G529" s="13">
        <v>12636.013966480446</v>
      </c>
      <c r="H529" s="13">
        <f t="array" ref="H529">XLOOKUP(Hoja2!$B529,N$2:N$144,M$2:M$144)</f>
        <v>37</v>
      </c>
      <c r="I529" s="1">
        <v>11364.0</v>
      </c>
      <c r="J529" s="1">
        <v>9214.847657657658</v>
      </c>
      <c r="K529" s="1">
        <f>(Hoja2!$C529/C528)-1</f>
        <v>-0.0000006110945437</v>
      </c>
    </row>
    <row r="530" ht="15.75" customHeight="1">
      <c r="A530" s="12">
        <v>44104.0</v>
      </c>
      <c r="B530" s="13">
        <v>20.0</v>
      </c>
      <c r="C530" s="13">
        <v>11363.95</v>
      </c>
      <c r="D530" s="13">
        <v>9214.81</v>
      </c>
      <c r="E530" s="13">
        <v>9818.0</v>
      </c>
      <c r="F530" s="13">
        <v>8090.997222222222</v>
      </c>
      <c r="G530" s="13">
        <v>12636.008787346222</v>
      </c>
      <c r="H530" s="13">
        <f t="array" ref="H530">XLOOKUP(Hoja2!$B530,N$2:N$144,M$2:M$144)</f>
        <v>36</v>
      </c>
      <c r="I530" s="1">
        <v>11363.95</v>
      </c>
      <c r="J530" s="1">
        <v>10165.619326923075</v>
      </c>
      <c r="K530" s="1">
        <f>(Hoja2!$C530/C529)-1</f>
        <v>0.000001099970851</v>
      </c>
    </row>
    <row r="531" ht="15.75" customHeight="1">
      <c r="A531" s="12">
        <v>44103.0</v>
      </c>
      <c r="B531" s="13">
        <v>48.0</v>
      </c>
      <c r="C531" s="13">
        <v>11363.916666666666</v>
      </c>
      <c r="D531" s="13">
        <v>9214.83111111111</v>
      </c>
      <c r="E531" s="13">
        <v>9818.0</v>
      </c>
      <c r="F531" s="13">
        <v>8091.0</v>
      </c>
      <c r="G531" s="13">
        <v>12636.00884086444</v>
      </c>
      <c r="H531" s="13">
        <f t="array" ref="H531">XLOOKUP(Hoja2!$B531,N$2:N$144,M$2:M$144)</f>
        <v>38</v>
      </c>
      <c r="I531" s="1">
        <v>11363.975609756097</v>
      </c>
      <c r="J531" s="1">
        <v>9214.865733333332</v>
      </c>
      <c r="K531" s="1">
        <f>(Hoja2!$C531/C530)-1</f>
        <v>-0.000002933252376</v>
      </c>
    </row>
    <row r="532" ht="15.75" customHeight="1">
      <c r="A532" s="12">
        <v>44102.0</v>
      </c>
      <c r="B532" s="13">
        <v>26.0</v>
      </c>
      <c r="C532" s="13">
        <v>11363.923076923076</v>
      </c>
      <c r="D532" s="13">
        <v>9214.842656249999</v>
      </c>
      <c r="E532" s="13">
        <v>9818.0</v>
      </c>
      <c r="F532" s="13">
        <v>8091.0</v>
      </c>
      <c r="G532" s="13">
        <v>12636.018404907976</v>
      </c>
      <c r="H532" s="13">
        <f t="array" ref="H532">XLOOKUP(Hoja2!$B532,N$2:N$144,M$2:M$144)</f>
        <v>37</v>
      </c>
      <c r="I532" s="1">
        <v>11363.926829268292</v>
      </c>
      <c r="J532" s="1">
        <v>9214.829351851851</v>
      </c>
      <c r="K532" s="1">
        <f>(Hoja2!$C532/C531)-1</f>
        <v>0.00000056408865</v>
      </c>
    </row>
    <row r="533" ht="15.75" customHeight="1">
      <c r="A533" s="12">
        <v>44101.0</v>
      </c>
      <c r="B533" s="13">
        <v>29.0</v>
      </c>
      <c r="C533" s="13">
        <v>11364.0</v>
      </c>
      <c r="D533" s="13">
        <v>9214.830291262135</v>
      </c>
      <c r="E533" s="13">
        <v>9818.0</v>
      </c>
      <c r="F533" s="13">
        <v>8091.0</v>
      </c>
      <c r="G533" s="13">
        <v>12636.002838892831</v>
      </c>
      <c r="H533" s="13">
        <f t="array" ref="H533">XLOOKUP(Hoja2!$B533,N$2:N$144,M$2:M$144)</f>
        <v>37</v>
      </c>
      <c r="I533" s="1">
        <v>11363.975609756097</v>
      </c>
      <c r="J533" s="1">
        <v>9214.81</v>
      </c>
      <c r="K533" s="1">
        <f>(Hoja2!$C533/C532)-1</f>
        <v>0.000006769059981</v>
      </c>
    </row>
    <row r="534" ht="15.75" customHeight="1">
      <c r="A534" s="12">
        <v>44100.0</v>
      </c>
      <c r="B534" s="13">
        <v>45.0</v>
      </c>
      <c r="C534" s="13">
        <v>11363.977777777778</v>
      </c>
      <c r="D534" s="13">
        <v>9214.824121621621</v>
      </c>
      <c r="E534" s="13">
        <v>9818.008450704225</v>
      </c>
      <c r="F534" s="13">
        <v>8090.995588235294</v>
      </c>
      <c r="G534" s="13">
        <v>12636.015211640211</v>
      </c>
      <c r="H534" s="13">
        <f t="array" ref="H534">XLOOKUP(Hoja2!$B534,N$2:N$144,M$2:M$144)</f>
        <v>37</v>
      </c>
      <c r="I534" s="1">
        <v>11363.975609756097</v>
      </c>
      <c r="J534" s="1">
        <v>9214.843983739836</v>
      </c>
      <c r="K534" s="1">
        <f>(Hoja2!$C534/C533)-1</f>
        <v>-0.00000195549298</v>
      </c>
    </row>
    <row r="535" ht="15.75" customHeight="1">
      <c r="A535" s="12">
        <v>44099.0</v>
      </c>
      <c r="B535" s="13">
        <v>27.0</v>
      </c>
      <c r="C535" s="13">
        <v>11363.925925925925</v>
      </c>
      <c r="D535" s="13">
        <v>9214.864285714284</v>
      </c>
      <c r="E535" s="13">
        <v>9818.017730496455</v>
      </c>
      <c r="F535" s="13">
        <v>8090.998120300752</v>
      </c>
      <c r="G535" s="13">
        <v>12636.01127395716</v>
      </c>
      <c r="H535" s="13">
        <f t="array" ref="H535">XLOOKUP(Hoja2!$B535,N$2:N$144,M$2:M$144)</f>
        <v>37</v>
      </c>
      <c r="I535" s="1">
        <v>11363.975609756097</v>
      </c>
      <c r="J535" s="1">
        <v>10165.63705882353</v>
      </c>
      <c r="K535" s="1">
        <f>(Hoja2!$C535/C534)-1</f>
        <v>-0.000004562825875</v>
      </c>
    </row>
    <row r="536" ht="15.75" customHeight="1">
      <c r="A536" s="12">
        <v>44098.0</v>
      </c>
      <c r="B536" s="13">
        <v>19.0</v>
      </c>
      <c r="C536" s="13">
        <v>11363.894736842105</v>
      </c>
      <c r="D536" s="13">
        <v>9214.81</v>
      </c>
      <c r="E536" s="13">
        <v>9818.0</v>
      </c>
      <c r="F536" s="13">
        <v>8090.997474747474</v>
      </c>
      <c r="G536" s="13">
        <v>12636.007393715341</v>
      </c>
      <c r="H536" s="13">
        <f t="array" ref="H536">XLOOKUP(Hoja2!$B536,N$2:N$144,M$2:M$144)</f>
        <v>36</v>
      </c>
      <c r="I536" s="1">
        <v>11363.951219512195</v>
      </c>
      <c r="J536" s="1">
        <v>10165.679615384613</v>
      </c>
      <c r="K536" s="1">
        <f>(Hoja2!$C536/C535)-1</f>
        <v>-0.00000274456944</v>
      </c>
    </row>
    <row r="537" ht="15.75" customHeight="1">
      <c r="A537" s="12">
        <v>44097.0</v>
      </c>
      <c r="B537" s="13">
        <v>16.0</v>
      </c>
      <c r="C537" s="13">
        <v>11364.0</v>
      </c>
      <c r="D537" s="13">
        <v>9214.81</v>
      </c>
      <c r="E537" s="13">
        <v>9818.0</v>
      </c>
      <c r="F537" s="13">
        <v>8091.0</v>
      </c>
      <c r="G537" s="13">
        <v>12636.004514672686</v>
      </c>
      <c r="H537" s="13">
        <f t="array" ref="H537">XLOOKUP(Hoja2!$B537,N$2:N$144,M$2:M$144)</f>
        <v>36</v>
      </c>
      <c r="I537" s="1">
        <v>11363.975609756097</v>
      </c>
      <c r="J537" s="1">
        <v>10165.600347222222</v>
      </c>
      <c r="K537" s="1">
        <f>(Hoja2!$C537/C536)-1</f>
        <v>0.000009262947285</v>
      </c>
    </row>
    <row r="538" ht="15.75" customHeight="1">
      <c r="A538" s="12">
        <v>44096.0</v>
      </c>
      <c r="B538" s="13">
        <v>13.0</v>
      </c>
      <c r="C538" s="13">
        <v>11364.0</v>
      </c>
      <c r="D538" s="13">
        <v>9214.839857142855</v>
      </c>
      <c r="E538" s="13">
        <v>9818.0</v>
      </c>
      <c r="F538" s="13">
        <v>8091.0</v>
      </c>
      <c r="G538" s="13">
        <v>12636.008086253369</v>
      </c>
      <c r="H538" s="13">
        <f t="array" ref="H538">XLOOKUP(Hoja2!$B538,N$2:N$144,M$2:M$144)</f>
        <v>35</v>
      </c>
      <c r="I538" s="1">
        <v>11364.0</v>
      </c>
      <c r="J538" s="1">
        <v>10165.585833333333</v>
      </c>
      <c r="K538" s="1">
        <f>(Hoja2!$C538/C537)-1</f>
        <v>0</v>
      </c>
    </row>
    <row r="539" ht="15.75" customHeight="1">
      <c r="A539" s="12">
        <v>44095.0</v>
      </c>
      <c r="B539" s="13">
        <v>15.0</v>
      </c>
      <c r="C539" s="13">
        <v>11364.0</v>
      </c>
      <c r="D539" s="13">
        <v>9214.843709677418</v>
      </c>
      <c r="E539" s="13">
        <v>9818.0</v>
      </c>
      <c r="F539" s="13">
        <v>8091.0</v>
      </c>
      <c r="G539" s="13">
        <v>12636.00888888889</v>
      </c>
      <c r="H539" s="13">
        <f t="array" ref="H539">XLOOKUP(Hoja2!$B539,N$2:N$144,M$2:M$144)</f>
        <v>36</v>
      </c>
      <c r="I539" s="1">
        <v>11364.0</v>
      </c>
      <c r="J539" s="1">
        <v>10165.565581395347</v>
      </c>
      <c r="K539" s="1">
        <f>(Hoja2!$C539/C538)-1</f>
        <v>0</v>
      </c>
    </row>
    <row r="540" ht="15.75" customHeight="1">
      <c r="A540" s="12">
        <v>44094.0</v>
      </c>
      <c r="B540" s="13">
        <v>11.0</v>
      </c>
      <c r="C540" s="13">
        <v>11364.0</v>
      </c>
      <c r="D540" s="13">
        <v>9214.838243243243</v>
      </c>
      <c r="E540" s="13">
        <v>9818.0</v>
      </c>
      <c r="F540" s="13">
        <v>8091.0</v>
      </c>
      <c r="G540" s="13">
        <v>12636.006018916594</v>
      </c>
      <c r="H540" s="13">
        <f t="array" ref="H540">XLOOKUP(Hoja2!$B540,N$2:N$144,M$2:M$144)</f>
        <v>35</v>
      </c>
      <c r="I540" s="1">
        <v>11364.0</v>
      </c>
      <c r="J540" s="1">
        <v>10165.61962686567</v>
      </c>
      <c r="K540" s="1">
        <f>(Hoja2!$C540/C539)-1</f>
        <v>0</v>
      </c>
    </row>
    <row r="541" ht="15.75" customHeight="1">
      <c r="A541" s="12">
        <v>44093.0</v>
      </c>
      <c r="B541" s="13">
        <v>24.0</v>
      </c>
      <c r="C541" s="13">
        <v>11364.0</v>
      </c>
      <c r="D541" s="13">
        <v>9214.81</v>
      </c>
      <c r="E541" s="13">
        <v>9818.003558718861</v>
      </c>
      <c r="F541" s="13">
        <v>8091.0</v>
      </c>
      <c r="G541" s="13">
        <v>12636.00773395205</v>
      </c>
      <c r="H541" s="13">
        <f t="array" ref="H541">XLOOKUP(Hoja2!$B541,N$2:N$144,M$2:M$144)</f>
        <v>36</v>
      </c>
      <c r="I541" s="1">
        <v>11364.0</v>
      </c>
      <c r="J541" s="1">
        <v>9214.848348623853</v>
      </c>
      <c r="K541" s="1">
        <f>(Hoja2!$C541/C540)-1</f>
        <v>0</v>
      </c>
    </row>
    <row r="542" ht="15.75" customHeight="1">
      <c r="A542" s="12">
        <v>44092.0</v>
      </c>
      <c r="B542" s="13">
        <v>25.0</v>
      </c>
      <c r="C542" s="13">
        <v>11364.0</v>
      </c>
      <c r="D542" s="13">
        <v>9214.865982142856</v>
      </c>
      <c r="E542" s="13">
        <v>9818.006134969326</v>
      </c>
      <c r="F542" s="13">
        <v>8091.0</v>
      </c>
      <c r="G542" s="13">
        <v>12636.00895522388</v>
      </c>
      <c r="H542" s="13">
        <f t="array" ref="H542">XLOOKUP(Hoja2!$B542,N$2:N$144,M$2:M$144)</f>
        <v>36</v>
      </c>
      <c r="I542" s="1">
        <v>11364.0</v>
      </c>
      <c r="J542" s="1">
        <v>9214.81</v>
      </c>
      <c r="K542" s="1">
        <f>(Hoja2!$C542/C541)-1</f>
        <v>0</v>
      </c>
    </row>
    <row r="543" ht="15.75" customHeight="1">
      <c r="A543" s="12">
        <v>44091.0</v>
      </c>
      <c r="B543" s="13">
        <v>21.0</v>
      </c>
      <c r="C543" s="13">
        <v>11364.0</v>
      </c>
      <c r="D543" s="13">
        <v>9214.887407407408</v>
      </c>
      <c r="E543" s="13">
        <v>9818.0</v>
      </c>
      <c r="F543" s="13">
        <v>8091.0</v>
      </c>
      <c r="G543" s="13">
        <v>12636.013779527559</v>
      </c>
      <c r="H543" s="13">
        <f t="array" ref="H543">XLOOKUP(Hoja2!$B543,N$2:N$144,M$2:M$144)</f>
        <v>36</v>
      </c>
      <c r="I543" s="1">
        <v>11363.952380952382</v>
      </c>
      <c r="J543" s="1">
        <v>9214.81</v>
      </c>
      <c r="K543" s="1">
        <f>(Hoja2!$C543/C542)-1</f>
        <v>0</v>
      </c>
    </row>
    <row r="544" ht="15.75" customHeight="1">
      <c r="A544" s="12">
        <v>44090.0</v>
      </c>
      <c r="B544" s="13">
        <v>19.0</v>
      </c>
      <c r="C544" s="13">
        <v>11363.947368421053</v>
      </c>
      <c r="D544" s="13">
        <v>9214.842153846153</v>
      </c>
      <c r="E544" s="13">
        <v>9818.0</v>
      </c>
      <c r="F544" s="13">
        <v>8090.993993993994</v>
      </c>
      <c r="G544" s="13">
        <v>12636.005305039787</v>
      </c>
      <c r="H544" s="13">
        <f t="array" ref="H544">XLOOKUP(Hoja2!$B544,N$2:N$144,M$2:M$144)</f>
        <v>36</v>
      </c>
      <c r="I544" s="1">
        <v>11364.0</v>
      </c>
      <c r="J544" s="1">
        <v>9214.81</v>
      </c>
      <c r="K544" s="1">
        <f>(Hoja2!$C544/C543)-1</f>
        <v>-0.000004631430741</v>
      </c>
    </row>
    <row r="545" ht="15.75" customHeight="1">
      <c r="A545" s="12">
        <v>44089.0</v>
      </c>
      <c r="B545" s="13">
        <v>17.0</v>
      </c>
      <c r="C545" s="13">
        <v>11364.0</v>
      </c>
      <c r="D545" s="13">
        <v>9214.81</v>
      </c>
      <c r="E545" s="13">
        <v>9818.018691588784</v>
      </c>
      <c r="F545" s="13">
        <v>8091.0</v>
      </c>
      <c r="G545" s="13">
        <v>12636.008528784649</v>
      </c>
      <c r="H545" s="13">
        <f t="array" ref="H545">XLOOKUP(Hoja2!$B545,N$2:N$144,M$2:M$144)</f>
        <v>36</v>
      </c>
      <c r="I545" s="1">
        <v>11364.0</v>
      </c>
      <c r="J545" s="1">
        <v>9214.81</v>
      </c>
      <c r="K545" s="1">
        <f>(Hoja2!$C545/C544)-1</f>
        <v>0.000004631452192</v>
      </c>
    </row>
    <row r="546" ht="15.75" customHeight="1">
      <c r="A546" s="12">
        <v>44088.0</v>
      </c>
      <c r="B546" s="13">
        <v>11.0</v>
      </c>
      <c r="C546" s="13">
        <v>11364.0</v>
      </c>
      <c r="D546" s="13">
        <v>9214.81</v>
      </c>
      <c r="E546" s="13">
        <v>9818.0</v>
      </c>
      <c r="F546" s="13">
        <v>8091.0</v>
      </c>
      <c r="G546" s="13">
        <v>12636.006734006734</v>
      </c>
      <c r="H546" s="13">
        <f t="array" ref="H546">XLOOKUP(Hoja2!$B546,N$2:N$144,M$2:M$144)</f>
        <v>35</v>
      </c>
      <c r="I546" s="1">
        <v>11364.0</v>
      </c>
      <c r="J546" s="1">
        <v>9214.81</v>
      </c>
      <c r="K546" s="1">
        <f>(Hoja2!$C546/C545)-1</f>
        <v>0</v>
      </c>
    </row>
    <row r="547" ht="15.75" customHeight="1">
      <c r="A547" s="12">
        <v>44087.0</v>
      </c>
      <c r="B547" s="13">
        <v>27.0</v>
      </c>
      <c r="C547" s="13">
        <v>11364.0</v>
      </c>
      <c r="D547" s="13">
        <v>9214.81</v>
      </c>
      <c r="E547" s="13">
        <v>9818.0</v>
      </c>
      <c r="F547" s="13">
        <v>8091.0</v>
      </c>
      <c r="G547" s="13">
        <v>12636.005709624797</v>
      </c>
      <c r="H547" s="13">
        <f t="array" ref="H547">XLOOKUP(Hoja2!$B547,N$2:N$144,M$2:M$144)</f>
        <v>37</v>
      </c>
      <c r="I547" s="1">
        <v>11363.97619047619</v>
      </c>
      <c r="J547" s="1">
        <v>9214.81</v>
      </c>
      <c r="K547" s="1">
        <f>(Hoja2!$C547/C546)-1</f>
        <v>0</v>
      </c>
    </row>
    <row r="548" ht="15.75" customHeight="1">
      <c r="A548" s="12">
        <v>44086.0</v>
      </c>
      <c r="B548" s="13">
        <v>27.0</v>
      </c>
      <c r="C548" s="13">
        <v>11364.0</v>
      </c>
      <c r="D548" s="13">
        <v>9214.841908396946</v>
      </c>
      <c r="E548" s="13">
        <v>9818.003472222223</v>
      </c>
      <c r="F548" s="13">
        <v>8090.997159090909</v>
      </c>
      <c r="G548" s="13">
        <v>12636.015015015015</v>
      </c>
      <c r="H548" s="13">
        <f t="array" ref="H548">XLOOKUP(Hoja2!$B548,N$2:N$144,M$2:M$144)</f>
        <v>37</v>
      </c>
      <c r="I548" s="1">
        <v>11364.0</v>
      </c>
      <c r="J548" s="1">
        <v>9214.84906542056</v>
      </c>
      <c r="K548" s="1">
        <f>(Hoja2!$C548/C547)-1</f>
        <v>0</v>
      </c>
    </row>
    <row r="549" ht="15.75" customHeight="1">
      <c r="A549" s="12">
        <v>44085.0</v>
      </c>
      <c r="B549" s="13">
        <v>27.0</v>
      </c>
      <c r="C549" s="13">
        <v>11364.0</v>
      </c>
      <c r="D549" s="13">
        <v>9214.8375</v>
      </c>
      <c r="E549" s="13">
        <v>9818.005681818182</v>
      </c>
      <c r="F549" s="13">
        <v>8090.99595959596</v>
      </c>
      <c r="G549" s="13">
        <v>12636.008130081302</v>
      </c>
      <c r="H549" s="13">
        <f t="array" ref="H549">XLOOKUP(Hoja2!$B549,N$2:N$144,M$2:M$144)</f>
        <v>37</v>
      </c>
      <c r="I549" s="1">
        <v>11364.0</v>
      </c>
      <c r="J549" s="1">
        <v>9214.853092783504</v>
      </c>
      <c r="K549" s="1">
        <f>(Hoja2!$C549/C548)-1</f>
        <v>0</v>
      </c>
    </row>
    <row r="550" ht="15.75" customHeight="1">
      <c r="A550" s="12">
        <v>44084.0</v>
      </c>
      <c r="B550" s="13">
        <v>23.0</v>
      </c>
      <c r="C550" s="13">
        <v>11364.0</v>
      </c>
      <c r="D550" s="13">
        <v>9214.81</v>
      </c>
      <c r="E550" s="13">
        <v>9818.0</v>
      </c>
      <c r="F550" s="13">
        <v>8091.0</v>
      </c>
      <c r="G550" s="13">
        <v>12636.017167381975</v>
      </c>
      <c r="H550" s="13">
        <f t="array" ref="H550">XLOOKUP(Hoja2!$B550,N$2:N$144,M$2:M$144)</f>
        <v>36</v>
      </c>
      <c r="I550" s="1">
        <v>11363.952380952382</v>
      </c>
      <c r="J550" s="1">
        <v>9214.844545454545</v>
      </c>
      <c r="K550" s="1">
        <f>(Hoja2!$C550/C549)-1</f>
        <v>0</v>
      </c>
    </row>
    <row r="551" ht="15.75" customHeight="1">
      <c r="A551" s="12">
        <v>44083.0</v>
      </c>
      <c r="B551" s="13">
        <v>24.0</v>
      </c>
      <c r="C551" s="13">
        <v>11363.958333333334</v>
      </c>
      <c r="D551" s="13">
        <v>9214.81</v>
      </c>
      <c r="E551" s="13">
        <v>9818.0</v>
      </c>
      <c r="F551" s="13">
        <v>8090.996960486322</v>
      </c>
      <c r="G551" s="13">
        <v>12636.012285012284</v>
      </c>
      <c r="H551" s="13">
        <f t="array" ref="H551">XLOOKUP(Hoja2!$B551,N$2:N$144,M$2:M$144)</f>
        <v>36</v>
      </c>
      <c r="I551" s="1">
        <v>11363.952380952382</v>
      </c>
      <c r="J551" s="1">
        <v>9214.834302325582</v>
      </c>
      <c r="K551" s="1">
        <f>(Hoja2!$C551/C550)-1</f>
        <v>-0.000003666549337</v>
      </c>
    </row>
    <row r="552" ht="15.75" customHeight="1">
      <c r="A552" s="12">
        <v>44082.0</v>
      </c>
      <c r="B552" s="13">
        <v>24.0</v>
      </c>
      <c r="C552" s="13">
        <v>11364.0</v>
      </c>
      <c r="D552" s="13">
        <v>9214.809999999998</v>
      </c>
      <c r="E552" s="13">
        <v>9818.0</v>
      </c>
      <c r="F552" s="13">
        <v>8091.0</v>
      </c>
      <c r="G552" s="13">
        <v>12636.01201923077</v>
      </c>
      <c r="H552" s="13">
        <f t="array" ref="H552">XLOOKUP(Hoja2!$B552,N$2:N$144,M$2:M$144)</f>
        <v>36</v>
      </c>
      <c r="I552" s="1">
        <v>11363.97619047619</v>
      </c>
      <c r="J552" s="1">
        <v>9214.824026845636</v>
      </c>
      <c r="K552" s="1">
        <f>(Hoja2!$C552/C551)-1</f>
        <v>0.000003666562781</v>
      </c>
    </row>
    <row r="553" ht="15.75" customHeight="1">
      <c r="A553" s="12">
        <v>44081.0</v>
      </c>
      <c r="B553" s="13">
        <v>10.0</v>
      </c>
      <c r="C553" s="13">
        <v>11364.0</v>
      </c>
      <c r="D553" s="13">
        <v>9214.869714285715</v>
      </c>
      <c r="E553" s="13">
        <v>9818.0</v>
      </c>
      <c r="F553" s="13">
        <v>8091.0</v>
      </c>
      <c r="G553" s="13">
        <v>12636.011363636364</v>
      </c>
      <c r="H553" s="13">
        <f t="array" ref="H553">XLOOKUP(Hoja2!$B553,N$2:N$144,M$2:M$144)</f>
        <v>35</v>
      </c>
      <c r="I553" s="1">
        <v>11363.92857142857</v>
      </c>
      <c r="J553" s="1">
        <v>10165.71062992126</v>
      </c>
      <c r="K553" s="1">
        <f>(Hoja2!$C553/C552)-1</f>
        <v>0</v>
      </c>
    </row>
    <row r="554" ht="15.75" customHeight="1">
      <c r="A554" s="12">
        <v>44080.0</v>
      </c>
      <c r="B554" s="13">
        <v>26.0</v>
      </c>
      <c r="C554" s="13">
        <v>11363.961538461539</v>
      </c>
      <c r="D554" s="13">
        <v>9214.869714285715</v>
      </c>
      <c r="E554" s="13">
        <v>9818.004975124379</v>
      </c>
      <c r="F554" s="13">
        <v>8091.0</v>
      </c>
      <c r="G554" s="13">
        <v>12636.007352941177</v>
      </c>
      <c r="H554" s="13">
        <f t="array" ref="H554">XLOOKUP(Hoja2!$B554,N$2:N$144,M$2:M$144)</f>
        <v>37</v>
      </c>
      <c r="I554" s="1">
        <v>11363.952380952382</v>
      </c>
      <c r="J554" s="1">
        <v>10165.600978260869</v>
      </c>
      <c r="K554" s="1">
        <f>(Hoja2!$C554/C553)-1</f>
        <v>-0.00000338450708</v>
      </c>
    </row>
    <row r="555" ht="15.75" customHeight="1">
      <c r="A555" s="12">
        <v>44079.0</v>
      </c>
      <c r="B555" s="13">
        <v>20.0</v>
      </c>
      <c r="C555" s="13">
        <v>11364.0</v>
      </c>
      <c r="D555" s="13">
        <v>9214.858230769229</v>
      </c>
      <c r="E555" s="13">
        <v>9818.003164556962</v>
      </c>
      <c r="F555" s="13">
        <v>8091.0</v>
      </c>
      <c r="G555" s="13">
        <v>12636.006706908116</v>
      </c>
      <c r="H555" s="13">
        <f t="array" ref="H555">XLOOKUP(Hoja2!$B555,N$2:N$144,M$2:M$144)</f>
        <v>36</v>
      </c>
      <c r="I555" s="1">
        <v>11363.92857142857</v>
      </c>
      <c r="J555" s="1">
        <v>10165.711395348837</v>
      </c>
      <c r="K555" s="1">
        <f>(Hoja2!$C555/C554)-1</f>
        <v>0.000003384518535</v>
      </c>
    </row>
    <row r="556" ht="15.75" customHeight="1">
      <c r="A556" s="12">
        <v>44078.0</v>
      </c>
      <c r="B556" s="13">
        <v>17.0</v>
      </c>
      <c r="C556" s="13">
        <v>11364.0</v>
      </c>
      <c r="D556" s="13">
        <v>9214.840289855072</v>
      </c>
      <c r="E556" s="13">
        <v>9818.00578034682</v>
      </c>
      <c r="F556" s="13">
        <v>8091.0</v>
      </c>
      <c r="G556" s="13">
        <v>12636.012629161884</v>
      </c>
      <c r="H556" s="13">
        <f t="array" ref="H556">XLOOKUP(Hoja2!$B556,N$2:N$144,M$2:M$144)</f>
        <v>36</v>
      </c>
      <c r="I556" s="1">
        <v>11364.0</v>
      </c>
      <c r="J556" s="1">
        <v>10165.647853658536</v>
      </c>
      <c r="K556" s="1">
        <f>(Hoja2!$C556/C555)-1</f>
        <v>0</v>
      </c>
    </row>
    <row r="557" ht="15.75" customHeight="1">
      <c r="A557" s="12">
        <v>44077.0</v>
      </c>
      <c r="B557" s="13">
        <v>19.0</v>
      </c>
      <c r="C557" s="13">
        <v>11363.894736842105</v>
      </c>
      <c r="D557" s="13">
        <v>9214.858045977011</v>
      </c>
      <c r="E557" s="13">
        <v>9818.0</v>
      </c>
      <c r="F557" s="13">
        <v>8091.0</v>
      </c>
      <c r="G557" s="13">
        <v>12636.014018691589</v>
      </c>
      <c r="H557" s="13">
        <f t="array" ref="H557">XLOOKUP(Hoja2!$B557,N$2:N$144,M$2:M$144)</f>
        <v>36</v>
      </c>
      <c r="I557" s="1">
        <v>11364.0</v>
      </c>
      <c r="J557" s="1">
        <v>10165.631564245808</v>
      </c>
      <c r="K557" s="1">
        <f>(Hoja2!$C557/C556)-1</f>
        <v>-0.000009262861483</v>
      </c>
    </row>
    <row r="558" ht="15.75" customHeight="1">
      <c r="A558" s="12">
        <v>44076.0</v>
      </c>
      <c r="B558" s="13">
        <v>15.0</v>
      </c>
      <c r="C558" s="13">
        <v>11363.933333333332</v>
      </c>
      <c r="D558" s="13">
        <v>9214.81</v>
      </c>
      <c r="E558" s="13">
        <v>9818.011494252874</v>
      </c>
      <c r="F558" s="13">
        <v>8090.993957703928</v>
      </c>
      <c r="G558" s="13">
        <v>12636.006944444445</v>
      </c>
      <c r="H558" s="13">
        <f t="array" ref="H558">XLOOKUP(Hoja2!$B558,N$2:N$144,M$2:M$144)</f>
        <v>36</v>
      </c>
      <c r="I558" s="1">
        <v>11364.0</v>
      </c>
      <c r="J558" s="1">
        <v>10165.499679715302</v>
      </c>
      <c r="K558" s="1">
        <f>(Hoja2!$C558/C557)-1</f>
        <v>0.000003396414004</v>
      </c>
    </row>
    <row r="559" ht="15.75" customHeight="1">
      <c r="A559" s="12">
        <v>44075.0</v>
      </c>
      <c r="B559" s="13">
        <v>8.0</v>
      </c>
      <c r="C559" s="13">
        <v>11363.875</v>
      </c>
      <c r="D559" s="13">
        <v>9214.81</v>
      </c>
      <c r="E559" s="13">
        <v>9818.01052631579</v>
      </c>
      <c r="F559" s="13">
        <v>8090.991758241758</v>
      </c>
      <c r="G559" s="13">
        <v>12636.006726457399</v>
      </c>
      <c r="H559" s="13">
        <f t="array" ref="H559">XLOOKUP(Hoja2!$B559,N$2:N$144,M$2:M$144)</f>
        <v>35</v>
      </c>
      <c r="I559" s="1">
        <v>11363.953488372093</v>
      </c>
      <c r="J559" s="1">
        <v>9214.81</v>
      </c>
      <c r="K559" s="1">
        <f>(Hoja2!$C559/C558)-1</f>
        <v>-0.000005133199186</v>
      </c>
    </row>
    <row r="560" ht="15.75" customHeight="1">
      <c r="A560" s="12">
        <v>44074.0</v>
      </c>
      <c r="B560" s="13">
        <v>13.0</v>
      </c>
      <c r="C560" s="13">
        <v>11363.923076923076</v>
      </c>
      <c r="D560" s="13">
        <v>9214.81</v>
      </c>
      <c r="E560" s="13">
        <v>9818.0</v>
      </c>
      <c r="F560" s="13">
        <v>8091.0</v>
      </c>
      <c r="G560" s="13">
        <v>12636.01376146789</v>
      </c>
      <c r="H560" s="13">
        <f t="array" ref="H560">XLOOKUP(Hoja2!$B560,N$2:N$144,M$2:M$144)</f>
        <v>35</v>
      </c>
      <c r="I560" s="1">
        <v>11364.0</v>
      </c>
      <c r="J560" s="1">
        <v>9214.81</v>
      </c>
      <c r="K560" s="1">
        <f>(Hoja2!$C560/C559)-1</f>
        <v>0.000004230680386</v>
      </c>
    </row>
    <row r="561" ht="15.75" customHeight="1">
      <c r="A561" s="12">
        <v>44073.0</v>
      </c>
      <c r="B561" s="13">
        <v>1.0</v>
      </c>
      <c r="C561" s="13">
        <v>11364.0</v>
      </c>
      <c r="D561" s="13">
        <v>9214.863589743589</v>
      </c>
      <c r="E561" s="13">
        <v>9818.004347826087</v>
      </c>
      <c r="F561" s="13">
        <v>8090.995253164557</v>
      </c>
      <c r="G561" s="13">
        <v>12636.010424422933</v>
      </c>
      <c r="H561" s="13">
        <f t="array" ref="H561">XLOOKUP(Hoja2!$B561,N$2:N$144,M$2:M$144)</f>
        <v>35</v>
      </c>
      <c r="I561" s="1">
        <v>11363.953488372093</v>
      </c>
      <c r="J561" s="1">
        <v>9214.81</v>
      </c>
      <c r="K561" s="1">
        <f>(Hoja2!$C561/C560)-1</f>
        <v>0.000006769059981</v>
      </c>
    </row>
    <row r="562" ht="15.75" customHeight="1">
      <c r="A562" s="12">
        <v>44072.0</v>
      </c>
      <c r="B562" s="13">
        <v>2.0</v>
      </c>
      <c r="C562" s="13">
        <v>11364.0</v>
      </c>
      <c r="D562" s="13">
        <v>9214.81</v>
      </c>
      <c r="E562" s="13">
        <v>9818.009933774834</v>
      </c>
      <c r="F562" s="13">
        <v>8090.998613037448</v>
      </c>
      <c r="G562" s="13">
        <v>12636.007010834926</v>
      </c>
      <c r="H562" s="13">
        <f t="array" ref="H562">XLOOKUP(Hoja2!$B562,N$2:N$144,M$2:M$144)</f>
        <v>35</v>
      </c>
      <c r="I562" s="1">
        <v>11363.93023255814</v>
      </c>
      <c r="J562" s="1">
        <v>10165.696666666667</v>
      </c>
      <c r="K562" s="1">
        <f>(Hoja2!$C562/C561)-1</f>
        <v>0</v>
      </c>
    </row>
    <row r="563" ht="15.75" customHeight="1">
      <c r="A563" s="12">
        <v>44071.0</v>
      </c>
      <c r="B563" s="13">
        <v>1.0</v>
      </c>
      <c r="C563" s="13">
        <v>11364.0</v>
      </c>
      <c r="D563" s="13">
        <v>9214.81</v>
      </c>
      <c r="E563" s="13">
        <v>9818.006024096385</v>
      </c>
      <c r="F563" s="13">
        <v>8091.0</v>
      </c>
      <c r="G563" s="13">
        <v>12636.015105740182</v>
      </c>
      <c r="H563" s="13">
        <f t="array" ref="H563">XLOOKUP(Hoja2!$B563,N$2:N$144,M$2:M$144)</f>
        <v>35</v>
      </c>
      <c r="I563" s="1">
        <v>11363.976744186046</v>
      </c>
      <c r="J563" s="1">
        <v>10165.67469387755</v>
      </c>
      <c r="K563" s="1">
        <f>(Hoja2!$C563/C562)-1</f>
        <v>0</v>
      </c>
    </row>
    <row r="564" ht="15.75" customHeight="1">
      <c r="A564" s="12">
        <v>44070.0</v>
      </c>
      <c r="B564" s="13">
        <v>0.0</v>
      </c>
      <c r="C564" s="13">
        <v>11364.0</v>
      </c>
      <c r="D564" s="13">
        <v>9214.851386138615</v>
      </c>
      <c r="E564" s="13">
        <v>9818.0</v>
      </c>
      <c r="F564" s="13">
        <v>8090.994871794872</v>
      </c>
      <c r="G564" s="13">
        <v>12636.01320754717</v>
      </c>
      <c r="H564" s="13">
        <f t="array" ref="H564">XLOOKUP(Hoja2!$B564,N$2:N$144,M$2:M$144)</f>
        <v>35</v>
      </c>
      <c r="I564" s="1">
        <v>11363.976744186046</v>
      </c>
      <c r="J564" s="1">
        <v>10165.661812080536</v>
      </c>
      <c r="K564" s="1">
        <f>(Hoja2!$C564/C563)-1</f>
        <v>0</v>
      </c>
    </row>
    <row r="565" ht="15.75" customHeight="1">
      <c r="A565" s="12">
        <v>44069.0</v>
      </c>
      <c r="B565" s="13">
        <v>0.0</v>
      </c>
      <c r="C565" s="13">
        <v>11364.0</v>
      </c>
      <c r="D565" s="13">
        <v>9214.898309859154</v>
      </c>
      <c r="E565" s="13">
        <v>9818.0</v>
      </c>
      <c r="F565" s="13">
        <v>8090.997134670487</v>
      </c>
      <c r="G565" s="13">
        <v>12636.008695652174</v>
      </c>
      <c r="H565" s="13">
        <f t="array" ref="H565">XLOOKUP(Hoja2!$B565,N$2:N$144,M$2:M$144)</f>
        <v>35</v>
      </c>
      <c r="I565" s="1">
        <v>11363.953488372093</v>
      </c>
      <c r="J565" s="1">
        <v>10165.57</v>
      </c>
      <c r="K565" s="1">
        <f>(Hoja2!$C565/C564)-1</f>
        <v>0</v>
      </c>
    </row>
    <row r="566" ht="15.75" customHeight="1">
      <c r="A566" s="12">
        <v>44068.0</v>
      </c>
      <c r="B566" s="13">
        <v>0.0</v>
      </c>
      <c r="C566" s="13">
        <v>11364.0</v>
      </c>
      <c r="D566" s="13">
        <v>9214.840735294116</v>
      </c>
      <c r="E566" s="13">
        <v>9818.0206185567</v>
      </c>
      <c r="F566" s="13">
        <v>8091.0</v>
      </c>
      <c r="G566" s="13">
        <v>12636.004991680533</v>
      </c>
      <c r="H566" s="13">
        <f t="array" ref="H566">XLOOKUP(Hoja2!$B566,N$2:N$144,M$2:M$144)</f>
        <v>35</v>
      </c>
      <c r="I566" s="1">
        <v>11363.93023255814</v>
      </c>
      <c r="J566" s="1">
        <v>10165.61656862745</v>
      </c>
      <c r="K566" s="1">
        <f>(Hoja2!$C566/C565)-1</f>
        <v>0</v>
      </c>
    </row>
    <row r="567" ht="15.75" customHeight="1">
      <c r="A567" s="12">
        <v>44067.0</v>
      </c>
      <c r="B567" s="13">
        <v>0.0</v>
      </c>
      <c r="C567" s="13">
        <v>11364.0</v>
      </c>
      <c r="D567" s="13">
        <v>9214.860975609756</v>
      </c>
      <c r="E567" s="13">
        <v>9818.0</v>
      </c>
      <c r="F567" s="13">
        <v>8090.991935483871</v>
      </c>
      <c r="G567" s="13">
        <v>12636.022222222222</v>
      </c>
      <c r="H567" s="13">
        <f t="array" ref="H567">XLOOKUP(Hoja2!$B567,N$2:N$144,M$2:M$144)</f>
        <v>35</v>
      </c>
      <c r="I567" s="1">
        <v>11363.954545454546</v>
      </c>
      <c r="J567" s="1">
        <v>9214.824718309857</v>
      </c>
      <c r="K567" s="1">
        <f>(Hoja2!$C567/C566)-1</f>
        <v>0</v>
      </c>
    </row>
    <row r="568" ht="15.75" customHeight="1">
      <c r="A568" s="12">
        <v>44066.0</v>
      </c>
      <c r="B568" s="13">
        <v>0.0</v>
      </c>
      <c r="C568" s="13">
        <v>11364.0</v>
      </c>
      <c r="D568" s="13">
        <v>9214.956299999998</v>
      </c>
      <c r="E568" s="13">
        <v>9818.0</v>
      </c>
      <c r="F568" s="13">
        <v>8091.0</v>
      </c>
      <c r="G568" s="13">
        <v>12636.003720930232</v>
      </c>
      <c r="H568" s="13">
        <f t="array" ref="H568">XLOOKUP(Hoja2!$B568,N$2:N$144,M$2:M$144)</f>
        <v>35</v>
      </c>
      <c r="I568" s="1">
        <v>11363.954545454546</v>
      </c>
      <c r="J568" s="1">
        <v>9214.844262295082</v>
      </c>
      <c r="K568" s="1">
        <f>(Hoja2!$C568/C567)-1</f>
        <v>0</v>
      </c>
    </row>
    <row r="569" ht="15.75" customHeight="1">
      <c r="A569" s="12">
        <v>44065.0</v>
      </c>
      <c r="B569" s="13">
        <v>0.0</v>
      </c>
      <c r="C569" s="13">
        <v>11364.0</v>
      </c>
      <c r="D569" s="13">
        <v>9214.89530612245</v>
      </c>
      <c r="E569" s="13">
        <v>9818.003731343284</v>
      </c>
      <c r="F569" s="13">
        <v>8090.994002998501</v>
      </c>
      <c r="G569" s="13">
        <v>12636.007692307692</v>
      </c>
      <c r="H569" s="13">
        <f t="array" ref="H569">XLOOKUP(Hoja2!$B569,N$2:N$144,M$2:M$144)</f>
        <v>35</v>
      </c>
      <c r="I569" s="1">
        <v>9142.65909090909</v>
      </c>
      <c r="J569" s="1">
        <v>9214.838243243243</v>
      </c>
      <c r="K569" s="1">
        <f>(Hoja2!$C569/C568)-1</f>
        <v>0</v>
      </c>
    </row>
    <row r="570" ht="15.75" customHeight="1">
      <c r="A570" s="12">
        <v>44064.0</v>
      </c>
      <c r="B570" s="13">
        <v>0.0</v>
      </c>
      <c r="C570" s="13">
        <v>11364.0</v>
      </c>
      <c r="D570" s="13">
        <v>9214.854468085106</v>
      </c>
      <c r="E570" s="13">
        <v>9818.0</v>
      </c>
      <c r="F570" s="13">
        <v>8090.995098039216</v>
      </c>
      <c r="G570" s="13">
        <v>12636.00481540931</v>
      </c>
      <c r="H570" s="13">
        <f t="array" ref="H570">XLOOKUP(Hoja2!$B570,N$2:N$144,M$2:M$144)</f>
        <v>35</v>
      </c>
      <c r="I570" s="1">
        <v>11363.977272727272</v>
      </c>
      <c r="J570" s="1">
        <v>9214.834880952381</v>
      </c>
      <c r="K570" s="1">
        <f>(Hoja2!$C570/C569)-1</f>
        <v>0</v>
      </c>
    </row>
    <row r="571" ht="15.75" customHeight="1">
      <c r="A571" s="12">
        <v>44063.0</v>
      </c>
      <c r="B571" s="13">
        <v>0.0</v>
      </c>
      <c r="C571" s="13">
        <v>11364.0</v>
      </c>
      <c r="D571" s="13">
        <v>9214.868055555555</v>
      </c>
      <c r="E571" s="13">
        <v>9818.0</v>
      </c>
      <c r="F571" s="13">
        <v>8091.0</v>
      </c>
      <c r="G571" s="13">
        <v>12636.013227513227</v>
      </c>
      <c r="H571" s="13">
        <f t="array" ref="H571">XLOOKUP(Hoja2!$B571,N$2:N$144,M$2:M$144)</f>
        <v>35</v>
      </c>
      <c r="I571" s="1">
        <v>11363.954545454546</v>
      </c>
      <c r="J571" s="1">
        <v>9214.832967032966</v>
      </c>
      <c r="K571" s="1">
        <f>(Hoja2!$C571/C570)-1</f>
        <v>0</v>
      </c>
    </row>
    <row r="572" ht="15.75" customHeight="1">
      <c r="A572" s="12">
        <v>44062.0</v>
      </c>
      <c r="B572" s="13">
        <v>0.0</v>
      </c>
      <c r="C572" s="13">
        <v>11364.0</v>
      </c>
      <c r="D572" s="13">
        <v>9214.91582278481</v>
      </c>
      <c r="E572" s="13">
        <v>9818.0</v>
      </c>
      <c r="F572" s="13">
        <v>8091.0</v>
      </c>
      <c r="G572" s="13">
        <v>12636.008130081302</v>
      </c>
      <c r="H572" s="13">
        <f t="array" ref="H572">XLOOKUP(Hoja2!$B572,N$2:N$144,M$2:M$144)</f>
        <v>35</v>
      </c>
      <c r="I572" s="1">
        <v>11364.0</v>
      </c>
      <c r="J572" s="1">
        <v>9214.81</v>
      </c>
      <c r="K572" s="1">
        <f>(Hoja2!$C572/C571)-1</f>
        <v>0</v>
      </c>
    </row>
    <row r="573" ht="15.75" customHeight="1">
      <c r="A573" s="12">
        <v>44061.0</v>
      </c>
      <c r="B573" s="13">
        <v>0.0</v>
      </c>
      <c r="C573" s="13">
        <v>11364.0</v>
      </c>
      <c r="D573" s="13">
        <v>9214.81</v>
      </c>
      <c r="E573" s="13">
        <v>9818.0</v>
      </c>
      <c r="F573" s="13">
        <v>8090.986928104575</v>
      </c>
      <c r="G573" s="13">
        <v>12636.018518518518</v>
      </c>
      <c r="H573" s="13">
        <f t="array" ref="H573">XLOOKUP(Hoja2!$B573,N$2:N$144,M$2:M$144)</f>
        <v>35</v>
      </c>
      <c r="I573" s="1">
        <v>11364.0</v>
      </c>
      <c r="J573" s="1">
        <v>9214.81</v>
      </c>
      <c r="K573" s="1">
        <f>(Hoja2!$C573/C572)-1</f>
        <v>0</v>
      </c>
    </row>
    <row r="574" ht="15.75" customHeight="1">
      <c r="A574" s="12">
        <v>44060.0</v>
      </c>
      <c r="B574" s="13">
        <v>0.0</v>
      </c>
      <c r="C574" s="13">
        <v>11364.0</v>
      </c>
      <c r="D574" s="13">
        <v>9214.871470588236</v>
      </c>
      <c r="E574" s="13">
        <v>9818.011764705883</v>
      </c>
      <c r="F574" s="13">
        <v>8090.9961685823755</v>
      </c>
      <c r="G574" s="13">
        <v>12636.011235955057</v>
      </c>
      <c r="H574" s="13">
        <f t="array" ref="H574">XLOOKUP(Hoja2!$B574,N$2:N$144,M$2:M$144)</f>
        <v>35</v>
      </c>
      <c r="I574" s="1">
        <v>11363.90909090909</v>
      </c>
      <c r="J574" s="1">
        <v>9214.84119402985</v>
      </c>
      <c r="K574" s="1">
        <f>(Hoja2!$C574/C573)-1</f>
        <v>0</v>
      </c>
    </row>
    <row r="575" ht="15.75" customHeight="1">
      <c r="A575" s="12">
        <v>44059.0</v>
      </c>
      <c r="B575" s="13">
        <v>0.0</v>
      </c>
      <c r="C575" s="13">
        <v>11364.0</v>
      </c>
      <c r="D575" s="13">
        <v>9214.839027777776</v>
      </c>
      <c r="E575" s="13">
        <v>9818.0</v>
      </c>
      <c r="F575" s="13">
        <v>8091.0</v>
      </c>
      <c r="G575" s="13">
        <v>12636.009426551453</v>
      </c>
      <c r="H575" s="13">
        <f t="array" ref="H575">XLOOKUP(Hoja2!$B575,N$2:N$144,M$2:M$144)</f>
        <v>35</v>
      </c>
      <c r="I575" s="1">
        <v>11363.977272727272</v>
      </c>
      <c r="J575" s="1">
        <v>9214.839857142855</v>
      </c>
      <c r="K575" s="1">
        <f>(Hoja2!$C575/C574)-1</f>
        <v>0</v>
      </c>
    </row>
    <row r="576" ht="15.75" customHeight="1">
      <c r="A576" s="12">
        <v>44058.0</v>
      </c>
      <c r="B576" s="13">
        <v>0.0</v>
      </c>
      <c r="C576" s="13">
        <v>11364.0</v>
      </c>
      <c r="D576" s="13">
        <v>9214.861393442621</v>
      </c>
      <c r="E576" s="13">
        <v>9818.0</v>
      </c>
      <c r="F576" s="13">
        <v>8091.0</v>
      </c>
      <c r="G576" s="13">
        <v>12636.00907187718</v>
      </c>
      <c r="H576" s="13">
        <f t="array" ref="H576">XLOOKUP(Hoja2!$B576,N$2:N$144,M$2:M$144)</f>
        <v>35</v>
      </c>
      <c r="I576" s="1">
        <v>11364.0</v>
      </c>
      <c r="J576" s="1">
        <v>9214.840289855072</v>
      </c>
      <c r="K576" s="1">
        <f>(Hoja2!$C576/C575)-1</f>
        <v>0</v>
      </c>
    </row>
    <row r="577" ht="15.75" customHeight="1">
      <c r="A577" s="12">
        <v>44057.0</v>
      </c>
      <c r="B577" s="13">
        <v>0.0</v>
      </c>
      <c r="C577" s="13">
        <v>11364.0</v>
      </c>
      <c r="D577" s="13">
        <v>9214.8375</v>
      </c>
      <c r="E577" s="13">
        <v>9818.0</v>
      </c>
      <c r="F577" s="13">
        <v>8090.997890295359</v>
      </c>
      <c r="G577" s="13">
        <v>12636.00879396985</v>
      </c>
      <c r="H577" s="13">
        <f t="array" ref="H577">XLOOKUP(Hoja2!$B577,N$2:N$144,M$2:M$144)</f>
        <v>35</v>
      </c>
      <c r="I577" s="1">
        <v>11363.90909090909</v>
      </c>
      <c r="J577" s="1">
        <v>9214.81</v>
      </c>
      <c r="K577" s="1">
        <f>(Hoja2!$C577/C576)-1</f>
        <v>0</v>
      </c>
    </row>
    <row r="578" ht="15.75" customHeight="1">
      <c r="A578" s="12">
        <v>44056.0</v>
      </c>
      <c r="B578" s="13">
        <v>0.0</v>
      </c>
      <c r="C578" s="13">
        <v>11364.0</v>
      </c>
      <c r="D578" s="13">
        <v>9214.875312499998</v>
      </c>
      <c r="E578" s="13">
        <v>9818.0</v>
      </c>
      <c r="F578" s="13">
        <v>8091.0</v>
      </c>
      <c r="G578" s="13">
        <v>12636.004301075269</v>
      </c>
      <c r="H578" s="13">
        <f t="array" ref="H578">XLOOKUP(Hoja2!$B578,N$2:N$144,M$2:M$144)</f>
        <v>35</v>
      </c>
      <c r="I578" s="1">
        <v>11363.954545454546</v>
      </c>
      <c r="J578" s="1">
        <v>9214.81</v>
      </c>
      <c r="K578" s="1">
        <f>(Hoja2!$C578/C577)-1</f>
        <v>0</v>
      </c>
    </row>
    <row r="579" ht="15.75" customHeight="1">
      <c r="A579" s="12">
        <v>44055.0</v>
      </c>
      <c r="B579" s="13">
        <v>0.0</v>
      </c>
      <c r="C579" s="13">
        <v>11364.0</v>
      </c>
      <c r="D579" s="13">
        <v>9214.81</v>
      </c>
      <c r="E579" s="13">
        <v>9818.010989010989</v>
      </c>
      <c r="F579" s="13">
        <v>8091.0</v>
      </c>
      <c r="G579" s="13">
        <v>12636.010940919037</v>
      </c>
      <c r="H579" s="13">
        <f t="array" ref="H579">XLOOKUP(Hoja2!$B579,N$2:N$144,M$2:M$144)</f>
        <v>35</v>
      </c>
      <c r="I579" s="1">
        <v>11363.977272727272</v>
      </c>
      <c r="J579" s="1">
        <v>10165.692216216215</v>
      </c>
      <c r="K579" s="1">
        <f>(Hoja2!$C579/C578)-1</f>
        <v>0</v>
      </c>
    </row>
    <row r="580" ht="15.75" customHeight="1">
      <c r="A580" s="12">
        <v>44054.0</v>
      </c>
      <c r="B580" s="13">
        <v>0.0</v>
      </c>
      <c r="C580" s="13">
        <v>11364.0</v>
      </c>
      <c r="D580" s="13">
        <v>9214.81</v>
      </c>
      <c r="E580" s="13">
        <v>9818.0</v>
      </c>
      <c r="F580" s="13">
        <v>8090.996845425868</v>
      </c>
      <c r="G580" s="13">
        <v>12636.022004889976</v>
      </c>
      <c r="H580" s="13">
        <f t="array" ref="H580">XLOOKUP(Hoja2!$B580,N$2:N$144,M$2:M$144)</f>
        <v>35</v>
      </c>
      <c r="I580" s="1">
        <v>11364.0</v>
      </c>
      <c r="J580" s="1">
        <v>10165.632277777777</v>
      </c>
      <c r="K580" s="1">
        <f>(Hoja2!$C580/C579)-1</f>
        <v>0</v>
      </c>
    </row>
    <row r="581" ht="15.75" customHeight="1">
      <c r="A581" s="12">
        <v>44053.0</v>
      </c>
      <c r="B581" s="13">
        <v>0.0</v>
      </c>
      <c r="C581" s="13">
        <v>11364.0</v>
      </c>
      <c r="D581" s="13">
        <v>9214.81</v>
      </c>
      <c r="E581" s="13">
        <v>9818.011494252874</v>
      </c>
      <c r="F581" s="13">
        <v>8091.0</v>
      </c>
      <c r="G581" s="13">
        <v>12636.013927576601</v>
      </c>
      <c r="H581" s="13">
        <f t="array" ref="H581">XLOOKUP(Hoja2!$B581,N$2:N$144,M$2:M$144)</f>
        <v>35</v>
      </c>
      <c r="I581" s="1">
        <v>5681.977777777778</v>
      </c>
      <c r="J581" s="1">
        <v>4654.5490506329115</v>
      </c>
      <c r="K581" s="1">
        <f>(Hoja2!$C581/C580)-1</f>
        <v>0</v>
      </c>
    </row>
    <row r="582" ht="15.75" customHeight="1">
      <c r="A582" s="12">
        <v>44052.0</v>
      </c>
      <c r="B582" s="13">
        <v>0.0</v>
      </c>
      <c r="C582" s="13">
        <v>11364.0</v>
      </c>
      <c r="D582" s="13">
        <v>9214.84119402985</v>
      </c>
      <c r="E582" s="13">
        <v>9818.004830917875</v>
      </c>
      <c r="F582" s="13">
        <v>8091.0</v>
      </c>
      <c r="G582" s="13">
        <v>12636.003971405878</v>
      </c>
      <c r="H582" s="13">
        <f t="array" ref="H582">XLOOKUP(Hoja2!$B582,N$2:N$144,M$2:M$144)</f>
        <v>35</v>
      </c>
      <c r="I582" s="1">
        <v>11363.977777777778</v>
      </c>
      <c r="J582" s="1">
        <v>9214.824121621621</v>
      </c>
      <c r="K582" s="1">
        <f>(Hoja2!$C582/C581)-1</f>
        <v>0</v>
      </c>
    </row>
    <row r="583" ht="15.75" customHeight="1">
      <c r="A583" s="12">
        <v>44051.0</v>
      </c>
      <c r="B583" s="13">
        <v>0.0</v>
      </c>
      <c r="C583" s="13">
        <v>11364.0</v>
      </c>
      <c r="D583" s="13">
        <v>9214.853092783504</v>
      </c>
      <c r="E583" s="13">
        <v>9818.003533568904</v>
      </c>
      <c r="F583" s="13">
        <v>8090.998603351955</v>
      </c>
      <c r="G583" s="13">
        <v>12636.004207573633</v>
      </c>
      <c r="H583" s="13">
        <f t="array" ref="H583">XLOOKUP(Hoja2!$B583,N$2:N$144,M$2:M$144)</f>
        <v>35</v>
      </c>
      <c r="I583" s="1">
        <v>9091.0</v>
      </c>
      <c r="J583" s="1">
        <v>9214.829904761904</v>
      </c>
      <c r="K583" s="1">
        <f>(Hoja2!$C583/C582)-1</f>
        <v>0</v>
      </c>
    </row>
    <row r="584" ht="15.75" customHeight="1">
      <c r="A584" s="12">
        <v>44050.0</v>
      </c>
      <c r="B584" s="13">
        <v>0.0</v>
      </c>
      <c r="C584" s="13">
        <v>11364.0</v>
      </c>
      <c r="D584" s="13">
        <v>9214.81</v>
      </c>
      <c r="E584" s="13">
        <v>9818.0</v>
      </c>
      <c r="F584" s="13">
        <v>8091.0</v>
      </c>
      <c r="G584" s="13">
        <v>12636.014101057579</v>
      </c>
      <c r="H584" s="13">
        <f t="array" ref="H584">XLOOKUP(Hoja2!$B584,N$2:N$144,M$2:M$144)</f>
        <v>35</v>
      </c>
      <c r="I584" s="1">
        <v>11363.977777777778</v>
      </c>
      <c r="J584" s="1">
        <v>9214.81</v>
      </c>
      <c r="K584" s="1">
        <f>(Hoja2!$C584/C583)-1</f>
        <v>0</v>
      </c>
    </row>
    <row r="585" ht="15.75" customHeight="1">
      <c r="A585" s="12">
        <v>44049.0</v>
      </c>
      <c r="B585" s="13">
        <v>0.0</v>
      </c>
      <c r="C585" s="13">
        <v>11364.0</v>
      </c>
      <c r="D585" s="13">
        <v>9214.838630136986</v>
      </c>
      <c r="E585" s="13">
        <v>9818.0</v>
      </c>
      <c r="F585" s="13">
        <v>8090.997005988024</v>
      </c>
      <c r="G585" s="13">
        <v>12636.012987012988</v>
      </c>
      <c r="H585" s="13">
        <f t="array" ref="H585">XLOOKUP(Hoja2!$B585,N$2:N$144,M$2:M$144)</f>
        <v>35</v>
      </c>
      <c r="I585" s="1">
        <v>11363.933333333332</v>
      </c>
      <c r="J585" s="1">
        <v>9214.843709677418</v>
      </c>
      <c r="K585" s="1">
        <f>(Hoja2!$C585/C584)-1</f>
        <v>0</v>
      </c>
    </row>
    <row r="586" ht="15.75" customHeight="1">
      <c r="A586" s="12">
        <v>44048.0</v>
      </c>
      <c r="B586" s="13">
        <v>0.0</v>
      </c>
      <c r="C586" s="13">
        <v>11364.0</v>
      </c>
      <c r="D586" s="13">
        <v>9214.81</v>
      </c>
      <c r="E586" s="13">
        <v>9818.0</v>
      </c>
      <c r="F586" s="13">
        <v>8091.0</v>
      </c>
      <c r="G586" s="13">
        <v>12636.00845665962</v>
      </c>
      <c r="H586" s="13">
        <f t="array" ref="H586">XLOOKUP(Hoja2!$B586,N$2:N$144,M$2:M$144)</f>
        <v>35</v>
      </c>
      <c r="I586" s="1">
        <v>11363.933333333332</v>
      </c>
      <c r="J586" s="1">
        <v>9214.81</v>
      </c>
      <c r="K586" s="1">
        <f>(Hoja2!$C586/C585)-1</f>
        <v>0</v>
      </c>
    </row>
    <row r="587" ht="15.75" customHeight="1">
      <c r="A587" s="12">
        <v>44047.0</v>
      </c>
      <c r="B587" s="13">
        <v>0.0</v>
      </c>
      <c r="C587" s="13">
        <v>11364.0</v>
      </c>
      <c r="D587" s="13">
        <v>9214.844833333333</v>
      </c>
      <c r="E587" s="13">
        <v>9818.0</v>
      </c>
      <c r="F587" s="13">
        <v>8090.996710526316</v>
      </c>
      <c r="G587" s="13">
        <v>12636.012396694216</v>
      </c>
      <c r="H587" s="13">
        <f t="array" ref="H587">XLOOKUP(Hoja2!$B587,N$2:N$144,M$2:M$144)</f>
        <v>35</v>
      </c>
      <c r="I587" s="1">
        <v>11364.0</v>
      </c>
      <c r="J587" s="1">
        <v>9214.853241379311</v>
      </c>
      <c r="K587" s="1">
        <f>(Hoja2!$C587/C586)-1</f>
        <v>0</v>
      </c>
    </row>
    <row r="588" ht="15.75" customHeight="1">
      <c r="A588" s="12">
        <v>44046.0</v>
      </c>
      <c r="B588" s="13">
        <v>0.0</v>
      </c>
      <c r="C588" s="13">
        <v>11364.0</v>
      </c>
      <c r="D588" s="13">
        <v>9214.8789010989</v>
      </c>
      <c r="E588" s="13">
        <v>9818.0</v>
      </c>
      <c r="F588" s="13">
        <v>8091.0</v>
      </c>
      <c r="G588" s="13">
        <v>12636.01909307876</v>
      </c>
      <c r="H588" s="13">
        <f t="array" ref="H588">XLOOKUP(Hoja2!$B588,N$2:N$144,M$2:M$144)</f>
        <v>35</v>
      </c>
      <c r="I588" s="1">
        <v>11363.955555555556</v>
      </c>
      <c r="J588" s="1">
        <v>10165.432777777778</v>
      </c>
      <c r="K588" s="1">
        <f>(Hoja2!$C588/C587)-1</f>
        <v>0</v>
      </c>
    </row>
    <row r="589" ht="15.75" customHeight="1">
      <c r="A589" s="12">
        <v>44045.0</v>
      </c>
      <c r="B589" s="13">
        <v>0.0</v>
      </c>
      <c r="C589" s="13">
        <v>11364.0</v>
      </c>
      <c r="D589" s="13">
        <v>9214.854946236557</v>
      </c>
      <c r="E589" s="13">
        <v>9818.0</v>
      </c>
      <c r="F589" s="13">
        <v>8090.996661101836</v>
      </c>
      <c r="G589" s="13">
        <v>12636.008</v>
      </c>
      <c r="H589" s="13">
        <f t="array" ref="H589">XLOOKUP(Hoja2!$B589,N$2:N$144,M$2:M$144)</f>
        <v>35</v>
      </c>
      <c r="I589" s="1">
        <v>11363.977777777778</v>
      </c>
      <c r="J589" s="1">
        <v>10165.576263736262</v>
      </c>
      <c r="K589" s="1">
        <f>(Hoja2!$C589/C588)-1</f>
        <v>0</v>
      </c>
    </row>
    <row r="590" ht="15.75" customHeight="1">
      <c r="A590" s="12">
        <v>44044.0</v>
      </c>
      <c r="B590" s="13">
        <v>0.0</v>
      </c>
      <c r="C590" s="13">
        <v>11364.0</v>
      </c>
      <c r="D590" s="13">
        <v>9214.843439999999</v>
      </c>
      <c r="E590" s="13">
        <v>9818.0</v>
      </c>
      <c r="F590" s="13">
        <v>8091.0</v>
      </c>
      <c r="G590" s="13">
        <v>12636.008064516129</v>
      </c>
      <c r="H590" s="13">
        <f t="array" ref="H590">XLOOKUP(Hoja2!$B590,N$2:N$144,M$2:M$144)</f>
        <v>35</v>
      </c>
      <c r="I590" s="1">
        <v>11363.933333333332</v>
      </c>
      <c r="J590" s="1">
        <v>10165.591959798994</v>
      </c>
      <c r="K590" s="1">
        <f>(Hoja2!$C590/C589)-1</f>
        <v>0</v>
      </c>
    </row>
    <row r="591" ht="15.75" customHeight="1">
      <c r="A591" s="12">
        <v>44043.0</v>
      </c>
      <c r="B591" s="13">
        <v>0.0</v>
      </c>
      <c r="C591" s="13">
        <v>11364.0</v>
      </c>
      <c r="D591" s="13">
        <v>9214.83375</v>
      </c>
      <c r="E591" s="13">
        <v>9818.005235602095</v>
      </c>
      <c r="F591" s="13">
        <v>8090.994174757281</v>
      </c>
      <c r="G591" s="13">
        <v>12636.013157894737</v>
      </c>
      <c r="H591" s="13">
        <f t="array" ref="H591">XLOOKUP(Hoja2!$B591,N$2:N$144,M$2:M$144)</f>
        <v>35</v>
      </c>
      <c r="I591" s="1">
        <v>11363.933333333332</v>
      </c>
      <c r="J591" s="1">
        <v>10165.657423312883</v>
      </c>
      <c r="K591" s="1">
        <f>(Hoja2!$C591/C590)-1</f>
        <v>0</v>
      </c>
    </row>
    <row r="592" ht="15.75" customHeight="1">
      <c r="A592" s="12">
        <v>44042.0</v>
      </c>
      <c r="B592" s="13">
        <v>0.0</v>
      </c>
      <c r="C592" s="13">
        <v>11364.0</v>
      </c>
      <c r="D592" s="13">
        <v>9214.809999999998</v>
      </c>
      <c r="E592" s="13">
        <v>9818.0</v>
      </c>
      <c r="F592" s="13">
        <v>8091.0</v>
      </c>
      <c r="G592" s="13">
        <v>12636.007029876977</v>
      </c>
      <c r="H592" s="13">
        <f t="array" ref="H592">XLOOKUP(Hoja2!$B592,N$2:N$144,M$2:M$144)</f>
        <v>35</v>
      </c>
      <c r="I592" s="1">
        <v>11363.91304347826</v>
      </c>
      <c r="J592" s="1">
        <v>9214.828173913043</v>
      </c>
      <c r="K592" s="1">
        <f>(Hoja2!$C592/C591)-1</f>
        <v>0</v>
      </c>
    </row>
    <row r="593" ht="15.75" customHeight="1">
      <c r="A593" s="12">
        <v>44041.0</v>
      </c>
      <c r="B593" s="13">
        <v>0.0</v>
      </c>
      <c r="C593" s="13">
        <v>11364.0</v>
      </c>
      <c r="D593" s="13">
        <v>9214.876349206348</v>
      </c>
      <c r="E593" s="13">
        <v>9818.009615384615</v>
      </c>
      <c r="F593" s="13">
        <v>8090.993883792049</v>
      </c>
      <c r="G593" s="13">
        <v>12636.011881188118</v>
      </c>
      <c r="H593" s="13">
        <f t="array" ref="H593">XLOOKUP(Hoja2!$B593,N$2:N$144,M$2:M$144)</f>
        <v>35</v>
      </c>
      <c r="I593" s="1">
        <v>11363.978260869566</v>
      </c>
      <c r="J593" s="1">
        <v>9214.851523178806</v>
      </c>
      <c r="K593" s="1">
        <f>(Hoja2!$C593/C592)-1</f>
        <v>0</v>
      </c>
    </row>
    <row r="594" ht="15.75" customHeight="1">
      <c r="A594" s="12">
        <v>44040.0</v>
      </c>
      <c r="B594" s="13">
        <v>0.0</v>
      </c>
      <c r="C594" s="13">
        <v>11364.0</v>
      </c>
      <c r="D594" s="13">
        <v>9214.93294117647</v>
      </c>
      <c r="E594" s="13">
        <v>9818.0</v>
      </c>
      <c r="F594" s="13">
        <v>8091.0</v>
      </c>
      <c r="G594" s="13">
        <v>12636.020231213874</v>
      </c>
      <c r="H594" s="13">
        <f t="array" ref="H594">XLOOKUP(Hoja2!$B594,N$2:N$144,M$2:M$144)</f>
        <v>35</v>
      </c>
      <c r="I594" s="1">
        <v>11363.95652173913</v>
      </c>
      <c r="J594" s="1">
        <v>9214.839857142855</v>
      </c>
      <c r="K594" s="1">
        <f>(Hoja2!$C594/C593)-1</f>
        <v>0</v>
      </c>
    </row>
    <row r="595" ht="15.75" customHeight="1">
      <c r="A595" s="12">
        <v>44039.0</v>
      </c>
      <c r="B595" s="13">
        <v>0.0</v>
      </c>
      <c r="C595" s="13">
        <v>11364.0</v>
      </c>
      <c r="D595" s="13">
        <v>9214.909523809523</v>
      </c>
      <c r="E595" s="13">
        <v>9818.0</v>
      </c>
      <c r="F595" s="13">
        <v>8090.995850622407</v>
      </c>
      <c r="G595" s="13">
        <v>12636.022922636103</v>
      </c>
      <c r="H595" s="13">
        <f t="array" ref="H595">XLOOKUP(Hoja2!$B595,N$2:N$144,M$2:M$144)</f>
        <v>35</v>
      </c>
      <c r="I595" s="1">
        <v>11363.978260869566</v>
      </c>
      <c r="J595" s="1">
        <v>9214.834302325582</v>
      </c>
      <c r="K595" s="1">
        <f>(Hoja2!$C595/C594)-1</f>
        <v>0</v>
      </c>
    </row>
    <row r="596" ht="15.75" customHeight="1">
      <c r="A596" s="12">
        <v>44038.0</v>
      </c>
      <c r="B596" s="13">
        <v>0.0</v>
      </c>
      <c r="C596" s="13">
        <v>11364.0</v>
      </c>
      <c r="D596" s="13">
        <v>9214.81</v>
      </c>
      <c r="E596" s="13">
        <v>9818.0</v>
      </c>
      <c r="F596" s="13">
        <v>8090.998130841122</v>
      </c>
      <c r="G596" s="13">
        <v>12636.010669253152</v>
      </c>
      <c r="H596" s="13">
        <f t="array" ref="H596">XLOOKUP(Hoja2!$B596,N$2:N$144,M$2:M$144)</f>
        <v>35</v>
      </c>
      <c r="I596" s="1">
        <v>11363.91304347826</v>
      </c>
      <c r="J596" s="1">
        <v>9214.81</v>
      </c>
      <c r="K596" s="1">
        <f>(Hoja2!$C596/C595)-1</f>
        <v>0</v>
      </c>
    </row>
    <row r="597" ht="15.75" customHeight="1">
      <c r="A597" s="12">
        <v>44037.0</v>
      </c>
      <c r="B597" s="13">
        <v>0.0</v>
      </c>
      <c r="C597" s="13">
        <v>11364.0</v>
      </c>
      <c r="D597" s="13">
        <v>9214.836455696202</v>
      </c>
      <c r="E597" s="13">
        <v>9818.00847457627</v>
      </c>
      <c r="F597" s="13">
        <v>8090.997019374068</v>
      </c>
      <c r="G597" s="13">
        <v>12636.0101010101</v>
      </c>
      <c r="H597" s="13">
        <f t="array" ref="H597">XLOOKUP(Hoja2!$B597,N$2:N$144,M$2:M$144)</f>
        <v>35</v>
      </c>
      <c r="I597" s="1">
        <v>11364.0</v>
      </c>
      <c r="J597" s="1">
        <v>10165.615862068964</v>
      </c>
      <c r="K597" s="1">
        <f>(Hoja2!$C597/C596)-1</f>
        <v>0</v>
      </c>
    </row>
    <row r="598" ht="15.75" customHeight="1">
      <c r="A598" s="12">
        <v>44036.0</v>
      </c>
      <c r="B598" s="13">
        <v>0.0</v>
      </c>
      <c r="C598" s="13">
        <v>11364.0</v>
      </c>
      <c r="D598" s="13">
        <v>9214.903582089551</v>
      </c>
      <c r="E598" s="13">
        <v>9818.0</v>
      </c>
      <c r="F598" s="13">
        <v>8091.0</v>
      </c>
      <c r="G598" s="13">
        <v>12636.014814814815</v>
      </c>
      <c r="H598" s="13">
        <f t="array" ref="H598">XLOOKUP(Hoja2!$B598,N$2:N$144,M$2:M$144)</f>
        <v>35</v>
      </c>
      <c r="I598" s="1">
        <v>11363.978260869566</v>
      </c>
      <c r="J598" s="1">
        <v>10165.643888888888</v>
      </c>
      <c r="K598" s="1">
        <f>(Hoja2!$C598/C597)-1</f>
        <v>0</v>
      </c>
    </row>
    <row r="599" ht="15.75" customHeight="1">
      <c r="A599" s="12">
        <v>44035.0</v>
      </c>
      <c r="B599" s="13">
        <v>0.0</v>
      </c>
      <c r="C599" s="13">
        <v>11364.0</v>
      </c>
      <c r="D599" s="13">
        <v>9214.841666666665</v>
      </c>
      <c r="E599" s="13">
        <v>9818.0</v>
      </c>
      <c r="F599" s="13">
        <v>8091.0</v>
      </c>
      <c r="G599" s="13">
        <v>12636.020746887967</v>
      </c>
      <c r="H599" s="13">
        <f t="array" ref="H599">XLOOKUP(Hoja2!$B599,N$2:N$144,M$2:M$144)</f>
        <v>35</v>
      </c>
      <c r="I599" s="1">
        <v>11364.0</v>
      </c>
      <c r="J599" s="1">
        <v>10165.697611940299</v>
      </c>
      <c r="K599" s="1">
        <f>(Hoja2!$C599/C598)-1</f>
        <v>0</v>
      </c>
    </row>
    <row r="600" ht="15.75" customHeight="1">
      <c r="A600" s="12">
        <v>44034.0</v>
      </c>
      <c r="B600" s="13">
        <v>0.0</v>
      </c>
      <c r="C600" s="13">
        <v>11364.0</v>
      </c>
      <c r="D600" s="13">
        <v>9214.81</v>
      </c>
      <c r="E600" s="13">
        <v>9818.011494252874</v>
      </c>
      <c r="F600" s="13">
        <v>8091.0</v>
      </c>
      <c r="G600" s="13">
        <v>12636.011520737327</v>
      </c>
      <c r="H600" s="13">
        <f t="array" ref="H600">XLOOKUP(Hoja2!$B600,N$2:N$144,M$2:M$144)</f>
        <v>35</v>
      </c>
      <c r="I600" s="1">
        <v>11363.891304347826</v>
      </c>
      <c r="J600" s="1">
        <v>10165.611530054644</v>
      </c>
      <c r="K600" s="1">
        <f>(Hoja2!$C600/C599)-1</f>
        <v>0</v>
      </c>
    </row>
    <row r="601" ht="15.75" customHeight="1">
      <c r="A601" s="12">
        <v>44033.0</v>
      </c>
      <c r="B601" s="13">
        <v>0.0</v>
      </c>
      <c r="C601" s="13">
        <v>11364.0</v>
      </c>
      <c r="D601" s="13">
        <v>9214.836455696202</v>
      </c>
      <c r="E601" s="13">
        <v>9818.0</v>
      </c>
      <c r="F601" s="13">
        <v>8091.0</v>
      </c>
      <c r="G601" s="13">
        <v>12636.015350877193</v>
      </c>
      <c r="H601" s="13">
        <f t="array" ref="H601">XLOOKUP(Hoja2!$B601,N$2:N$144,M$2:M$144)</f>
        <v>35</v>
      </c>
      <c r="I601" s="1">
        <v>11363.978723404256</v>
      </c>
      <c r="J601" s="1">
        <v>9214.81</v>
      </c>
      <c r="K601" s="1">
        <f>(Hoja2!$C601/C600)-1</f>
        <v>0</v>
      </c>
    </row>
    <row r="602" ht="15.75" customHeight="1">
      <c r="A602" s="12">
        <v>44032.0</v>
      </c>
      <c r="B602" s="13">
        <v>0.0</v>
      </c>
      <c r="C602" s="13">
        <v>11364.0</v>
      </c>
      <c r="D602" s="13">
        <v>9214.81</v>
      </c>
      <c r="E602" s="13">
        <v>9818.0</v>
      </c>
      <c r="F602" s="13">
        <v>8091.0</v>
      </c>
      <c r="G602" s="13">
        <v>12636.017316017316</v>
      </c>
      <c r="H602" s="13">
        <f t="array" ref="H602">XLOOKUP(Hoja2!$B602,N$2:N$144,M$2:M$144)</f>
        <v>35</v>
      </c>
      <c r="I602" s="1">
        <v>11363.978723404256</v>
      </c>
      <c r="J602" s="1">
        <v>9214.833483146067</v>
      </c>
      <c r="K602" s="1">
        <f>(Hoja2!$C602/C601)-1</f>
        <v>0</v>
      </c>
    </row>
    <row r="603" ht="15.75" customHeight="1">
      <c r="A603" s="12">
        <v>44031.0</v>
      </c>
      <c r="B603" s="13">
        <v>0.0</v>
      </c>
      <c r="C603" s="13">
        <v>11364.0</v>
      </c>
      <c r="D603" s="13">
        <v>9214.81</v>
      </c>
      <c r="E603" s="13">
        <v>9818.0</v>
      </c>
      <c r="F603" s="13">
        <v>8091.0</v>
      </c>
      <c r="G603" s="13">
        <v>12636.012009607686</v>
      </c>
      <c r="H603" s="13">
        <f t="array" ref="H603">XLOOKUP(Hoja2!$B603,N$2:N$144,M$2:M$144)</f>
        <v>35</v>
      </c>
      <c r="I603" s="1">
        <v>11364.0</v>
      </c>
      <c r="J603" s="1">
        <v>9214.81</v>
      </c>
      <c r="K603" s="1">
        <f>(Hoja2!$C603/C602)-1</f>
        <v>0</v>
      </c>
    </row>
    <row r="604" ht="15.75" customHeight="1">
      <c r="A604" s="12">
        <v>44030.0</v>
      </c>
      <c r="B604" s="13">
        <v>0.0</v>
      </c>
      <c r="C604" s="13">
        <v>11364.0</v>
      </c>
      <c r="D604" s="13">
        <v>9214.83111111111</v>
      </c>
      <c r="E604" s="13">
        <v>9818.00406504065</v>
      </c>
      <c r="F604" s="13">
        <v>8090.9971056439945</v>
      </c>
      <c r="G604" s="13">
        <v>12636.006488824802</v>
      </c>
      <c r="H604" s="13">
        <f t="array" ref="H604">XLOOKUP(Hoja2!$B604,N$2:N$144,M$2:M$144)</f>
        <v>35</v>
      </c>
      <c r="I604" s="1">
        <v>11363.978723404256</v>
      </c>
      <c r="J604" s="1">
        <v>9214.81</v>
      </c>
      <c r="K604" s="1">
        <f>(Hoja2!$C604/C603)-1</f>
        <v>0</v>
      </c>
    </row>
    <row r="605" ht="15.75" customHeight="1">
      <c r="A605" s="12">
        <v>44029.0</v>
      </c>
      <c r="B605" s="13">
        <v>0.0</v>
      </c>
      <c r="C605" s="13">
        <v>11364.0</v>
      </c>
      <c r="D605" s="13">
        <v>9214.864285714284</v>
      </c>
      <c r="E605" s="13">
        <v>9818.0</v>
      </c>
      <c r="F605" s="13">
        <v>8090.995753715499</v>
      </c>
      <c r="G605" s="13">
        <v>12636.011479591836</v>
      </c>
      <c r="H605" s="13">
        <f t="array" ref="H605">XLOOKUP(Hoja2!$B605,N$2:N$144,M$2:M$144)</f>
        <v>35</v>
      </c>
      <c r="I605" s="1">
        <v>11363.893617021276</v>
      </c>
      <c r="J605" s="1">
        <v>9214.845126050419</v>
      </c>
      <c r="K605" s="1">
        <f>(Hoja2!$C605/C604)-1</f>
        <v>0</v>
      </c>
    </row>
    <row r="606" ht="15.75" customHeight="1">
      <c r="A606" s="12">
        <v>44028.0</v>
      </c>
      <c r="B606" s="13">
        <v>0.0</v>
      </c>
      <c r="C606" s="13">
        <v>11364.0</v>
      </c>
      <c r="D606" s="13">
        <v>9214.81</v>
      </c>
      <c r="E606" s="13">
        <v>9818.0</v>
      </c>
      <c r="F606" s="13">
        <v>8091.0</v>
      </c>
      <c r="G606" s="13">
        <v>12636.012891344382</v>
      </c>
      <c r="H606" s="13">
        <f t="array" ref="H606">XLOOKUP(Hoja2!$B606,N$2:N$144,M$2:M$144)</f>
        <v>35</v>
      </c>
      <c r="I606" s="1">
        <v>11363.978723404256</v>
      </c>
      <c r="J606" s="1">
        <v>10165.708606557377</v>
      </c>
      <c r="K606" s="1">
        <f>(Hoja2!$C606/C605)-1</f>
        <v>0</v>
      </c>
    </row>
    <row r="607" ht="15.75" customHeight="1">
      <c r="A607" s="12">
        <v>44027.0</v>
      </c>
      <c r="B607" s="13">
        <v>0.0</v>
      </c>
      <c r="C607" s="13">
        <v>11364.0</v>
      </c>
      <c r="D607" s="13">
        <v>9214.81</v>
      </c>
      <c r="E607" s="13">
        <v>9818.0</v>
      </c>
      <c r="F607" s="13">
        <v>8091.0</v>
      </c>
      <c r="G607" s="13">
        <v>12636.013358778626</v>
      </c>
      <c r="H607" s="13">
        <f t="array" ref="H607">XLOOKUP(Hoja2!$B607,N$2:N$144,M$2:M$144)</f>
        <v>35</v>
      </c>
      <c r="I607" s="1">
        <v>11363.978723404256</v>
      </c>
      <c r="J607" s="1">
        <v>10165.597984496124</v>
      </c>
      <c r="K607" s="1">
        <f>(Hoja2!$C607/C606)-1</f>
        <v>0</v>
      </c>
    </row>
    <row r="608" ht="15.75" customHeight="1">
      <c r="A608" s="12">
        <v>44026.0</v>
      </c>
      <c r="B608" s="13">
        <v>0.0</v>
      </c>
      <c r="C608" s="13">
        <v>11364.0</v>
      </c>
      <c r="D608" s="13">
        <v>9214.81</v>
      </c>
      <c r="E608" s="13">
        <v>9818.012195121952</v>
      </c>
      <c r="F608" s="13">
        <v>8090.996441281139</v>
      </c>
      <c r="G608" s="13">
        <v>12636.01550387597</v>
      </c>
      <c r="H608" s="13">
        <f t="array" ref="H608">XLOOKUP(Hoja2!$B608,N$2:N$144,M$2:M$144)</f>
        <v>35</v>
      </c>
      <c r="I608" s="1">
        <v>11363.95744680851</v>
      </c>
      <c r="J608" s="1">
        <v>10165.576666666666</v>
      </c>
      <c r="K608" s="1">
        <f>(Hoja2!$C608/C607)-1</f>
        <v>0</v>
      </c>
    </row>
    <row r="609" ht="15.75" customHeight="1">
      <c r="A609" s="12">
        <v>44025.0</v>
      </c>
      <c r="B609" s="13">
        <v>0.0</v>
      </c>
      <c r="C609" s="13">
        <v>11364.0</v>
      </c>
      <c r="D609" s="13">
        <v>9214.869714285715</v>
      </c>
      <c r="E609" s="13">
        <v>9818.0</v>
      </c>
      <c r="F609" s="13">
        <v>8090.991452991453</v>
      </c>
      <c r="G609" s="13">
        <v>12636.017766497462</v>
      </c>
      <c r="H609" s="13">
        <f t="array" ref="H609">XLOOKUP(Hoja2!$B609,N$2:N$144,M$2:M$144)</f>
        <v>35</v>
      </c>
      <c r="I609" s="1">
        <v>11363.978723404256</v>
      </c>
      <c r="J609" s="1">
        <v>10165.62710982659</v>
      </c>
      <c r="K609" s="1">
        <f>(Hoja2!$C609/C608)-1</f>
        <v>0</v>
      </c>
    </row>
    <row r="610" ht="15.75" customHeight="1">
      <c r="A610" s="12">
        <v>44024.0</v>
      </c>
      <c r="B610" s="13">
        <v>0.0</v>
      </c>
      <c r="C610" s="13">
        <v>11364.0</v>
      </c>
      <c r="D610" s="13">
        <v>9214.901868131868</v>
      </c>
      <c r="E610" s="13">
        <v>9818.0</v>
      </c>
      <c r="F610" s="13">
        <v>8090.996415770609</v>
      </c>
      <c r="G610" s="13">
        <v>12636.003238866397</v>
      </c>
      <c r="H610" s="13">
        <f t="array" ref="H610">XLOOKUP(Hoja2!$B610,N$2:N$144,M$2:M$144)</f>
        <v>35</v>
      </c>
      <c r="I610" s="1">
        <v>9091.0</v>
      </c>
      <c r="J610" s="1">
        <v>10165.57142857143</v>
      </c>
      <c r="K610" s="1">
        <f>(Hoja2!$C610/C609)-1</f>
        <v>0</v>
      </c>
    </row>
    <row r="611" ht="15.75" customHeight="1">
      <c r="A611" s="12">
        <v>44023.0</v>
      </c>
      <c r="B611" s="13">
        <v>0.0</v>
      </c>
      <c r="C611" s="13">
        <v>11364.0</v>
      </c>
      <c r="D611" s="13">
        <v>9214.854785714286</v>
      </c>
      <c r="E611" s="13">
        <v>9818.0</v>
      </c>
      <c r="F611" s="13">
        <v>8091.0</v>
      </c>
      <c r="G611" s="13">
        <v>12636.010482180294</v>
      </c>
      <c r="H611" s="13">
        <f t="array" ref="H611">XLOOKUP(Hoja2!$B611,N$2:N$144,M$2:M$144)</f>
        <v>35</v>
      </c>
      <c r="I611" s="1">
        <v>11363.916666666666</v>
      </c>
      <c r="J611" s="1">
        <v>9214.83111111111</v>
      </c>
      <c r="K611" s="1">
        <f>(Hoja2!$C611/C610)-1</f>
        <v>0</v>
      </c>
    </row>
    <row r="612" ht="15.75" customHeight="1">
      <c r="A612" s="12">
        <v>44022.0</v>
      </c>
      <c r="B612" s="13">
        <v>0.0</v>
      </c>
      <c r="C612" s="13">
        <v>11364.0</v>
      </c>
      <c r="D612" s="13">
        <v>9214.83111111111</v>
      </c>
      <c r="E612" s="13">
        <v>9818.0</v>
      </c>
      <c r="F612" s="13">
        <v>8090.997830802603</v>
      </c>
      <c r="G612" s="13">
        <v>12636.016009852217</v>
      </c>
      <c r="H612" s="13">
        <f t="array" ref="H612">XLOOKUP(Hoja2!$B612,N$2:N$144,M$2:M$144)</f>
        <v>35</v>
      </c>
      <c r="I612" s="1">
        <v>11363.958333333334</v>
      </c>
      <c r="J612" s="1">
        <v>9214.899316239316</v>
      </c>
      <c r="K612" s="1">
        <f>(Hoja2!$C612/C611)-1</f>
        <v>0</v>
      </c>
    </row>
    <row r="613" ht="15.75" customHeight="1">
      <c r="A613" s="12">
        <v>44021.0</v>
      </c>
      <c r="B613" s="13">
        <v>0.0</v>
      </c>
      <c r="C613" s="13">
        <v>11364.0</v>
      </c>
      <c r="D613" s="13">
        <v>9214.81</v>
      </c>
      <c r="E613" s="13">
        <v>9818.0</v>
      </c>
      <c r="F613" s="13">
        <v>8091.0</v>
      </c>
      <c r="G613" s="13">
        <v>12636.006578947368</v>
      </c>
      <c r="H613" s="13">
        <f t="array" ref="H613">XLOOKUP(Hoja2!$B613,N$2:N$144,M$2:M$144)</f>
        <v>35</v>
      </c>
      <c r="I613" s="1">
        <v>11363.979166666666</v>
      </c>
      <c r="J613" s="1">
        <v>9214.81</v>
      </c>
      <c r="K613" s="1">
        <f>(Hoja2!$C613/C612)-1</f>
        <v>0</v>
      </c>
    </row>
    <row r="614" ht="15.75" customHeight="1">
      <c r="A614" s="12">
        <v>44020.0</v>
      </c>
      <c r="B614" s="13">
        <v>0.0</v>
      </c>
      <c r="C614" s="13">
        <v>11364.0</v>
      </c>
      <c r="D614" s="13">
        <v>9214.859761904761</v>
      </c>
      <c r="E614" s="13">
        <v>9818.0</v>
      </c>
      <c r="F614" s="13">
        <v>8091.0</v>
      </c>
      <c r="G614" s="13">
        <v>12636.018987341773</v>
      </c>
      <c r="H614" s="13">
        <f t="array" ref="H614">XLOOKUP(Hoja2!$B614,N$2:N$144,M$2:M$144)</f>
        <v>35</v>
      </c>
      <c r="I614" s="1">
        <v>11363.958333333334</v>
      </c>
      <c r="J614" s="1">
        <v>9214.81</v>
      </c>
      <c r="K614" s="1">
        <f>(Hoja2!$C614/C613)-1</f>
        <v>0</v>
      </c>
    </row>
    <row r="615" ht="15.75" customHeight="1">
      <c r="A615" s="12">
        <v>44019.0</v>
      </c>
      <c r="B615" s="13">
        <v>0.0</v>
      </c>
      <c r="C615" s="13">
        <v>11364.0</v>
      </c>
      <c r="D615" s="13">
        <v>9214.81</v>
      </c>
      <c r="E615" s="13">
        <v>9818.016129032258</v>
      </c>
      <c r="F615" s="13">
        <v>8091.0</v>
      </c>
      <c r="G615" s="13">
        <v>12636.008</v>
      </c>
      <c r="H615" s="13">
        <f t="array" ref="H615">XLOOKUP(Hoja2!$B615,N$2:N$144,M$2:M$144)</f>
        <v>35</v>
      </c>
      <c r="I615" s="1">
        <v>11363.916666666666</v>
      </c>
      <c r="J615" s="1">
        <v>9214.81</v>
      </c>
      <c r="K615" s="1">
        <f>(Hoja2!$C615/C614)-1</f>
        <v>0</v>
      </c>
    </row>
    <row r="616" ht="15.75" customHeight="1">
      <c r="A616" s="12">
        <v>44018.0</v>
      </c>
      <c r="B616" s="13">
        <v>0.0</v>
      </c>
      <c r="C616" s="13">
        <v>11364.0</v>
      </c>
      <c r="D616" s="13">
        <v>9214.880847457627</v>
      </c>
      <c r="E616" s="13">
        <v>9818.0</v>
      </c>
      <c r="F616" s="13">
        <v>8091.0</v>
      </c>
      <c r="G616" s="13">
        <v>12636.01269035533</v>
      </c>
      <c r="H616" s="13">
        <f t="array" ref="H616">XLOOKUP(Hoja2!$B616,N$2:N$144,M$2:M$144)</f>
        <v>35</v>
      </c>
      <c r="I616" s="1">
        <v>11363.979166666666</v>
      </c>
      <c r="J616" s="1">
        <v>9214.81</v>
      </c>
      <c r="K616" s="1">
        <f>(Hoja2!$C616/C615)-1</f>
        <v>0</v>
      </c>
    </row>
    <row r="617" ht="15.75" customHeight="1">
      <c r="A617" s="12">
        <v>44017.0</v>
      </c>
      <c r="B617" s="13">
        <v>0.0</v>
      </c>
      <c r="C617" s="13">
        <v>11364.0</v>
      </c>
      <c r="D617" s="13">
        <v>9214.846666666666</v>
      </c>
      <c r="E617" s="13">
        <v>9818.0</v>
      </c>
      <c r="F617" s="13">
        <v>8091.0</v>
      </c>
      <c r="G617" s="13">
        <v>12636.002450980392</v>
      </c>
      <c r="H617" s="13">
        <f t="array" ref="H617">XLOOKUP(Hoja2!$B617,N$2:N$144,M$2:M$144)</f>
        <v>35</v>
      </c>
      <c r="I617" s="1">
        <v>11363.916666666666</v>
      </c>
      <c r="J617" s="1">
        <v>9214.829716981132</v>
      </c>
      <c r="K617" s="1">
        <f>(Hoja2!$C617/C616)-1</f>
        <v>0</v>
      </c>
    </row>
    <row r="618" ht="15.75" customHeight="1">
      <c r="A618" s="12">
        <v>44016.0</v>
      </c>
      <c r="B618" s="13">
        <v>0.0</v>
      </c>
      <c r="C618" s="13">
        <v>11364.0</v>
      </c>
      <c r="D618" s="13">
        <v>9214.848703703703</v>
      </c>
      <c r="E618" s="13">
        <v>9818.0</v>
      </c>
      <c r="F618" s="13">
        <v>8091.0</v>
      </c>
      <c r="G618" s="13">
        <v>12636.011250827267</v>
      </c>
      <c r="H618" s="13">
        <f t="array" ref="H618">XLOOKUP(Hoja2!$B618,N$2:N$144,M$2:M$144)</f>
        <v>35</v>
      </c>
      <c r="I618" s="1">
        <v>11363.958333333334</v>
      </c>
      <c r="J618" s="1">
        <v>10165.604662162163</v>
      </c>
      <c r="K618" s="1">
        <f>(Hoja2!$C618/C617)-1</f>
        <v>0</v>
      </c>
    </row>
    <row r="619" ht="15.75" customHeight="1">
      <c r="A619" s="12">
        <v>44015.0</v>
      </c>
      <c r="B619" s="13">
        <v>0.0</v>
      </c>
      <c r="C619" s="13">
        <v>11364.0</v>
      </c>
      <c r="D619" s="13">
        <v>9214.912786885245</v>
      </c>
      <c r="E619" s="13">
        <v>9818.015706806284</v>
      </c>
      <c r="F619" s="13">
        <v>8091.0</v>
      </c>
      <c r="G619" s="13">
        <v>12636.010869565218</v>
      </c>
      <c r="H619" s="13">
        <f t="array" ref="H619">XLOOKUP(Hoja2!$B619,N$2:N$144,M$2:M$144)</f>
        <v>35</v>
      </c>
      <c r="I619" s="1">
        <v>11363.958333333334</v>
      </c>
      <c r="J619" s="1">
        <v>10165.633758389262</v>
      </c>
      <c r="K619" s="1">
        <f>(Hoja2!$C619/C618)-1</f>
        <v>0</v>
      </c>
    </row>
    <row r="620" ht="15.75" customHeight="1">
      <c r="A620" s="12">
        <v>44014.0</v>
      </c>
      <c r="B620" s="13">
        <v>0.0</v>
      </c>
      <c r="C620" s="13">
        <v>11364.0</v>
      </c>
      <c r="D620" s="13">
        <v>9214.81</v>
      </c>
      <c r="E620" s="13">
        <v>9818.0</v>
      </c>
      <c r="F620" s="13">
        <v>8090.997050147493</v>
      </c>
      <c r="G620" s="13">
        <v>12634.220472440946</v>
      </c>
      <c r="H620" s="13">
        <f t="array" ref="H620">XLOOKUP(Hoja2!$B620,N$2:N$144,M$2:M$144)</f>
        <v>35</v>
      </c>
      <c r="I620" s="1">
        <v>9091.0</v>
      </c>
      <c r="J620" s="1">
        <v>10165.628346456691</v>
      </c>
      <c r="K620" s="1">
        <f>(Hoja2!$C620/C619)-1</f>
        <v>0</v>
      </c>
    </row>
    <row r="621" ht="15.75" customHeight="1">
      <c r="A621" s="12">
        <v>44013.0</v>
      </c>
      <c r="B621" s="13">
        <v>0.0</v>
      </c>
      <c r="C621" s="13">
        <v>11364.0</v>
      </c>
      <c r="D621" s="13">
        <v>9214.851799999999</v>
      </c>
      <c r="E621" s="13">
        <v>9818.021505376344</v>
      </c>
      <c r="F621" s="13">
        <v>8090.996884735203</v>
      </c>
      <c r="G621" s="13">
        <v>12636.007858546169</v>
      </c>
      <c r="H621" s="13">
        <f t="array" ref="H621">XLOOKUP(Hoja2!$B621,N$2:N$144,M$2:M$144)</f>
        <v>35</v>
      </c>
      <c r="I621" s="1">
        <v>11363.979591836734</v>
      </c>
      <c r="J621" s="1">
        <v>9214.860564516128</v>
      </c>
      <c r="K621" s="1">
        <f>(Hoja2!$C621/C620)-1</f>
        <v>0</v>
      </c>
    </row>
    <row r="622" ht="15.75" customHeight="1">
      <c r="A622" s="12">
        <v>44012.0</v>
      </c>
      <c r="B622" s="13">
        <v>0.0</v>
      </c>
      <c r="C622" s="13">
        <v>11364.0</v>
      </c>
      <c r="D622" s="13">
        <v>9177.189999999999</v>
      </c>
      <c r="E622" s="13">
        <v>9818.0</v>
      </c>
      <c r="F622" s="13">
        <v>8050.575581395349</v>
      </c>
      <c r="G622" s="13">
        <v>11727.012455516015</v>
      </c>
      <c r="H622" s="13">
        <f t="array" ref="H622">XLOOKUP(Hoja2!$B622,N$2:N$144,M$2:M$144)</f>
        <v>35</v>
      </c>
      <c r="I622" s="1">
        <v>11363.979591836734</v>
      </c>
      <c r="J622" s="1">
        <v>9214.81</v>
      </c>
      <c r="K622" s="1">
        <f>(Hoja2!$C622/C621)-1</f>
        <v>0</v>
      </c>
    </row>
    <row r="623" ht="15.75" customHeight="1">
      <c r="A623" s="12">
        <v>44011.0</v>
      </c>
      <c r="B623" s="13">
        <v>0.0</v>
      </c>
      <c r="C623" s="13">
        <v>11364.0</v>
      </c>
      <c r="D623" s="13">
        <v>9204.61723076923</v>
      </c>
      <c r="E623" s="13">
        <v>9818.0</v>
      </c>
      <c r="F623" s="13">
        <v>8066.04406779661</v>
      </c>
      <c r="G623" s="13">
        <v>11727.015564202335</v>
      </c>
      <c r="H623" s="13">
        <f t="array" ref="H623">XLOOKUP(Hoja2!$B623,N$2:N$144,M$2:M$144)</f>
        <v>35</v>
      </c>
      <c r="I623" s="1">
        <v>11363.979591836734</v>
      </c>
      <c r="J623" s="1">
        <v>9214.82672</v>
      </c>
      <c r="K623" s="1">
        <f>(Hoja2!$C623/C622)-1</f>
        <v>0</v>
      </c>
    </row>
    <row r="624" ht="15.75" customHeight="1">
      <c r="A624" s="12">
        <v>44010.0</v>
      </c>
      <c r="B624" s="13">
        <v>0.0</v>
      </c>
      <c r="C624" s="13">
        <v>11364.0</v>
      </c>
      <c r="D624" s="13">
        <v>9214.834880952381</v>
      </c>
      <c r="E624" s="13">
        <v>9818.0</v>
      </c>
      <c r="F624" s="13">
        <v>8062.322878228782</v>
      </c>
      <c r="G624" s="13">
        <v>11727.004454342985</v>
      </c>
      <c r="H624" s="13">
        <f t="array" ref="H624">XLOOKUP(Hoja2!$B624,N$2:N$144,M$2:M$144)</f>
        <v>35</v>
      </c>
      <c r="I624" s="1">
        <v>11364.0</v>
      </c>
      <c r="J624" s="1">
        <v>9214.81</v>
      </c>
      <c r="K624" s="1">
        <f>(Hoja2!$C624/C623)-1</f>
        <v>0</v>
      </c>
    </row>
    <row r="625" ht="15.75" customHeight="1">
      <c r="A625" s="12">
        <v>44009.0</v>
      </c>
      <c r="B625" s="13">
        <v>0.0</v>
      </c>
      <c r="C625" s="13">
        <v>11364.0</v>
      </c>
      <c r="D625" s="13">
        <v>9180.188695652174</v>
      </c>
      <c r="E625" s="13">
        <v>9818.0</v>
      </c>
      <c r="F625" s="13">
        <v>8056.237960339943</v>
      </c>
      <c r="G625" s="13">
        <v>11731.265060240963</v>
      </c>
      <c r="H625" s="13">
        <f t="array" ref="H625">XLOOKUP(Hoja2!$B625,N$2:N$144,M$2:M$144)</f>
        <v>35</v>
      </c>
      <c r="I625" s="1">
        <v>11363.959183673469</v>
      </c>
      <c r="J625" s="1">
        <v>10165.67351724138</v>
      </c>
      <c r="K625" s="1">
        <f>(Hoja2!$C625/C624)-1</f>
        <v>0</v>
      </c>
    </row>
    <row r="626" ht="15.75" customHeight="1">
      <c r="A626" s="12">
        <v>44008.0</v>
      </c>
      <c r="B626" s="13">
        <v>0.0</v>
      </c>
      <c r="C626" s="13">
        <v>11364.0</v>
      </c>
      <c r="D626" s="13">
        <v>9174.561666666666</v>
      </c>
      <c r="E626" s="13">
        <v>9818.021276595744</v>
      </c>
      <c r="F626" s="13">
        <v>8053.12962962963</v>
      </c>
      <c r="G626" s="13">
        <v>12636.005657708629</v>
      </c>
      <c r="H626" s="13">
        <f t="array" ref="H626">XLOOKUP(Hoja2!$B626,N$2:N$144,M$2:M$144)</f>
        <v>35</v>
      </c>
      <c r="I626" s="1">
        <v>11363.96</v>
      </c>
      <c r="J626" s="1">
        <v>9214.81</v>
      </c>
      <c r="K626" s="1">
        <f>(Hoja2!$C626/C625)-1</f>
        <v>0</v>
      </c>
    </row>
    <row r="627" ht="15.75" customHeight="1">
      <c r="A627" s="12">
        <v>44007.0</v>
      </c>
      <c r="B627" s="13">
        <v>0.0</v>
      </c>
      <c r="C627" s="13">
        <v>11364.0</v>
      </c>
      <c r="D627" s="13">
        <v>9159.425</v>
      </c>
      <c r="E627" s="13">
        <v>9818.0</v>
      </c>
      <c r="F627" s="13">
        <v>8037.84476534296</v>
      </c>
      <c r="G627" s="13">
        <v>12636.011990407675</v>
      </c>
      <c r="H627" s="13">
        <f t="array" ref="H627">XLOOKUP(Hoja2!$B627,N$2:N$144,M$2:M$144)</f>
        <v>35</v>
      </c>
      <c r="I627" s="1">
        <v>11363.92</v>
      </c>
      <c r="J627" s="1">
        <v>9214.81</v>
      </c>
      <c r="K627" s="1">
        <f>(Hoja2!$C627/C626)-1</f>
        <v>0</v>
      </c>
    </row>
    <row r="628" ht="15.75" customHeight="1">
      <c r="A628" s="12">
        <v>44006.0</v>
      </c>
      <c r="B628" s="13">
        <v>0.0</v>
      </c>
      <c r="C628" s="13">
        <v>11364.0</v>
      </c>
      <c r="D628" s="13">
        <v>9214.837866666667</v>
      </c>
      <c r="E628" s="13">
        <v>9818.0</v>
      </c>
      <c r="F628" s="13">
        <v>8090.990476190476</v>
      </c>
      <c r="G628" s="13">
        <v>12636.02193784278</v>
      </c>
      <c r="H628" s="13">
        <f t="array" ref="H628">XLOOKUP(Hoja2!$B628,N$2:N$144,M$2:M$144)</f>
        <v>35</v>
      </c>
      <c r="I628" s="1">
        <v>11363.980392156862</v>
      </c>
      <c r="J628" s="1">
        <v>9214.833222222222</v>
      </c>
      <c r="K628" s="1">
        <f>(Hoja2!$C628/C627)-1</f>
        <v>0</v>
      </c>
    </row>
    <row r="629" ht="15.75" customHeight="1">
      <c r="A629" s="12">
        <v>44005.0</v>
      </c>
      <c r="B629" s="13">
        <v>0.0</v>
      </c>
      <c r="C629" s="13">
        <v>11364.0</v>
      </c>
      <c r="D629" s="13">
        <v>9214.8575</v>
      </c>
      <c r="E629" s="13">
        <v>9807.15909090909</v>
      </c>
      <c r="F629" s="13">
        <v>8090.996710526316</v>
      </c>
      <c r="G629" s="13">
        <v>12605.768946395563</v>
      </c>
      <c r="H629" s="13">
        <f t="array" ref="H629">XLOOKUP(Hoja2!$B629,N$2:N$144,M$2:M$144)</f>
        <v>35</v>
      </c>
      <c r="I629" s="1">
        <v>11363.941176470587</v>
      </c>
      <c r="J629" s="1">
        <v>9214.81</v>
      </c>
      <c r="K629" s="1">
        <f>(Hoja2!$C629/C628)-1</f>
        <v>0</v>
      </c>
    </row>
    <row r="630" ht="15.75" customHeight="1">
      <c r="A630" s="12">
        <v>44004.0</v>
      </c>
      <c r="B630" s="13">
        <v>0.0</v>
      </c>
      <c r="C630" s="13">
        <v>11364.0</v>
      </c>
      <c r="D630" s="13">
        <v>9214.842153846153</v>
      </c>
      <c r="E630" s="13">
        <v>8863.974025974027</v>
      </c>
      <c r="F630" s="13">
        <v>8091.0</v>
      </c>
      <c r="G630" s="13">
        <v>10818.015817223199</v>
      </c>
      <c r="H630" s="13">
        <f t="array" ref="H630">XLOOKUP(Hoja2!$B630,N$2:N$144,M$2:M$144)</f>
        <v>35</v>
      </c>
      <c r="I630" s="1">
        <v>11363.901960784313</v>
      </c>
      <c r="J630" s="1">
        <v>9214.852945205477</v>
      </c>
      <c r="K630" s="1">
        <f>(Hoja2!$C630/C629)-1</f>
        <v>0</v>
      </c>
    </row>
    <row r="631" ht="15.75" customHeight="1">
      <c r="A631" s="12">
        <v>44003.0</v>
      </c>
      <c r="B631" s="13">
        <v>0.0</v>
      </c>
      <c r="C631" s="13">
        <v>11364.0</v>
      </c>
      <c r="D631" s="13">
        <v>9214.809999999998</v>
      </c>
      <c r="E631" s="13">
        <v>8864.36974789916</v>
      </c>
      <c r="F631" s="13">
        <v>8090.998080614204</v>
      </c>
      <c r="G631" s="13">
        <v>10818.002894356006</v>
      </c>
      <c r="H631" s="13">
        <f t="array" ref="H631">XLOOKUP(Hoja2!$B631,N$2:N$144,M$2:M$144)</f>
        <v>35</v>
      </c>
      <c r="I631" s="1">
        <v>11363.960784313726</v>
      </c>
      <c r="J631" s="1">
        <v>10165.6175</v>
      </c>
      <c r="K631" s="1">
        <f>(Hoja2!$C631/C630)-1</f>
        <v>0</v>
      </c>
    </row>
    <row r="632" ht="15.75" customHeight="1">
      <c r="A632" s="12">
        <v>44002.0</v>
      </c>
      <c r="B632" s="13">
        <v>0.0</v>
      </c>
      <c r="C632" s="13">
        <v>11364.0</v>
      </c>
      <c r="D632" s="13">
        <v>9214.830899999999</v>
      </c>
      <c r="E632" s="13">
        <v>8867.733944954129</v>
      </c>
      <c r="F632" s="13">
        <v>8090.994981179423</v>
      </c>
      <c r="G632" s="13">
        <v>10818.68411352746</v>
      </c>
      <c r="H632" s="13">
        <f t="array" ref="H632">XLOOKUP(Hoja2!$B632,N$2:N$144,M$2:M$144)</f>
        <v>35</v>
      </c>
      <c r="I632" s="1">
        <v>11363.960784313726</v>
      </c>
      <c r="J632" s="1">
        <v>10165.707088607594</v>
      </c>
      <c r="K632" s="1">
        <f>(Hoja2!$C632/C631)-1</f>
        <v>0</v>
      </c>
    </row>
    <row r="633" ht="15.75" customHeight="1">
      <c r="A633" s="12">
        <v>44001.0</v>
      </c>
      <c r="B633" s="13">
        <v>0.0</v>
      </c>
      <c r="C633" s="13">
        <v>11364.0</v>
      </c>
      <c r="D633" s="13">
        <v>9214.8575</v>
      </c>
      <c r="E633" s="13">
        <v>9818.01030927835</v>
      </c>
      <c r="F633" s="13">
        <v>8090.987719298246</v>
      </c>
      <c r="G633" s="13">
        <v>12633.46148255814</v>
      </c>
      <c r="H633" s="13">
        <f t="array" ref="H633">XLOOKUP(Hoja2!$B633,N$2:N$144,M$2:M$144)</f>
        <v>35</v>
      </c>
      <c r="I633" s="1">
        <v>11363.98076923077</v>
      </c>
      <c r="J633" s="1">
        <v>9214.81</v>
      </c>
      <c r="K633" s="1">
        <f>(Hoja2!$C633/C632)-1</f>
        <v>0</v>
      </c>
    </row>
    <row r="634" ht="15.75" customHeight="1">
      <c r="A634" s="12">
        <v>44000.0</v>
      </c>
      <c r="B634" s="13">
        <v>0.0</v>
      </c>
      <c r="C634" s="13">
        <v>11364.0</v>
      </c>
      <c r="D634" s="13">
        <v>9214.858604651163</v>
      </c>
      <c r="E634" s="13">
        <v>8863.98969072165</v>
      </c>
      <c r="F634" s="13">
        <v>8090.994897959184</v>
      </c>
      <c r="G634" s="13">
        <v>11727.013550135502</v>
      </c>
      <c r="H634" s="13">
        <f t="array" ref="H634">XLOOKUP(Hoja2!$B634,N$2:N$144,M$2:M$144)</f>
        <v>35</v>
      </c>
      <c r="I634" s="1">
        <v>11363.98076923077</v>
      </c>
      <c r="J634" s="1">
        <v>9214.81</v>
      </c>
      <c r="K634" s="1">
        <f>(Hoja2!$C634/C633)-1</f>
        <v>0</v>
      </c>
    </row>
    <row r="635" ht="15.75" customHeight="1">
      <c r="A635" s="12">
        <v>43999.0</v>
      </c>
      <c r="B635" s="13">
        <v>0.0</v>
      </c>
      <c r="C635" s="13">
        <v>11364.0</v>
      </c>
      <c r="D635" s="13">
        <v>9214.8375</v>
      </c>
      <c r="E635" s="13">
        <v>8865.488888888889</v>
      </c>
      <c r="F635" s="13">
        <v>8091.0</v>
      </c>
      <c r="G635" s="13">
        <v>11727.00932090546</v>
      </c>
      <c r="H635" s="13">
        <f t="array" ref="H635">XLOOKUP(Hoja2!$B635,N$2:N$144,M$2:M$144)</f>
        <v>35</v>
      </c>
      <c r="I635" s="1">
        <v>11363.923076923076</v>
      </c>
      <c r="J635" s="1">
        <v>9214.81</v>
      </c>
      <c r="K635" s="1">
        <f>(Hoja2!$C635/C634)-1</f>
        <v>0</v>
      </c>
    </row>
    <row r="636" ht="15.75" customHeight="1">
      <c r="A636" s="12">
        <v>43998.0</v>
      </c>
      <c r="B636" s="13">
        <v>0.0</v>
      </c>
      <c r="C636" s="13">
        <v>11364.0</v>
      </c>
      <c r="D636" s="13">
        <v>9214.846034482758</v>
      </c>
      <c r="E636" s="13">
        <v>8864.95652173913</v>
      </c>
      <c r="F636" s="13">
        <v>8091.0</v>
      </c>
      <c r="G636" s="13">
        <v>11727.020833333334</v>
      </c>
      <c r="H636" s="13">
        <f t="array" ref="H636">XLOOKUP(Hoja2!$B636,N$2:N$144,M$2:M$144)</f>
        <v>35</v>
      </c>
      <c r="I636" s="1">
        <v>11363.961538461539</v>
      </c>
      <c r="J636" s="1">
        <v>10165.653985507246</v>
      </c>
      <c r="K636" s="1">
        <f>(Hoja2!$C636/C635)-1</f>
        <v>0</v>
      </c>
    </row>
    <row r="637" ht="15.75" customHeight="1">
      <c r="A637" s="12">
        <v>43997.0</v>
      </c>
      <c r="B637" s="13">
        <v>0.0</v>
      </c>
      <c r="C637" s="13">
        <v>11364.0</v>
      </c>
      <c r="D637" s="13">
        <v>9214.858045977011</v>
      </c>
      <c r="E637" s="13">
        <v>8864.57142857143</v>
      </c>
      <c r="F637" s="13">
        <v>8091.0</v>
      </c>
      <c r="G637" s="13">
        <v>11727.015243902439</v>
      </c>
      <c r="H637" s="13">
        <f t="array" ref="H637">XLOOKUP(Hoja2!$B637,N$2:N$144,M$2:M$144)</f>
        <v>35</v>
      </c>
      <c r="I637" s="1">
        <v>9091.0</v>
      </c>
      <c r="J637" s="1">
        <v>10165.656363636363</v>
      </c>
      <c r="K637" s="1">
        <f>(Hoja2!$C637/C636)-1</f>
        <v>0</v>
      </c>
    </row>
    <row r="638" ht="15.75" customHeight="1">
      <c r="A638" s="12">
        <v>43996.0</v>
      </c>
      <c r="B638" s="13">
        <v>0.0</v>
      </c>
      <c r="C638" s="13">
        <v>11364.0</v>
      </c>
      <c r="D638" s="13">
        <v>9214.81</v>
      </c>
      <c r="E638" s="13">
        <v>8864.575949367088</v>
      </c>
      <c r="F638" s="13">
        <v>8090.998257839721</v>
      </c>
      <c r="G638" s="13">
        <v>11727.00731261426</v>
      </c>
      <c r="H638" s="13">
        <f t="array" ref="H638">XLOOKUP(Hoja2!$B638,N$2:N$144,M$2:M$144)</f>
        <v>35</v>
      </c>
      <c r="I638" s="1">
        <v>11363.981132075472</v>
      </c>
      <c r="J638" s="1">
        <v>9214.825144927536</v>
      </c>
      <c r="K638" s="1">
        <f>(Hoja2!$C638/C637)-1</f>
        <v>0</v>
      </c>
    </row>
    <row r="639" ht="15.75" customHeight="1">
      <c r="A639" s="12">
        <v>43995.0</v>
      </c>
      <c r="B639" s="13">
        <v>0.0</v>
      </c>
      <c r="C639" s="13">
        <v>11364.0</v>
      </c>
      <c r="D639" s="13">
        <v>9214.873979591835</v>
      </c>
      <c r="E639" s="13">
        <v>8865.578947368422</v>
      </c>
      <c r="F639" s="13">
        <v>8090.998468606432</v>
      </c>
      <c r="G639" s="13">
        <v>11727.011874032009</v>
      </c>
      <c r="H639" s="13">
        <f t="array" ref="H639">XLOOKUP(Hoja2!$B639,N$2:N$144,M$2:M$144)</f>
        <v>35</v>
      </c>
      <c r="I639" s="1">
        <v>11364.0</v>
      </c>
      <c r="J639" s="1">
        <v>9214.82548148148</v>
      </c>
      <c r="K639" s="1">
        <f>(Hoja2!$C639/C638)-1</f>
        <v>0</v>
      </c>
    </row>
    <row r="640" ht="15.75" customHeight="1">
      <c r="A640" s="12">
        <v>43994.0</v>
      </c>
      <c r="B640" s="13">
        <v>0.0</v>
      </c>
      <c r="C640" s="13">
        <v>11364.0</v>
      </c>
      <c r="D640" s="13">
        <v>9214.81</v>
      </c>
      <c r="E640" s="13">
        <v>8864.642156862745</v>
      </c>
      <c r="F640" s="13">
        <v>8090.998366013072</v>
      </c>
      <c r="G640" s="13">
        <v>11727.00699677072</v>
      </c>
      <c r="H640" s="13">
        <f t="array" ref="H640">XLOOKUP(Hoja2!$B640,N$2:N$144,M$2:M$144)</f>
        <v>35</v>
      </c>
      <c r="I640" s="1">
        <v>11363.962264150943</v>
      </c>
      <c r="J640" s="1">
        <v>9214.84335106383</v>
      </c>
      <c r="K640" s="1">
        <f>(Hoja2!$C640/C639)-1</f>
        <v>0</v>
      </c>
    </row>
    <row r="641" ht="15.75" customHeight="1">
      <c r="A641" s="12">
        <v>43993.0</v>
      </c>
      <c r="B641" s="13">
        <v>0.0</v>
      </c>
      <c r="C641" s="13">
        <v>11364.0</v>
      </c>
      <c r="D641" s="13">
        <v>9214.877419354838</v>
      </c>
      <c r="E641" s="13">
        <v>8863.993902439024</v>
      </c>
      <c r="F641" s="13">
        <v>8091.0</v>
      </c>
      <c r="G641" s="13">
        <v>11727.01916058394</v>
      </c>
      <c r="H641" s="13">
        <f t="array" ref="H641">XLOOKUP(Hoja2!$B641,N$2:N$144,M$2:M$144)</f>
        <v>35</v>
      </c>
      <c r="I641" s="1">
        <v>11363.962264150943</v>
      </c>
      <c r="J641" s="1">
        <v>10165.602857142856</v>
      </c>
      <c r="K641" s="1">
        <f>(Hoja2!$C641/C640)-1</f>
        <v>0</v>
      </c>
    </row>
    <row r="642" ht="15.75" customHeight="1">
      <c r="A642" s="12">
        <v>43992.0</v>
      </c>
      <c r="B642" s="13">
        <v>0.0</v>
      </c>
      <c r="C642" s="13">
        <v>11364.0</v>
      </c>
      <c r="D642" s="13">
        <v>9214.81</v>
      </c>
      <c r="E642" s="13">
        <v>8864.741379310344</v>
      </c>
      <c r="F642" s="13">
        <v>8090.996951219512</v>
      </c>
      <c r="G642" s="13">
        <v>11727.013963480129</v>
      </c>
      <c r="H642" s="13">
        <f t="array" ref="H642">XLOOKUP(Hoja2!$B642,N$2:N$144,M$2:M$144)</f>
        <v>35</v>
      </c>
      <c r="I642" s="1">
        <v>11363.981132075472</v>
      </c>
      <c r="J642" s="1">
        <v>10165.697611940299</v>
      </c>
      <c r="K642" s="1">
        <f>(Hoja2!$C642/C641)-1</f>
        <v>0</v>
      </c>
    </row>
    <row r="643" ht="15.75" customHeight="1">
      <c r="A643" s="12">
        <v>43991.0</v>
      </c>
      <c r="B643" s="13">
        <v>0.0</v>
      </c>
      <c r="C643" s="13">
        <v>11364.0</v>
      </c>
      <c r="D643" s="13">
        <v>9214.81</v>
      </c>
      <c r="E643" s="13">
        <v>8864.916666666666</v>
      </c>
      <c r="F643" s="13">
        <v>8091.0</v>
      </c>
      <c r="G643" s="13">
        <v>11727.016783216783</v>
      </c>
      <c r="H643" s="13">
        <f t="array" ref="H643">XLOOKUP(Hoja2!$B643,N$2:N$144,M$2:M$144)</f>
        <v>35</v>
      </c>
      <c r="I643" s="1">
        <v>11363.962962962964</v>
      </c>
      <c r="J643" s="1">
        <v>9214.832967032966</v>
      </c>
      <c r="K643" s="1">
        <f>(Hoja2!$C643/C642)-1</f>
        <v>0</v>
      </c>
    </row>
    <row r="644" ht="15.75" customHeight="1">
      <c r="A644" s="12">
        <v>43990.0</v>
      </c>
      <c r="B644" s="13">
        <v>0.0</v>
      </c>
      <c r="C644" s="13">
        <v>11364.0</v>
      </c>
      <c r="D644" s="13">
        <v>9214.81</v>
      </c>
      <c r="E644" s="13">
        <v>8865.384615384615</v>
      </c>
      <c r="F644" s="13">
        <v>8091.0</v>
      </c>
      <c r="G644" s="13">
        <v>11727.015228426397</v>
      </c>
      <c r="H644" s="13">
        <f t="array" ref="H644">XLOOKUP(Hoja2!$B644,N$2:N$144,M$2:M$144)</f>
        <v>35</v>
      </c>
      <c r="I644" s="1">
        <v>11363.981818181817</v>
      </c>
      <c r="J644" s="1">
        <v>10165.66427480916</v>
      </c>
      <c r="K644" s="1">
        <f>(Hoja2!$C644/C643)-1</f>
        <v>0</v>
      </c>
    </row>
    <row r="645" ht="15.75" customHeight="1">
      <c r="A645" s="12">
        <v>43989.0</v>
      </c>
      <c r="B645" s="13">
        <v>0.0</v>
      </c>
      <c r="C645" s="13">
        <v>11364.0</v>
      </c>
      <c r="D645" s="13">
        <v>9214.81</v>
      </c>
      <c r="E645" s="13">
        <v>8864.767045454546</v>
      </c>
      <c r="F645" s="13">
        <v>8090.996638655462</v>
      </c>
      <c r="G645" s="13">
        <v>11727.011452682338</v>
      </c>
      <c r="H645" s="13">
        <f t="array" ref="H645">XLOOKUP(Hoja2!$B645,N$2:N$144,M$2:M$144)</f>
        <v>35</v>
      </c>
      <c r="I645" s="1">
        <v>11363.963636363636</v>
      </c>
      <c r="J645" s="1">
        <v>10165.687430555556</v>
      </c>
      <c r="K645" s="1">
        <f>(Hoja2!$C645/C644)-1</f>
        <v>0</v>
      </c>
    </row>
    <row r="646" ht="15.75" customHeight="1">
      <c r="A646" s="12">
        <v>43988.0</v>
      </c>
      <c r="B646" s="13">
        <v>0.0</v>
      </c>
      <c r="C646" s="13">
        <v>11364.0</v>
      </c>
      <c r="D646" s="13">
        <v>9214.826456692914</v>
      </c>
      <c r="E646" s="13">
        <v>8865.30705394191</v>
      </c>
      <c r="F646" s="13">
        <v>8090.995145631068</v>
      </c>
      <c r="G646" s="13">
        <v>11727.005964214712</v>
      </c>
      <c r="H646" s="13">
        <f t="array" ref="H646">XLOOKUP(Hoja2!$B646,N$2:N$144,M$2:M$144)</f>
        <v>35</v>
      </c>
      <c r="I646" s="1">
        <v>11363.964285714286</v>
      </c>
      <c r="J646" s="1">
        <v>9214.899754601227</v>
      </c>
      <c r="K646" s="1">
        <f>(Hoja2!$C646/C645)-1</f>
        <v>0</v>
      </c>
    </row>
    <row r="647" ht="15.75" customHeight="1">
      <c r="A647" s="12">
        <v>43987.0</v>
      </c>
      <c r="B647" s="13">
        <v>0.0</v>
      </c>
      <c r="C647" s="13">
        <v>11364.0</v>
      </c>
      <c r="D647" s="13">
        <v>9214.850980392157</v>
      </c>
      <c r="E647" s="13">
        <v>8864.362903225807</v>
      </c>
      <c r="F647" s="13">
        <v>8091.0</v>
      </c>
      <c r="G647" s="13">
        <v>11727.007843137255</v>
      </c>
      <c r="H647" s="13">
        <f t="array" ref="H647">XLOOKUP(Hoja2!$B647,N$2:N$144,M$2:M$144)</f>
        <v>35</v>
      </c>
      <c r="I647" s="1">
        <v>11363.94642857143</v>
      </c>
      <c r="J647" s="1">
        <v>9214.81</v>
      </c>
      <c r="K647" s="1">
        <f>(Hoja2!$C647/C646)-1</f>
        <v>0</v>
      </c>
    </row>
    <row r="648" ht="15.75" customHeight="1">
      <c r="A648" s="12">
        <v>43986.0</v>
      </c>
      <c r="B648" s="13">
        <v>0.0</v>
      </c>
      <c r="C648" s="13">
        <v>11364.0</v>
      </c>
      <c r="D648" s="13">
        <v>9214.81</v>
      </c>
      <c r="E648" s="13">
        <v>8864.536585365853</v>
      </c>
      <c r="F648" s="13">
        <v>8090.991780821918</v>
      </c>
      <c r="G648" s="13">
        <v>11719.753661784287</v>
      </c>
      <c r="H648" s="13">
        <f t="array" ref="H648">XLOOKUP(Hoja2!$B648,N$2:N$144,M$2:M$144)</f>
        <v>35</v>
      </c>
      <c r="I648" s="1">
        <v>11363.982142857143</v>
      </c>
      <c r="J648" s="1">
        <v>9214.81</v>
      </c>
      <c r="K648" s="1">
        <f>(Hoja2!$C648/C647)-1</f>
        <v>0</v>
      </c>
    </row>
    <row r="649" ht="15.75" customHeight="1">
      <c r="A649" s="12">
        <v>43985.0</v>
      </c>
      <c r="B649" s="13">
        <v>0.0</v>
      </c>
      <c r="C649" s="13">
        <v>11364.0</v>
      </c>
      <c r="D649" s="13">
        <v>9214.951694915253</v>
      </c>
      <c r="E649" s="13">
        <v>8865.2</v>
      </c>
      <c r="F649" s="13">
        <v>8091.0</v>
      </c>
      <c r="G649" s="13">
        <v>9909.0</v>
      </c>
      <c r="H649" s="13">
        <f t="array" ref="H649">XLOOKUP(Hoja2!$B649,N$2:N$144,M$2:M$144)</f>
        <v>35</v>
      </c>
      <c r="I649" s="1">
        <v>11363.964285714286</v>
      </c>
      <c r="J649" s="1">
        <v>10165.632782608696</v>
      </c>
      <c r="K649" s="1">
        <f>(Hoja2!$C649/C648)-1</f>
        <v>0</v>
      </c>
    </row>
    <row r="650" ht="15.75" customHeight="1">
      <c r="A650" s="12">
        <v>43984.0</v>
      </c>
      <c r="B650" s="13">
        <v>0.0</v>
      </c>
      <c r="C650" s="13">
        <v>11364.0</v>
      </c>
      <c r="D650" s="13">
        <v>8968.081428571428</v>
      </c>
      <c r="E650" s="13">
        <v>8863.975609756097</v>
      </c>
      <c r="F650" s="13">
        <v>8090.994764397906</v>
      </c>
      <c r="G650" s="13">
        <v>9914.981359649122</v>
      </c>
      <c r="H650" s="13">
        <f t="array" ref="H650">XLOOKUP(Hoja2!$B650,N$2:N$144,M$2:M$144)</f>
        <v>35</v>
      </c>
      <c r="I650" s="1">
        <v>11363.982142857143</v>
      </c>
      <c r="J650" s="1">
        <v>10165.65282051282</v>
      </c>
      <c r="K650" s="1">
        <f>(Hoja2!$C650/C649)-1</f>
        <v>0</v>
      </c>
    </row>
    <row r="651" ht="15.75" customHeight="1">
      <c r="A651" s="12">
        <v>43983.0</v>
      </c>
      <c r="B651" s="13">
        <v>0.0</v>
      </c>
      <c r="C651" s="13">
        <v>11364.0</v>
      </c>
      <c r="D651" s="13">
        <v>9214.8575</v>
      </c>
      <c r="E651" s="13">
        <v>9818.0</v>
      </c>
      <c r="F651" s="13">
        <v>8091.0</v>
      </c>
      <c r="G651" s="13">
        <v>12612.835694050991</v>
      </c>
      <c r="H651" s="13">
        <f t="array" ref="H651">XLOOKUP(Hoja2!$B651,N$2:N$144,M$2:M$144)</f>
        <v>35</v>
      </c>
      <c r="I651" s="1">
        <v>11363.910714285714</v>
      </c>
      <c r="J651" s="1">
        <v>10165.629374999999</v>
      </c>
      <c r="K651" s="1">
        <f>(Hoja2!$C651/C650)-1</f>
        <v>0</v>
      </c>
    </row>
    <row r="652" ht="15.75" customHeight="1">
      <c r="A652" s="12">
        <v>43982.0</v>
      </c>
      <c r="B652" s="13">
        <v>0.0</v>
      </c>
      <c r="C652" s="13">
        <v>11364.0</v>
      </c>
      <c r="D652" s="13">
        <v>7315.0</v>
      </c>
      <c r="E652" s="13">
        <v>8865.065088757396</v>
      </c>
      <c r="F652" s="13">
        <v>8090.997830802603</v>
      </c>
      <c r="G652" s="13">
        <v>9909.001397949674</v>
      </c>
      <c r="H652" s="13">
        <f t="array" ref="H652">XLOOKUP(Hoja2!$B652,N$2:N$144,M$2:M$144)</f>
        <v>35</v>
      </c>
      <c r="I652" s="1">
        <v>11363.982456140351</v>
      </c>
      <c r="J652" s="1">
        <v>9214.864427083334</v>
      </c>
      <c r="K652" s="1">
        <f>(Hoja2!$C652/C651)-1</f>
        <v>0</v>
      </c>
    </row>
    <row r="653" ht="15.75" customHeight="1">
      <c r="A653" s="12">
        <v>43981.0</v>
      </c>
      <c r="B653" s="13">
        <v>0.0</v>
      </c>
      <c r="C653" s="13">
        <v>11364.0</v>
      </c>
      <c r="D653" s="13">
        <v>7315.0</v>
      </c>
      <c r="E653" s="13">
        <v>8865.235915492958</v>
      </c>
      <c r="F653" s="13">
        <v>8090.996447602131</v>
      </c>
      <c r="G653" s="13">
        <v>9909.000371333086</v>
      </c>
      <c r="H653" s="13">
        <f t="array" ref="H653">XLOOKUP(Hoja2!$B653,N$2:N$144,M$2:M$144)</f>
        <v>35</v>
      </c>
      <c r="I653" s="1">
        <v>11363.964912280702</v>
      </c>
      <c r="J653" s="1">
        <v>9214.848</v>
      </c>
      <c r="K653" s="1">
        <f>(Hoja2!$C653/C652)-1</f>
        <v>0</v>
      </c>
    </row>
    <row r="654" ht="15.75" customHeight="1">
      <c r="A654" s="12">
        <v>43980.0</v>
      </c>
      <c r="B654" s="13">
        <v>0.0</v>
      </c>
      <c r="C654" s="13">
        <v>11364.0</v>
      </c>
      <c r="D654" s="13">
        <v>7315.0</v>
      </c>
      <c r="E654" s="13">
        <v>8865.84023668639</v>
      </c>
      <c r="F654" s="13">
        <v>8090.995294117647</v>
      </c>
      <c r="G654" s="13">
        <v>9909.0006006006</v>
      </c>
      <c r="H654" s="13">
        <f t="array" ref="H654">XLOOKUP(Hoja2!$B654,N$2:N$144,M$2:M$144)</f>
        <v>35</v>
      </c>
      <c r="I654" s="1">
        <v>11364.0</v>
      </c>
      <c r="J654" s="1">
        <v>9214.860666666667</v>
      </c>
      <c r="K654" s="1">
        <f>(Hoja2!$C654/C653)-1</f>
        <v>0</v>
      </c>
    </row>
    <row r="655" ht="15.75" customHeight="1">
      <c r="A655" s="12">
        <v>43979.0</v>
      </c>
      <c r="B655" s="13">
        <v>0.0</v>
      </c>
      <c r="C655" s="13">
        <v>11364.0</v>
      </c>
      <c r="D655" s="13">
        <v>7195.447303370785</v>
      </c>
      <c r="E655" s="13">
        <v>8864.477777777778</v>
      </c>
      <c r="F655" s="13">
        <v>8091.0</v>
      </c>
      <c r="G655" s="13">
        <v>9909.002849002849</v>
      </c>
      <c r="H655" s="13">
        <f t="array" ref="H655">XLOOKUP(Hoja2!$B655,N$2:N$144,M$2:M$144)</f>
        <v>35</v>
      </c>
      <c r="I655" s="1">
        <v>11363.929824561403</v>
      </c>
      <c r="J655" s="1">
        <v>9214.809999999998</v>
      </c>
      <c r="K655" s="1">
        <f>(Hoja2!$C655/C654)-1</f>
        <v>0</v>
      </c>
    </row>
    <row r="656" ht="15.75" customHeight="1">
      <c r="A656" s="12">
        <v>43978.0</v>
      </c>
      <c r="B656" s="13">
        <v>0.0</v>
      </c>
      <c r="C656" s="13">
        <v>11364.0</v>
      </c>
      <c r="D656" s="13">
        <v>7274.068153846154</v>
      </c>
      <c r="E656" s="13">
        <v>8865.81081081081</v>
      </c>
      <c r="F656" s="13">
        <v>8091.0</v>
      </c>
      <c r="G656" s="13">
        <v>9909.0</v>
      </c>
      <c r="H656" s="13">
        <f t="array" ref="H656">XLOOKUP(Hoja2!$B656,N$2:N$144,M$2:M$144)</f>
        <v>35</v>
      </c>
      <c r="I656" s="1">
        <v>11364.0</v>
      </c>
      <c r="J656" s="1">
        <v>9214.81</v>
      </c>
      <c r="K656" s="1">
        <f>(Hoja2!$C656/C655)-1</f>
        <v>0</v>
      </c>
    </row>
    <row r="657" ht="15.75" customHeight="1">
      <c r="A657" s="12">
        <v>43977.0</v>
      </c>
      <c r="B657" s="13">
        <v>0.0</v>
      </c>
      <c r="C657" s="13">
        <v>11364.0</v>
      </c>
      <c r="D657" s="13">
        <v>4654.482911392404</v>
      </c>
      <c r="E657" s="13">
        <v>8909.0</v>
      </c>
      <c r="F657" s="13">
        <v>8091.0</v>
      </c>
      <c r="G657" s="13">
        <v>9909.002645502645</v>
      </c>
      <c r="H657" s="13">
        <f t="array" ref="H657">XLOOKUP(Hoja2!$B657,N$2:N$144,M$2:M$144)</f>
        <v>35</v>
      </c>
      <c r="I657" s="1">
        <v>11363.982456140351</v>
      </c>
      <c r="J657" s="1">
        <v>9214.828660714285</v>
      </c>
      <c r="K657" s="1">
        <f>(Hoja2!$C657/C656)-1</f>
        <v>0</v>
      </c>
    </row>
    <row r="658" ht="15.75" customHeight="1">
      <c r="A658" s="12">
        <v>43976.0</v>
      </c>
      <c r="B658" s="13">
        <v>0.0</v>
      </c>
      <c r="C658" s="13">
        <v>11364.0</v>
      </c>
      <c r="D658" s="13">
        <v>4654.679552238806</v>
      </c>
      <c r="E658" s="13">
        <v>8909.0</v>
      </c>
      <c r="F658" s="13">
        <v>8090.995260663507</v>
      </c>
      <c r="G658" s="13">
        <v>9909.0</v>
      </c>
      <c r="H658" s="13">
        <f t="array" ref="H658">XLOOKUP(Hoja2!$B658,N$2:N$144,M$2:M$144)</f>
        <v>35</v>
      </c>
      <c r="I658" s="1">
        <v>9090.98275862069</v>
      </c>
      <c r="J658" s="1">
        <v>9214.851386138615</v>
      </c>
      <c r="K658" s="1">
        <f>(Hoja2!$C658/C657)-1</f>
        <v>0</v>
      </c>
    </row>
    <row r="659" ht="15.75" customHeight="1">
      <c r="A659" s="12">
        <v>43975.0</v>
      </c>
      <c r="B659" s="13">
        <v>0.0</v>
      </c>
      <c r="C659" s="13">
        <v>11364.0</v>
      </c>
      <c r="D659" s="13">
        <v>4654.6225</v>
      </c>
      <c r="E659" s="13">
        <v>8909.0</v>
      </c>
      <c r="F659" s="13">
        <v>8090.992907801418</v>
      </c>
      <c r="G659" s="13">
        <v>9909.000576701268</v>
      </c>
      <c r="H659" s="13">
        <f t="array" ref="H659">XLOOKUP(Hoja2!$B659,N$2:N$144,M$2:M$144)</f>
        <v>35</v>
      </c>
      <c r="I659" s="1">
        <v>11363.965517241379</v>
      </c>
      <c r="J659" s="1">
        <v>10165.642016129032</v>
      </c>
      <c r="K659" s="1">
        <f>(Hoja2!$C659/C658)-1</f>
        <v>0</v>
      </c>
    </row>
    <row r="660" ht="15.75" customHeight="1">
      <c r="A660" s="12">
        <v>43974.0</v>
      </c>
      <c r="B660" s="13">
        <v>0.0</v>
      </c>
      <c r="C660" s="13">
        <v>11364.0</v>
      </c>
      <c r="D660" s="13">
        <v>4654.636056338028</v>
      </c>
      <c r="E660" s="13">
        <v>8909.0</v>
      </c>
      <c r="F660" s="13">
        <v>8090.998076923077</v>
      </c>
      <c r="G660" s="13">
        <v>9909.001403837156</v>
      </c>
      <c r="H660" s="13">
        <f t="array" ref="H660">XLOOKUP(Hoja2!$B660,N$2:N$144,M$2:M$144)</f>
        <v>35</v>
      </c>
      <c r="I660" s="1">
        <v>9091.0</v>
      </c>
      <c r="J660" s="1">
        <v>10165.48396226415</v>
      </c>
      <c r="K660" s="1">
        <f>(Hoja2!$C660/C659)-1</f>
        <v>0</v>
      </c>
    </row>
    <row r="661" ht="15.75" customHeight="1">
      <c r="A661" s="12">
        <v>43973.0</v>
      </c>
      <c r="B661" s="13">
        <v>0.0</v>
      </c>
      <c r="C661" s="13">
        <v>11364.0</v>
      </c>
      <c r="D661" s="13">
        <v>4654.59816091954</v>
      </c>
      <c r="E661" s="13">
        <v>8909.015151515152</v>
      </c>
      <c r="F661" s="13">
        <v>8091.0</v>
      </c>
      <c r="G661" s="13">
        <v>9909.00172860847</v>
      </c>
      <c r="H661" s="13">
        <f t="array" ref="H661">XLOOKUP(Hoja2!$B661,N$2:N$144,M$2:M$144)</f>
        <v>35</v>
      </c>
      <c r="I661" s="1">
        <v>9091.0</v>
      </c>
      <c r="J661" s="1">
        <v>9214.81</v>
      </c>
      <c r="K661" s="1">
        <f>(Hoja2!$C661/C660)-1</f>
        <v>0</v>
      </c>
    </row>
    <row r="662" ht="15.75" customHeight="1">
      <c r="A662" s="12">
        <v>43972.0</v>
      </c>
      <c r="B662" s="13">
        <v>0.0</v>
      </c>
      <c r="C662" s="13">
        <v>11364.0</v>
      </c>
      <c r="D662" s="13">
        <v>4654.490873786407</v>
      </c>
      <c r="E662" s="13">
        <v>8909.0</v>
      </c>
      <c r="F662" s="13">
        <v>8091.0</v>
      </c>
      <c r="G662" s="13">
        <v>9909.0</v>
      </c>
      <c r="H662" s="13">
        <f t="array" ref="H662">XLOOKUP(Hoja2!$B662,N$2:N$144,M$2:M$144)</f>
        <v>35</v>
      </c>
      <c r="I662" s="1">
        <v>9091.0</v>
      </c>
      <c r="J662" s="1">
        <v>9214.84119402985</v>
      </c>
      <c r="K662" s="1">
        <f>(Hoja2!$C662/C661)-1</f>
        <v>0</v>
      </c>
    </row>
    <row r="663" ht="15.75" customHeight="1">
      <c r="A663" s="12">
        <v>43971.0</v>
      </c>
      <c r="B663" s="13">
        <v>0.0</v>
      </c>
      <c r="C663" s="13">
        <v>11364.0</v>
      </c>
      <c r="D663" s="13">
        <v>4654.65</v>
      </c>
      <c r="E663" s="13">
        <v>8909.0</v>
      </c>
      <c r="F663" s="13">
        <v>8091.0</v>
      </c>
      <c r="G663" s="13">
        <v>9909.0</v>
      </c>
      <c r="H663" s="13">
        <f t="array" ref="H663">XLOOKUP(Hoja2!$B663,N$2:N$144,M$2:M$144)</f>
        <v>35</v>
      </c>
      <c r="I663" s="1">
        <v>11363.983050847457</v>
      </c>
      <c r="J663" s="1">
        <v>9214.81</v>
      </c>
      <c r="K663" s="1">
        <f>(Hoja2!$C663/C662)-1</f>
        <v>0</v>
      </c>
    </row>
    <row r="664" ht="15.75" customHeight="1">
      <c r="A664" s="12">
        <v>43970.0</v>
      </c>
      <c r="B664" s="13">
        <v>0.0</v>
      </c>
      <c r="C664" s="13">
        <v>11364.0</v>
      </c>
      <c r="D664" s="13">
        <v>4654.633451327433</v>
      </c>
      <c r="E664" s="13">
        <v>8909.0</v>
      </c>
      <c r="F664" s="13">
        <v>8058.170568561873</v>
      </c>
      <c r="G664" s="13">
        <v>9909.0</v>
      </c>
      <c r="H664" s="13">
        <f t="array" ref="H664">XLOOKUP(Hoja2!$B664,N$2:N$144,M$2:M$144)</f>
        <v>35</v>
      </c>
      <c r="I664" s="1">
        <v>11363.966101694916</v>
      </c>
      <c r="J664" s="1">
        <v>10165.700285714285</v>
      </c>
      <c r="K664" s="1">
        <f>(Hoja2!$C664/C663)-1</f>
        <v>0</v>
      </c>
    </row>
    <row r="665" ht="15.75" customHeight="1">
      <c r="A665" s="12">
        <v>43969.0</v>
      </c>
      <c r="B665" s="13">
        <v>0.0</v>
      </c>
      <c r="C665" s="13">
        <v>11364.0</v>
      </c>
      <c r="D665" s="13">
        <v>4654.570504201681</v>
      </c>
      <c r="E665" s="13">
        <v>8909.0</v>
      </c>
      <c r="F665" s="13">
        <v>8056.053380782918</v>
      </c>
      <c r="G665" s="13">
        <v>9909.054631828978</v>
      </c>
      <c r="H665" s="13">
        <f t="array" ref="H665">XLOOKUP(Hoja2!$B665,N$2:N$144,M$2:M$144)</f>
        <v>35</v>
      </c>
      <c r="I665" s="1">
        <v>11364.0</v>
      </c>
      <c r="J665" s="1">
        <v>9214.82548148148</v>
      </c>
      <c r="K665" s="1">
        <f>(Hoja2!$C665/C664)-1</f>
        <v>0</v>
      </c>
    </row>
    <row r="666" ht="15.75" customHeight="1">
      <c r="A666" s="12">
        <v>43968.0</v>
      </c>
      <c r="B666" s="13">
        <v>0.0</v>
      </c>
      <c r="C666" s="13">
        <v>11364.0</v>
      </c>
      <c r="D666" s="13">
        <v>4654.614411764705</v>
      </c>
      <c r="E666" s="13">
        <v>8909.0</v>
      </c>
      <c r="F666" s="13">
        <v>8067.309576837417</v>
      </c>
      <c r="G666" s="13">
        <v>9909.001767825575</v>
      </c>
      <c r="H666" s="13">
        <f t="array" ref="H666">XLOOKUP(Hoja2!$B666,N$2:N$144,M$2:M$144)</f>
        <v>35</v>
      </c>
      <c r="I666" s="1">
        <v>11363.983333333334</v>
      </c>
      <c r="J666" s="1">
        <v>10165.692032520325</v>
      </c>
      <c r="K666" s="1">
        <f>(Hoja2!$C666/C665)-1</f>
        <v>0</v>
      </c>
    </row>
    <row r="667" ht="15.75" customHeight="1">
      <c r="A667" s="12">
        <v>43967.0</v>
      </c>
      <c r="B667" s="13">
        <v>0.0</v>
      </c>
      <c r="C667" s="13">
        <v>11364.0</v>
      </c>
      <c r="D667" s="13">
        <v>4654.666603773585</v>
      </c>
      <c r="E667" s="13">
        <v>8909.0</v>
      </c>
      <c r="F667" s="13">
        <v>8068.787330316742</v>
      </c>
      <c r="G667" s="13">
        <v>9909.000619578686</v>
      </c>
      <c r="H667" s="13">
        <f t="array" ref="H667">XLOOKUP(Hoja2!$B667,N$2:N$144,M$2:M$144)</f>
        <v>35</v>
      </c>
      <c r="I667" s="1">
        <v>11363.868852459016</v>
      </c>
      <c r="J667" s="1">
        <v>10165.604029850745</v>
      </c>
      <c r="K667" s="1">
        <f>(Hoja2!$C667/C666)-1</f>
        <v>0</v>
      </c>
    </row>
    <row r="668" ht="15.75" customHeight="1">
      <c r="A668" s="12">
        <v>43966.0</v>
      </c>
      <c r="B668" s="13">
        <v>0.0</v>
      </c>
      <c r="C668" s="13">
        <v>11364.0</v>
      </c>
      <c r="D668" s="13">
        <v>4654.581999999999</v>
      </c>
      <c r="E668" s="13">
        <v>8909.005076142132</v>
      </c>
      <c r="F668" s="13">
        <v>8058.733178654293</v>
      </c>
      <c r="G668" s="13">
        <v>9909.000324464634</v>
      </c>
      <c r="H668" s="13">
        <f t="array" ref="H668">XLOOKUP(Hoja2!$B668,N$2:N$144,M$2:M$144)</f>
        <v>35</v>
      </c>
      <c r="I668" s="1">
        <v>11363.967213114754</v>
      </c>
      <c r="J668" s="1">
        <v>10165.692216216215</v>
      </c>
      <c r="K668" s="1">
        <f>(Hoja2!$C668/C667)-1</f>
        <v>0</v>
      </c>
    </row>
    <row r="669" ht="15.75" customHeight="1">
      <c r="A669" s="12">
        <v>43965.0</v>
      </c>
      <c r="B669" s="13">
        <v>0.0</v>
      </c>
      <c r="C669" s="13">
        <v>11364.0</v>
      </c>
      <c r="D669" s="13">
        <v>4654.572176870748</v>
      </c>
      <c r="E669" s="13">
        <v>8909.004545454545</v>
      </c>
      <c r="F669" s="13">
        <v>8050.76393442623</v>
      </c>
      <c r="G669" s="13">
        <v>9909.001042028482</v>
      </c>
      <c r="H669" s="13">
        <f t="array" ref="H669">XLOOKUP(Hoja2!$B669,N$2:N$144,M$2:M$144)</f>
        <v>35</v>
      </c>
      <c r="I669" s="1">
        <v>11363.983870967742</v>
      </c>
      <c r="J669" s="1">
        <v>9214.86225</v>
      </c>
      <c r="K669" s="1">
        <f>(Hoja2!$C669/C668)-1</f>
        <v>0</v>
      </c>
    </row>
    <row r="670" ht="15.75" customHeight="1">
      <c r="A670" s="12">
        <v>43964.0</v>
      </c>
      <c r="B670" s="13">
        <v>0.0</v>
      </c>
      <c r="C670" s="13">
        <v>11364.0</v>
      </c>
      <c r="D670" s="13">
        <v>4654.626705882352</v>
      </c>
      <c r="E670" s="13">
        <v>8909.0</v>
      </c>
      <c r="F670" s="13">
        <v>8090.9976303317535</v>
      </c>
      <c r="G670" s="13">
        <v>9909.0</v>
      </c>
      <c r="H670" s="13">
        <f t="array" ref="H670">XLOOKUP(Hoja2!$B670,N$2:N$144,M$2:M$144)</f>
        <v>35</v>
      </c>
      <c r="I670" s="1">
        <v>11364.0</v>
      </c>
      <c r="J670" s="1">
        <v>9214.81</v>
      </c>
      <c r="K670" s="1">
        <f>(Hoja2!$C670/C669)-1</f>
        <v>0</v>
      </c>
    </row>
    <row r="671" ht="15.75" customHeight="1">
      <c r="A671" s="12">
        <v>43963.0</v>
      </c>
      <c r="B671" s="13">
        <v>0.0</v>
      </c>
      <c r="C671" s="13">
        <v>11364.0</v>
      </c>
      <c r="D671" s="13">
        <v>4654.62193877551</v>
      </c>
      <c r="E671" s="13">
        <v>8909.0</v>
      </c>
      <c r="F671" s="13">
        <v>8090.994550408719</v>
      </c>
      <c r="G671" s="13">
        <v>9909.0</v>
      </c>
      <c r="H671" s="13">
        <f t="array" ref="H671">XLOOKUP(Hoja2!$B671,N$2:N$144,M$2:M$144)</f>
        <v>35</v>
      </c>
      <c r="I671" s="1">
        <v>11363.984126984127</v>
      </c>
      <c r="J671" s="1">
        <v>10165.61782312925</v>
      </c>
      <c r="K671" s="1">
        <f>(Hoja2!$C671/C670)-1</f>
        <v>0</v>
      </c>
    </row>
    <row r="672" ht="15.75" customHeight="1">
      <c r="A672" s="12">
        <v>43962.0</v>
      </c>
      <c r="B672" s="13">
        <v>1.0</v>
      </c>
      <c r="C672" s="13">
        <v>11364.0</v>
      </c>
      <c r="D672" s="13">
        <v>4654.560624999999</v>
      </c>
      <c r="E672" s="13">
        <v>8909.0</v>
      </c>
      <c r="F672" s="13">
        <v>8091.0</v>
      </c>
      <c r="G672" s="13">
        <v>9909.001410437235</v>
      </c>
      <c r="H672" s="13">
        <f t="array" ref="H672">XLOOKUP(Hoja2!$B672,N$2:N$144,M$2:M$144)</f>
        <v>35</v>
      </c>
      <c r="I672" s="1">
        <v>9091.0</v>
      </c>
      <c r="J672" s="1">
        <v>9214.829716981132</v>
      </c>
      <c r="K672" s="1">
        <f>(Hoja2!$C672/C671)-1</f>
        <v>0</v>
      </c>
    </row>
    <row r="673" ht="15.75" customHeight="1">
      <c r="A673" s="12">
        <v>43961.0</v>
      </c>
      <c r="B673" s="13">
        <v>0.0</v>
      </c>
      <c r="C673" s="13">
        <v>5682.0</v>
      </c>
      <c r="D673" s="13">
        <v>4654.560624999999</v>
      </c>
      <c r="E673" s="13">
        <v>8909.0</v>
      </c>
      <c r="F673" s="13">
        <v>8091.0</v>
      </c>
      <c r="G673" s="13">
        <v>9909.0</v>
      </c>
      <c r="H673" s="13">
        <f t="array" ref="H673">XLOOKUP(Hoja2!$B673,N$2:N$144,M$2:M$144)</f>
        <v>35</v>
      </c>
      <c r="I673" s="1">
        <v>9091.0</v>
      </c>
      <c r="J673" s="1">
        <v>9214.837866666667</v>
      </c>
      <c r="K673" s="1">
        <f>(Hoja2!$C673/C672)-1</f>
        <v>-0.5</v>
      </c>
    </row>
    <row r="674" ht="15.75" customHeight="1">
      <c r="A674" s="12">
        <v>43960.0</v>
      </c>
      <c r="B674" s="13">
        <v>0.0</v>
      </c>
      <c r="C674" s="13">
        <v>5682.0</v>
      </c>
      <c r="D674" s="13">
        <v>4654.53537815126</v>
      </c>
      <c r="E674" s="13">
        <v>8909.0</v>
      </c>
      <c r="F674" s="13">
        <v>8090.998296422487</v>
      </c>
      <c r="G674" s="13">
        <v>9909.001030396703</v>
      </c>
      <c r="H674" s="13">
        <f t="array" ref="H674">XLOOKUP(Hoja2!$B674,N$2:N$144,M$2:M$144)</f>
        <v>35</v>
      </c>
      <c r="I674" s="1">
        <v>11363.953125</v>
      </c>
      <c r="J674" s="1">
        <v>9214.83309392265</v>
      </c>
      <c r="K674" s="1">
        <f>(Hoja2!$C674/C673)-1</f>
        <v>0</v>
      </c>
    </row>
    <row r="675" ht="15.75" customHeight="1">
      <c r="A675" s="12">
        <v>43959.0</v>
      </c>
      <c r="B675" s="13">
        <v>6.0</v>
      </c>
      <c r="C675" s="13">
        <v>5682.0</v>
      </c>
      <c r="D675" s="13">
        <v>4654.56376</v>
      </c>
      <c r="E675" s="13">
        <v>8909.0</v>
      </c>
      <c r="F675" s="13">
        <v>8090.9975490196075</v>
      </c>
      <c r="G675" s="13">
        <v>9909.000902527076</v>
      </c>
      <c r="H675" s="13">
        <f t="array" ref="H675">XLOOKUP(Hoja2!$B675,N$2:N$144,M$2:M$144)</f>
        <v>35</v>
      </c>
      <c r="I675" s="1">
        <v>11364.0</v>
      </c>
      <c r="J675" s="1">
        <v>9214.921466666667</v>
      </c>
      <c r="K675" s="1">
        <f>(Hoja2!$C675/C674)-1</f>
        <v>0</v>
      </c>
    </row>
    <row r="676" ht="15.75" customHeight="1">
      <c r="A676" s="12">
        <v>43958.0</v>
      </c>
      <c r="B676" s="13">
        <v>3.0</v>
      </c>
      <c r="C676" s="13">
        <v>5682.0</v>
      </c>
      <c r="D676" s="13">
        <v>4654.62</v>
      </c>
      <c r="E676" s="13">
        <v>8909.0</v>
      </c>
      <c r="F676" s="13">
        <v>8090.996987951808</v>
      </c>
      <c r="G676" s="13">
        <v>9909.0181200453</v>
      </c>
      <c r="H676" s="13">
        <f t="array" ref="H676">XLOOKUP(Hoja2!$B676,N$2:N$144,M$2:M$144)</f>
        <v>35</v>
      </c>
      <c r="I676" s="1">
        <v>11363.953846153847</v>
      </c>
      <c r="J676" s="1">
        <v>9214.842153846153</v>
      </c>
      <c r="K676" s="1">
        <f>(Hoja2!$C676/C675)-1</f>
        <v>0</v>
      </c>
    </row>
    <row r="677" ht="15.75" customHeight="1">
      <c r="A677" s="12">
        <v>43957.0</v>
      </c>
      <c r="B677" s="13">
        <v>5.0</v>
      </c>
      <c r="C677" s="13">
        <v>5682.0</v>
      </c>
      <c r="D677" s="13">
        <v>4654.672</v>
      </c>
      <c r="E677" s="13">
        <v>8909.0</v>
      </c>
      <c r="F677" s="13">
        <v>8091.0</v>
      </c>
      <c r="G677" s="13">
        <v>9909.0</v>
      </c>
      <c r="H677" s="13">
        <f t="array" ref="H677">XLOOKUP(Hoja2!$B677,N$2:N$144,M$2:M$144)</f>
        <v>35</v>
      </c>
      <c r="I677" s="1">
        <v>11363.969230769231</v>
      </c>
      <c r="J677" s="1">
        <v>10165.656790123456</v>
      </c>
      <c r="K677" s="1">
        <f>(Hoja2!$C677/C676)-1</f>
        <v>0</v>
      </c>
    </row>
    <row r="678" ht="15.75" customHeight="1">
      <c r="A678" s="12">
        <v>43956.0</v>
      </c>
      <c r="B678" s="13">
        <v>5.0</v>
      </c>
      <c r="C678" s="13">
        <v>5682.0</v>
      </c>
      <c r="D678" s="13">
        <v>4654.628</v>
      </c>
      <c r="E678" s="13">
        <v>8909.0</v>
      </c>
      <c r="F678" s="13">
        <v>8091.0</v>
      </c>
      <c r="G678" s="13">
        <v>9909.0</v>
      </c>
      <c r="H678" s="13">
        <f t="array" ref="H678">XLOOKUP(Hoja2!$B678,N$2:N$144,M$2:M$144)</f>
        <v>35</v>
      </c>
      <c r="I678" s="1">
        <v>9091.0</v>
      </c>
      <c r="J678" s="1">
        <v>9214.853092783504</v>
      </c>
      <c r="K678" s="1">
        <f>(Hoja2!$C678/C677)-1</f>
        <v>0</v>
      </c>
    </row>
    <row r="679" ht="15.75" customHeight="1">
      <c r="A679" s="12">
        <v>43955.0</v>
      </c>
      <c r="B679" s="13">
        <v>3.0</v>
      </c>
      <c r="C679" s="13">
        <v>5682.0</v>
      </c>
      <c r="D679" s="13">
        <v>4654.611739130434</v>
      </c>
      <c r="E679" s="13">
        <v>8909.0</v>
      </c>
      <c r="F679" s="13">
        <v>8090.9875</v>
      </c>
      <c r="G679" s="13">
        <v>9909.0</v>
      </c>
      <c r="H679" s="13">
        <f t="array" ref="H679">XLOOKUP(Hoja2!$B679,N$2:N$144,M$2:M$144)</f>
        <v>35</v>
      </c>
      <c r="I679" s="1">
        <v>11363.984848484848</v>
      </c>
      <c r="J679" s="1">
        <v>9214.82525547445</v>
      </c>
      <c r="K679" s="1">
        <f>(Hoja2!$C679/C678)-1</f>
        <v>0</v>
      </c>
    </row>
    <row r="680" ht="15.75" customHeight="1">
      <c r="A680" s="12">
        <v>43954.0</v>
      </c>
      <c r="B680" s="13">
        <v>7.0</v>
      </c>
      <c r="C680" s="13">
        <v>5682.0</v>
      </c>
      <c r="D680" s="13">
        <v>4654.679552238806</v>
      </c>
      <c r="E680" s="13">
        <v>8909.0</v>
      </c>
      <c r="F680" s="13">
        <v>8090.998062015504</v>
      </c>
      <c r="G680" s="13">
        <v>9909.000687285223</v>
      </c>
      <c r="H680" s="13">
        <f t="array" ref="H680">XLOOKUP(Hoja2!$B680,N$2:N$144,M$2:M$144)</f>
        <v>35</v>
      </c>
      <c r="I680" s="1">
        <v>9091.0</v>
      </c>
      <c r="J680" s="1">
        <v>9214.859761904761</v>
      </c>
      <c r="K680" s="1">
        <f>(Hoja2!$C680/C679)-1</f>
        <v>0</v>
      </c>
    </row>
    <row r="681" ht="15.75" customHeight="1">
      <c r="A681" s="12">
        <v>43953.0</v>
      </c>
      <c r="B681" s="13">
        <v>16.0</v>
      </c>
      <c r="C681" s="13">
        <v>5682.0</v>
      </c>
      <c r="D681" s="13">
        <v>4654.554158415841</v>
      </c>
      <c r="E681" s="13">
        <v>8909.0</v>
      </c>
      <c r="F681" s="13">
        <v>8091.0</v>
      </c>
      <c r="G681" s="13">
        <v>9909.00273822563</v>
      </c>
      <c r="H681" s="13">
        <f t="array" ref="H681">XLOOKUP(Hoja2!$B681,N$2:N$144,M$2:M$144)</f>
        <v>36</v>
      </c>
      <c r="I681" s="1">
        <v>9091.0</v>
      </c>
      <c r="J681" s="1">
        <v>9214.838243243243</v>
      </c>
      <c r="K681" s="1">
        <f>(Hoja2!$C681/C680)-1</f>
        <v>0</v>
      </c>
    </row>
    <row r="682" ht="15.75" customHeight="1">
      <c r="A682" s="12">
        <v>43952.0</v>
      </c>
      <c r="B682" s="13">
        <v>3.0</v>
      </c>
      <c r="C682" s="13">
        <v>5682.0</v>
      </c>
      <c r="D682" s="13">
        <v>4654.718275862068</v>
      </c>
      <c r="E682" s="13">
        <v>8909.0</v>
      </c>
      <c r="F682" s="13">
        <v>8090.997487437186</v>
      </c>
      <c r="G682" s="13">
        <v>9909.000488997555</v>
      </c>
      <c r="H682" s="13">
        <f t="array" ref="H682">XLOOKUP(Hoja2!$B682,N$2:N$144,M$2:M$144)</f>
        <v>35</v>
      </c>
      <c r="I682" s="1">
        <v>11363.969696969696</v>
      </c>
      <c r="J682" s="1">
        <v>9214.81</v>
      </c>
      <c r="K682" s="1">
        <f>(Hoja2!$C682/C681)-1</f>
        <v>0</v>
      </c>
    </row>
    <row r="683" ht="15.75" customHeight="1">
      <c r="A683" s="12">
        <v>43951.0</v>
      </c>
      <c r="B683" s="13">
        <v>31.0</v>
      </c>
      <c r="C683" s="13">
        <v>5682.0</v>
      </c>
      <c r="D683" s="13">
        <v>4654.673023255814</v>
      </c>
      <c r="E683" s="13">
        <v>8909.00390625</v>
      </c>
      <c r="F683" s="13">
        <v>8090.993103448276</v>
      </c>
      <c r="G683" s="13">
        <v>9909.001223990208</v>
      </c>
      <c r="H683" s="13">
        <f t="array" ref="H683">XLOOKUP(Hoja2!$B683,N$2:N$144,M$2:M$144)</f>
        <v>37</v>
      </c>
      <c r="I683" s="1">
        <v>11363.924242424242</v>
      </c>
      <c r="J683" s="1">
        <v>10165.672</v>
      </c>
      <c r="K683" s="1">
        <f>(Hoja2!$C683/C682)-1</f>
        <v>0</v>
      </c>
    </row>
    <row r="684" ht="15.75" customHeight="1">
      <c r="A684" s="12">
        <v>43950.0</v>
      </c>
      <c r="B684" s="13">
        <v>38.0</v>
      </c>
      <c r="C684" s="13">
        <v>5681.973684210527</v>
      </c>
      <c r="D684" s="13">
        <v>4654.60131147541</v>
      </c>
      <c r="E684" s="13">
        <v>8909.0</v>
      </c>
      <c r="F684" s="13">
        <v>8090.992924528302</v>
      </c>
      <c r="G684" s="13">
        <v>9909.002242152466</v>
      </c>
      <c r="H684" s="13">
        <f t="array" ref="H684">XLOOKUP(Hoja2!$B684,N$2:N$144,M$2:M$144)</f>
        <v>37</v>
      </c>
      <c r="I684" s="1">
        <v>9091.0</v>
      </c>
      <c r="J684" s="1">
        <v>9214.854468085106</v>
      </c>
      <c r="K684" s="1">
        <f>(Hoja2!$C684/C683)-1</f>
        <v>-0.000004631430741</v>
      </c>
    </row>
    <row r="685" ht="15.75" customHeight="1">
      <c r="A685" s="12">
        <v>43949.0</v>
      </c>
      <c r="B685" s="13">
        <v>45.0</v>
      </c>
      <c r="C685" s="13">
        <v>5681.977777777778</v>
      </c>
      <c r="D685" s="13">
        <v>4654.5490506329115</v>
      </c>
      <c r="E685" s="13">
        <v>8909.0</v>
      </c>
      <c r="F685" s="13">
        <v>8090.997619047619</v>
      </c>
      <c r="G685" s="13">
        <v>9909.00087108014</v>
      </c>
      <c r="H685" s="13">
        <f t="array" ref="H685">XLOOKUP(Hoja2!$B685,N$2:N$144,M$2:M$144)</f>
        <v>37</v>
      </c>
      <c r="I685" s="1">
        <v>11363.925373134329</v>
      </c>
      <c r="J685" s="1">
        <v>9214.85125</v>
      </c>
      <c r="K685" s="1">
        <f>(Hoja2!$C685/C684)-1</f>
        <v>0.0000007204481187</v>
      </c>
    </row>
    <row r="686" ht="15.75" customHeight="1">
      <c r="A686" s="12">
        <v>43948.0</v>
      </c>
      <c r="B686" s="13">
        <v>27.0</v>
      </c>
      <c r="C686" s="13">
        <v>5681.962962962963</v>
      </c>
      <c r="D686" s="13">
        <v>4654.624830508475</v>
      </c>
      <c r="E686" s="13">
        <v>8918.09</v>
      </c>
      <c r="F686" s="13">
        <v>8090.997032640949</v>
      </c>
      <c r="G686" s="13">
        <v>9909.0</v>
      </c>
      <c r="H686" s="13">
        <f t="array" ref="H686">XLOOKUP(Hoja2!$B686,N$2:N$144,M$2:M$144)</f>
        <v>37</v>
      </c>
      <c r="I686" s="1">
        <v>11363.971014492754</v>
      </c>
      <c r="J686" s="1">
        <v>10165.610714285714</v>
      </c>
      <c r="K686" s="1">
        <f>(Hoja2!$C686/C685)-1</f>
        <v>-0.00000260733417</v>
      </c>
    </row>
    <row r="687" ht="15.75" customHeight="1">
      <c r="A687" s="12">
        <v>43947.0</v>
      </c>
      <c r="B687" s="13">
        <v>8.0</v>
      </c>
      <c r="C687" s="13">
        <v>5682.0</v>
      </c>
      <c r="D687" s="13">
        <v>4654.5748514851475</v>
      </c>
      <c r="E687" s="13">
        <v>9174.897959183674</v>
      </c>
      <c r="F687" s="13">
        <v>8090.998073217726</v>
      </c>
      <c r="G687" s="13">
        <v>10331.083445491251</v>
      </c>
      <c r="H687" s="13">
        <f t="array" ref="H687">XLOOKUP(Hoja2!$B687,N$2:N$144,M$2:M$144)</f>
        <v>35</v>
      </c>
      <c r="I687" s="1">
        <v>9091.0</v>
      </c>
      <c r="J687" s="1">
        <v>10165.65</v>
      </c>
      <c r="K687" s="1">
        <f>(Hoja2!$C687/C686)-1</f>
        <v>0.000006518352421</v>
      </c>
    </row>
    <row r="688" ht="15.75" customHeight="1">
      <c r="A688" s="12">
        <v>43946.0</v>
      </c>
      <c r="B688" s="13">
        <v>19.0</v>
      </c>
      <c r="C688" s="13">
        <v>5682.0</v>
      </c>
      <c r="D688" s="13">
        <v>4654.572176870748</v>
      </c>
      <c r="E688" s="13">
        <v>9367.636363636364</v>
      </c>
      <c r="F688" s="13">
        <v>8090.995639534884</v>
      </c>
      <c r="G688" s="13">
        <v>10918.656811594203</v>
      </c>
      <c r="H688" s="13">
        <f t="array" ref="H688">XLOOKUP(Hoja2!$B688,N$2:N$144,M$2:M$144)</f>
        <v>36</v>
      </c>
      <c r="I688" s="1">
        <v>11363.985714285714</v>
      </c>
      <c r="J688" s="1">
        <v>10165.71062992126</v>
      </c>
      <c r="K688" s="1">
        <f>(Hoja2!$C688/C687)-1</f>
        <v>0</v>
      </c>
    </row>
    <row r="689" ht="15.75" customHeight="1">
      <c r="A689" s="12">
        <v>43945.0</v>
      </c>
      <c r="B689" s="13">
        <v>18.0</v>
      </c>
      <c r="C689" s="13">
        <v>5682.0</v>
      </c>
      <c r="D689" s="13">
        <v>4654.590769230769</v>
      </c>
      <c r="E689" s="13">
        <v>9818.007194244605</v>
      </c>
      <c r="F689" s="13">
        <v>8090.997995991984</v>
      </c>
      <c r="G689" s="13">
        <v>11727.007446808511</v>
      </c>
      <c r="H689" s="13">
        <f t="array" ref="H689">XLOOKUP(Hoja2!$B689,N$2:N$144,M$2:M$144)</f>
        <v>36</v>
      </c>
      <c r="I689" s="1">
        <v>9091.0</v>
      </c>
      <c r="J689" s="1">
        <v>9214.834022988505</v>
      </c>
      <c r="K689" s="1">
        <f>(Hoja2!$C689/C688)-1</f>
        <v>0</v>
      </c>
    </row>
    <row r="690" ht="15.75" customHeight="1">
      <c r="A690" s="12">
        <v>43944.0</v>
      </c>
      <c r="B690" s="13">
        <v>22.0</v>
      </c>
      <c r="C690" s="13">
        <v>5681.954545454545</v>
      </c>
      <c r="D690" s="13">
        <v>4654.600880503144</v>
      </c>
      <c r="E690" s="13">
        <v>9818.0</v>
      </c>
      <c r="F690" s="13">
        <v>8090.997468354431</v>
      </c>
      <c r="G690" s="13">
        <v>11727.018050541516</v>
      </c>
      <c r="H690" s="13">
        <f t="array" ref="H690">XLOOKUP(Hoja2!$B690,N$2:N$144,M$2:M$144)</f>
        <v>36</v>
      </c>
      <c r="I690" s="1">
        <v>9091.0</v>
      </c>
      <c r="J690" s="1">
        <v>9214.81</v>
      </c>
      <c r="K690" s="1">
        <f>(Hoja2!$C690/C689)-1</f>
        <v>-0.000007999744008</v>
      </c>
    </row>
    <row r="691" ht="15.75" customHeight="1">
      <c r="A691" s="12">
        <v>43943.0</v>
      </c>
      <c r="B691" s="13">
        <v>17.0</v>
      </c>
      <c r="C691" s="13">
        <v>5682.0</v>
      </c>
      <c r="D691" s="13">
        <v>4654.597716049382</v>
      </c>
      <c r="E691" s="13">
        <v>9818.0</v>
      </c>
      <c r="F691" s="13">
        <v>8090.98730964467</v>
      </c>
      <c r="G691" s="13">
        <v>11727.013026052104</v>
      </c>
      <c r="H691" s="13">
        <f t="array" ref="H691">XLOOKUP(Hoja2!$B691,N$2:N$144,M$2:M$144)</f>
        <v>36</v>
      </c>
      <c r="I691" s="1">
        <v>11363.971830985916</v>
      </c>
      <c r="J691" s="1">
        <v>9214.81</v>
      </c>
      <c r="K691" s="1">
        <f>(Hoja2!$C691/C690)-1</f>
        <v>0.000007999808005</v>
      </c>
    </row>
    <row r="692" ht="15.75" customHeight="1">
      <c r="A692" s="12">
        <v>43942.0</v>
      </c>
      <c r="B692" s="13">
        <v>19.0</v>
      </c>
      <c r="C692" s="13">
        <v>5682.0</v>
      </c>
      <c r="D692" s="13">
        <v>4654.636419753087</v>
      </c>
      <c r="E692" s="13">
        <v>9818.0</v>
      </c>
      <c r="F692" s="13">
        <v>8090.995485327314</v>
      </c>
      <c r="G692" s="13">
        <v>11727.019486271036</v>
      </c>
      <c r="H692" s="13">
        <f t="array" ref="H692">XLOOKUP(Hoja2!$B692,N$2:N$144,M$2:M$144)</f>
        <v>36</v>
      </c>
      <c r="I692" s="1">
        <v>5681.944444444444</v>
      </c>
      <c r="J692" s="1">
        <v>4654.564357142857</v>
      </c>
      <c r="K692" s="1">
        <f>(Hoja2!$C692/C691)-1</f>
        <v>0</v>
      </c>
    </row>
    <row r="693" ht="15.75" customHeight="1">
      <c r="A693" s="12">
        <v>43941.0</v>
      </c>
      <c r="B693" s="13">
        <v>29.0</v>
      </c>
      <c r="C693" s="13">
        <v>5682.0</v>
      </c>
      <c r="D693" s="13">
        <v>4654.590769230768</v>
      </c>
      <c r="E693" s="13">
        <v>9818.0</v>
      </c>
      <c r="F693" s="13">
        <v>8091.0</v>
      </c>
      <c r="G693" s="13">
        <v>11727.007936507936</v>
      </c>
      <c r="H693" s="13">
        <f t="array" ref="H693">XLOOKUP(Hoja2!$B693,N$2:N$144,M$2:M$144)</f>
        <v>37</v>
      </c>
      <c r="I693" s="1">
        <v>9091.0</v>
      </c>
      <c r="J693" s="1">
        <v>9214.851799999999</v>
      </c>
      <c r="K693" s="1">
        <f>(Hoja2!$C693/C692)-1</f>
        <v>0</v>
      </c>
    </row>
    <row r="694" ht="15.75" customHeight="1">
      <c r="A694" s="12">
        <v>43940.0</v>
      </c>
      <c r="B694" s="13">
        <v>37.0</v>
      </c>
      <c r="C694" s="13">
        <v>5681.972972972973</v>
      </c>
      <c r="D694" s="13">
        <v>4654.602727272727</v>
      </c>
      <c r="E694" s="13">
        <v>9818.0</v>
      </c>
      <c r="F694" s="13">
        <v>8090.994328922496</v>
      </c>
      <c r="G694" s="13">
        <v>11727.01031592521</v>
      </c>
      <c r="H694" s="13">
        <f t="array" ref="H694">XLOOKUP(Hoja2!$B694,N$2:N$144,M$2:M$144)</f>
        <v>37</v>
      </c>
      <c r="I694" s="1">
        <v>9091.0</v>
      </c>
      <c r="J694" s="1">
        <v>9214.81</v>
      </c>
      <c r="K694" s="1">
        <f>(Hoja2!$C694/C693)-1</f>
        <v>-0.000004756604545</v>
      </c>
    </row>
    <row r="695" ht="15.75" customHeight="1">
      <c r="A695" s="12">
        <v>43939.0</v>
      </c>
      <c r="B695" s="13">
        <v>72.0</v>
      </c>
      <c r="C695" s="13">
        <v>5681.944444444444</v>
      </c>
      <c r="D695" s="13">
        <v>4654.564357142857</v>
      </c>
      <c r="E695" s="13">
        <v>9818.011049723757</v>
      </c>
      <c r="F695" s="13">
        <v>8091.0</v>
      </c>
      <c r="G695" s="13">
        <v>11728.536353467562</v>
      </c>
      <c r="H695" s="13">
        <f t="array" ref="H695">XLOOKUP(Hoja2!$B695,N$2:N$144,M$2:M$144)</f>
        <v>39</v>
      </c>
      <c r="I695" s="1">
        <v>9091.0</v>
      </c>
      <c r="J695" s="1">
        <v>9214.81</v>
      </c>
      <c r="K695" s="1">
        <f>(Hoja2!$C695/C694)-1</f>
        <v>-0.000005020884236</v>
      </c>
    </row>
    <row r="696" ht="15.75" customHeight="1">
      <c r="A696" s="12">
        <v>43938.0</v>
      </c>
      <c r="B696" s="13">
        <v>26.0</v>
      </c>
      <c r="C696" s="13">
        <v>6337.615384615385</v>
      </c>
      <c r="D696" s="13">
        <v>7045.019193548386</v>
      </c>
      <c r="E696" s="13">
        <v>9818.0</v>
      </c>
      <c r="F696" s="13">
        <v>8090.997732426304</v>
      </c>
      <c r="G696" s="13">
        <v>12177.41155234657</v>
      </c>
      <c r="H696" s="13">
        <f t="array" ref="H696">XLOOKUP(Hoja2!$B696,N$2:N$144,M$2:M$144)</f>
        <v>37</v>
      </c>
      <c r="I696" s="1">
        <v>9091.0</v>
      </c>
      <c r="J696" s="1">
        <v>10165.596434782607</v>
      </c>
      <c r="K696" s="1">
        <f>(Hoja2!$C696/C695)-1</f>
        <v>0.1153955211</v>
      </c>
    </row>
    <row r="697" ht="15.75" customHeight="1">
      <c r="A697" s="12">
        <v>43937.0</v>
      </c>
      <c r="B697" s="13">
        <v>8.0</v>
      </c>
      <c r="C697" s="13">
        <v>11364.0</v>
      </c>
      <c r="D697" s="13">
        <v>9214.873333333333</v>
      </c>
      <c r="E697" s="13">
        <v>9818.0</v>
      </c>
      <c r="F697" s="13">
        <v>8090.997368421053</v>
      </c>
      <c r="G697" s="13">
        <v>12630.365151515152</v>
      </c>
      <c r="H697" s="13">
        <f t="array" ref="H697">XLOOKUP(Hoja2!$B697,N$2:N$144,M$2:M$144)</f>
        <v>35</v>
      </c>
      <c r="I697" s="1">
        <v>9091.0</v>
      </c>
      <c r="J697" s="1">
        <v>10165.648320610686</v>
      </c>
      <c r="K697" s="1">
        <f>(Hoja2!$C697/C696)-1</f>
        <v>0.7931034483</v>
      </c>
    </row>
    <row r="698" ht="15.75" customHeight="1">
      <c r="A698" s="12">
        <v>43936.0</v>
      </c>
      <c r="B698" s="13">
        <v>9.0</v>
      </c>
      <c r="C698" s="13">
        <v>11363.888888888889</v>
      </c>
      <c r="D698" s="13">
        <v>9214.917179487178</v>
      </c>
      <c r="E698" s="13">
        <v>9818.008849557522</v>
      </c>
      <c r="F698" s="13">
        <v>8090.995061728395</v>
      </c>
      <c r="G698" s="13">
        <v>12602.746031746032</v>
      </c>
      <c r="H698" s="13">
        <f t="array" ref="H698">XLOOKUP(Hoja2!$B698,N$2:N$144,M$2:M$144)</f>
        <v>35</v>
      </c>
      <c r="I698" s="1">
        <v>9091.0</v>
      </c>
      <c r="J698" s="1">
        <v>10165.616849315067</v>
      </c>
      <c r="K698" s="1">
        <f>(Hoja2!$C698/C697)-1</f>
        <v>-0.000009777464899</v>
      </c>
    </row>
    <row r="699" ht="15.75" customHeight="1">
      <c r="A699" s="12">
        <v>43935.0</v>
      </c>
      <c r="B699" s="13">
        <v>8.0</v>
      </c>
      <c r="C699" s="13">
        <v>11364.0</v>
      </c>
      <c r="D699" s="13">
        <v>9214.855434782608</v>
      </c>
      <c r="E699" s="13">
        <v>9818.027027027027</v>
      </c>
      <c r="F699" s="13">
        <v>8090.992628992629</v>
      </c>
      <c r="G699" s="13">
        <v>12607.009727626459</v>
      </c>
      <c r="H699" s="13">
        <f t="array" ref="H699">XLOOKUP(Hoja2!$B699,N$2:N$144,M$2:M$144)</f>
        <v>35</v>
      </c>
      <c r="I699" s="1">
        <v>9091.0</v>
      </c>
      <c r="J699" s="1">
        <v>10165.578260869564</v>
      </c>
      <c r="K699" s="1">
        <f>(Hoja2!$C699/C698)-1</f>
        <v>0.000009777560499</v>
      </c>
    </row>
    <row r="700" ht="15.75" customHeight="1">
      <c r="A700" s="12">
        <v>43934.0</v>
      </c>
      <c r="B700" s="13">
        <v>9.0</v>
      </c>
      <c r="C700" s="13">
        <v>11364.0</v>
      </c>
      <c r="D700" s="13">
        <v>8905.251142857142</v>
      </c>
      <c r="E700" s="13">
        <v>9818.0</v>
      </c>
      <c r="F700" s="13">
        <v>8090.991124260355</v>
      </c>
      <c r="G700" s="13">
        <v>10773.754352030948</v>
      </c>
      <c r="H700" s="13">
        <f t="array" ref="H700">XLOOKUP(Hoja2!$B700,N$2:N$144,M$2:M$144)</f>
        <v>35</v>
      </c>
      <c r="I700" s="1">
        <v>9091.0</v>
      </c>
      <c r="J700" s="1">
        <v>10165.63705882353</v>
      </c>
      <c r="K700" s="1">
        <f>(Hoja2!$C700/C699)-1</f>
        <v>0</v>
      </c>
    </row>
    <row r="701" ht="15.75" customHeight="1">
      <c r="A701" s="12">
        <v>43933.0</v>
      </c>
      <c r="B701" s="13">
        <v>3.0</v>
      </c>
      <c r="C701" s="13">
        <v>11364.0</v>
      </c>
      <c r="D701" s="13">
        <v>9002.367647058823</v>
      </c>
      <c r="E701" s="13">
        <v>9818.0</v>
      </c>
      <c r="F701" s="13">
        <v>8090.996415770609</v>
      </c>
      <c r="G701" s="13">
        <v>10773.405152224825</v>
      </c>
      <c r="H701" s="13">
        <f t="array" ref="H701">XLOOKUP(Hoja2!$B701,N$2:N$144,M$2:M$144)</f>
        <v>35</v>
      </c>
      <c r="I701" s="1">
        <v>9090.986666666666</v>
      </c>
      <c r="J701" s="1">
        <v>9214.834880952381</v>
      </c>
      <c r="K701" s="1">
        <f>(Hoja2!$C701/C700)-1</f>
        <v>0</v>
      </c>
    </row>
    <row r="702" ht="15.75" customHeight="1">
      <c r="A702" s="12">
        <v>43932.0</v>
      </c>
      <c r="B702" s="13">
        <v>12.0</v>
      </c>
      <c r="C702" s="13">
        <v>11363.916666666666</v>
      </c>
      <c r="D702" s="13">
        <v>9085.857</v>
      </c>
      <c r="E702" s="13">
        <v>9818.0</v>
      </c>
      <c r="F702" s="13">
        <v>8091.0</v>
      </c>
      <c r="G702" s="13">
        <v>10773.762979683974</v>
      </c>
      <c r="H702" s="13">
        <f t="array" ref="H702">XLOOKUP(Hoja2!$B702,N$2:N$144,M$2:M$144)</f>
        <v>35</v>
      </c>
      <c r="I702" s="1">
        <v>11363.973333333333</v>
      </c>
      <c r="J702" s="1">
        <v>9214.837866666667</v>
      </c>
      <c r="K702" s="1">
        <f>(Hoja2!$C702/C701)-1</f>
        <v>-0.000007333098674</v>
      </c>
    </row>
    <row r="703" ht="15.75" customHeight="1">
      <c r="A703" s="12">
        <v>43930.0</v>
      </c>
      <c r="B703" s="13">
        <v>4.0</v>
      </c>
      <c r="C703" s="13">
        <v>11364.0</v>
      </c>
      <c r="D703" s="13">
        <v>9050.65</v>
      </c>
      <c r="E703" s="13">
        <v>9818.0</v>
      </c>
      <c r="F703" s="13">
        <v>8091.0</v>
      </c>
      <c r="G703" s="13">
        <v>10773.601000909917</v>
      </c>
      <c r="H703" s="13">
        <f t="array" ref="H703">XLOOKUP(Hoja2!$B703,N$2:N$144,M$2:M$144)</f>
        <v>35</v>
      </c>
      <c r="I703" s="1">
        <v>9091.0</v>
      </c>
      <c r="J703" s="1">
        <v>9214.81</v>
      </c>
      <c r="K703" s="1">
        <f>(Hoja2!$C703/C702)-1</f>
        <v>0.000007333152449</v>
      </c>
    </row>
    <row r="704" ht="15.75" customHeight="1">
      <c r="A704" s="12">
        <v>43929.0</v>
      </c>
      <c r="B704" s="13">
        <v>13.0</v>
      </c>
      <c r="C704" s="13">
        <v>11364.0</v>
      </c>
      <c r="D704" s="13">
        <v>9151.486666666666</v>
      </c>
      <c r="E704" s="13">
        <v>9818.005128205128</v>
      </c>
      <c r="F704" s="13">
        <v>8090.997032640949</v>
      </c>
      <c r="G704" s="13">
        <v>10773.552540013918</v>
      </c>
      <c r="H704" s="13">
        <f t="array" ref="H704">XLOOKUP(Hoja2!$B704,N$2:N$144,M$2:M$144)</f>
        <v>35</v>
      </c>
      <c r="I704" s="1">
        <v>9091.0</v>
      </c>
      <c r="J704" s="1">
        <v>10165.632366412212</v>
      </c>
      <c r="K704" s="1">
        <f>(Hoja2!$C704/C703)-1</f>
        <v>0</v>
      </c>
    </row>
    <row r="705" ht="15.75" customHeight="1">
      <c r="A705" s="12">
        <v>43928.0</v>
      </c>
      <c r="B705" s="13">
        <v>19.0</v>
      </c>
      <c r="C705" s="13">
        <v>11364.0</v>
      </c>
      <c r="D705" s="13">
        <v>8894.601774193547</v>
      </c>
      <c r="E705" s="13">
        <v>9818.005319148937</v>
      </c>
      <c r="F705" s="13">
        <v>8090.994495412844</v>
      </c>
      <c r="G705" s="13">
        <v>10774.223926380368</v>
      </c>
      <c r="H705" s="13">
        <f t="array" ref="H705">XLOOKUP(Hoja2!$B705,N$2:N$144,M$2:M$144)</f>
        <v>36</v>
      </c>
      <c r="I705" s="1">
        <v>9091.0</v>
      </c>
      <c r="J705" s="1">
        <v>10165.530099999998</v>
      </c>
      <c r="K705" s="1">
        <f>(Hoja2!$C705/C704)-1</f>
        <v>0</v>
      </c>
    </row>
    <row r="706" ht="15.75" customHeight="1">
      <c r="A706" s="12">
        <v>43927.0</v>
      </c>
      <c r="B706" s="13">
        <v>5.0</v>
      </c>
      <c r="C706" s="13">
        <v>11364.0</v>
      </c>
      <c r="D706" s="13">
        <v>8913.96611111111</v>
      </c>
      <c r="E706" s="13">
        <v>9818.009174311926</v>
      </c>
      <c r="F706" s="13">
        <v>8090.994858611825</v>
      </c>
      <c r="G706" s="13">
        <v>10776.59649122807</v>
      </c>
      <c r="H706" s="13">
        <f t="array" ref="H706">XLOOKUP(Hoja2!$B706,N$2:N$144,M$2:M$144)</f>
        <v>35</v>
      </c>
      <c r="I706" s="1">
        <v>9091.0</v>
      </c>
      <c r="J706" s="1">
        <v>10165.605185185184</v>
      </c>
      <c r="K706" s="1">
        <f>(Hoja2!$C706/C705)-1</f>
        <v>0</v>
      </c>
    </row>
    <row r="707" ht="15.75" customHeight="1">
      <c r="A707" s="12">
        <v>43926.0</v>
      </c>
      <c r="B707" s="13">
        <v>3.0</v>
      </c>
      <c r="C707" s="13">
        <v>11364.0</v>
      </c>
      <c r="D707" s="13">
        <v>8950.55243902439</v>
      </c>
      <c r="E707" s="13">
        <v>9818.0</v>
      </c>
      <c r="F707" s="13">
        <v>8090.996282527881</v>
      </c>
      <c r="G707" s="13">
        <v>10773.732175502742</v>
      </c>
      <c r="H707" s="13">
        <f t="array" ref="H707">XLOOKUP(Hoja2!$B707,N$2:N$144,M$2:M$144)</f>
        <v>35</v>
      </c>
      <c r="I707" s="1">
        <v>9090.98717948718</v>
      </c>
      <c r="J707" s="1">
        <v>10165.65</v>
      </c>
      <c r="K707" s="1">
        <f>(Hoja2!$C707/C706)-1</f>
        <v>0</v>
      </c>
    </row>
    <row r="708" ht="15.75" customHeight="1">
      <c r="A708" s="12">
        <v>43925.0</v>
      </c>
      <c r="B708" s="13">
        <v>14.0</v>
      </c>
      <c r="C708" s="13">
        <v>11364.0</v>
      </c>
      <c r="D708" s="13">
        <v>9017.818</v>
      </c>
      <c r="E708" s="13">
        <v>9818.014354066985</v>
      </c>
      <c r="F708" s="13">
        <v>8090.994160583941</v>
      </c>
      <c r="G708" s="13">
        <v>10783.189256198348</v>
      </c>
      <c r="H708" s="13">
        <f t="array" ref="H708">XLOOKUP(Hoja2!$B708,N$2:N$144,M$2:M$144)</f>
        <v>36</v>
      </c>
      <c r="I708" s="1">
        <v>9090.98717948718</v>
      </c>
      <c r="J708" s="1">
        <v>10165.634957264956</v>
      </c>
      <c r="K708" s="1">
        <f>(Hoja2!$C708/C707)-1</f>
        <v>0</v>
      </c>
    </row>
    <row r="709" ht="15.75" customHeight="1">
      <c r="A709" s="12">
        <v>43924.0</v>
      </c>
      <c r="B709" s="13">
        <v>11.0</v>
      </c>
      <c r="C709" s="13">
        <v>11364.0</v>
      </c>
      <c r="D709" s="13">
        <v>9110.631538461537</v>
      </c>
      <c r="E709" s="13">
        <v>9818.026041666666</v>
      </c>
      <c r="F709" s="13">
        <v>8090.9963167587475</v>
      </c>
      <c r="G709" s="13">
        <v>12636.020862308762</v>
      </c>
      <c r="H709" s="13">
        <f t="array" ref="H709">XLOOKUP(Hoja2!$B709,N$2:N$144,M$2:M$144)</f>
        <v>35</v>
      </c>
      <c r="I709" s="1">
        <v>9091.0</v>
      </c>
      <c r="J709" s="1">
        <v>9214.81</v>
      </c>
      <c r="K709" s="1">
        <f>(Hoja2!$C709/C708)-1</f>
        <v>0</v>
      </c>
    </row>
    <row r="710" ht="15.75" customHeight="1">
      <c r="A710" s="12">
        <v>43923.0</v>
      </c>
      <c r="B710" s="13">
        <v>10.0</v>
      </c>
      <c r="C710" s="13">
        <v>11364.0</v>
      </c>
      <c r="D710" s="13">
        <v>9158.412656249999</v>
      </c>
      <c r="E710" s="13">
        <v>9818.016393442624</v>
      </c>
      <c r="F710" s="13">
        <v>8090.997907949791</v>
      </c>
      <c r="G710" s="13">
        <v>12636.005703422054</v>
      </c>
      <c r="H710" s="13">
        <f t="array" ref="H710">XLOOKUP(Hoja2!$B710,N$2:N$144,M$2:M$144)</f>
        <v>35</v>
      </c>
      <c r="I710" s="1">
        <v>9091.0</v>
      </c>
      <c r="J710" s="1">
        <v>9214.81</v>
      </c>
      <c r="K710" s="1">
        <f>(Hoja2!$C710/C709)-1</f>
        <v>0</v>
      </c>
    </row>
    <row r="711" ht="15.75" customHeight="1">
      <c r="A711" s="12">
        <v>43922.0</v>
      </c>
      <c r="B711" s="13">
        <v>10.0</v>
      </c>
      <c r="C711" s="13">
        <v>11364.0</v>
      </c>
      <c r="D711" s="13">
        <v>9037.815686274509</v>
      </c>
      <c r="E711" s="13">
        <v>9818.007352941177</v>
      </c>
      <c r="F711" s="13">
        <v>8090.997950819672</v>
      </c>
      <c r="G711" s="13">
        <v>12636.013157894737</v>
      </c>
      <c r="H711" s="13">
        <f t="array" ref="H711">XLOOKUP(Hoja2!$B711,N$2:N$144,M$2:M$144)</f>
        <v>35</v>
      </c>
      <c r="I711" s="1">
        <v>11363.95</v>
      </c>
      <c r="J711" s="1">
        <v>10165.5893877551</v>
      </c>
      <c r="K711" s="1">
        <f>(Hoja2!$C711/C710)-1</f>
        <v>0</v>
      </c>
    </row>
    <row r="712" ht="15.75" customHeight="1">
      <c r="A712" s="12">
        <v>43921.0</v>
      </c>
      <c r="B712" s="13">
        <v>9.0</v>
      </c>
      <c r="C712" s="13">
        <v>11364.0</v>
      </c>
      <c r="D712" s="13">
        <v>8771.473333333333</v>
      </c>
      <c r="E712" s="13">
        <v>9818.006944444445</v>
      </c>
      <c r="F712" s="13">
        <v>8090.996</v>
      </c>
      <c r="G712" s="13">
        <v>12636.00879765396</v>
      </c>
      <c r="H712" s="13">
        <f t="array" ref="H712">XLOOKUP(Hoja2!$B712,N$2:N$144,M$2:M$144)</f>
        <v>35</v>
      </c>
      <c r="I712" s="1">
        <v>11363.95</v>
      </c>
      <c r="J712" s="1">
        <v>10165.598342541436</v>
      </c>
      <c r="K712" s="1">
        <f>(Hoja2!$C712/C711)-1</f>
        <v>0</v>
      </c>
    </row>
    <row r="713" ht="15.75" customHeight="1">
      <c r="A713" s="12">
        <v>43920.0</v>
      </c>
      <c r="B713" s="13">
        <v>6.0</v>
      </c>
      <c r="C713" s="13">
        <v>11364.0</v>
      </c>
      <c r="D713" s="13">
        <v>9165.451643835617</v>
      </c>
      <c r="E713" s="13">
        <v>9818.015037593985</v>
      </c>
      <c r="F713" s="13">
        <v>8090.990632318501</v>
      </c>
      <c r="G713" s="13">
        <v>12636.01559454191</v>
      </c>
      <c r="H713" s="13">
        <f t="array" ref="H713">XLOOKUP(Hoja2!$B713,N$2:N$144,M$2:M$144)</f>
        <v>35</v>
      </c>
      <c r="I713" s="1">
        <v>9091.0</v>
      </c>
      <c r="J713" s="1">
        <v>10165.585833333333</v>
      </c>
      <c r="K713" s="1">
        <f>(Hoja2!$C713/C712)-1</f>
        <v>0</v>
      </c>
    </row>
    <row r="714" ht="15.75" customHeight="1">
      <c r="A714" s="12">
        <v>43919.0</v>
      </c>
      <c r="B714" s="13">
        <v>6.0</v>
      </c>
      <c r="C714" s="13">
        <v>11364.0</v>
      </c>
      <c r="D714" s="13">
        <v>9108.681029411764</v>
      </c>
      <c r="E714" s="13">
        <v>9818.005586592179</v>
      </c>
      <c r="F714" s="13">
        <v>8090.998188405797</v>
      </c>
      <c r="G714" s="13">
        <v>12636.005393743259</v>
      </c>
      <c r="H714" s="13">
        <f t="array" ref="H714">XLOOKUP(Hoja2!$B714,N$2:N$144,M$2:M$144)</f>
        <v>35</v>
      </c>
      <c r="I714" s="1">
        <v>11364.0</v>
      </c>
      <c r="J714" s="1">
        <v>10165.606323529411</v>
      </c>
      <c r="K714" s="1">
        <f>(Hoja2!$C714/C713)-1</f>
        <v>0</v>
      </c>
    </row>
    <row r="715" ht="15.75" customHeight="1">
      <c r="A715" s="12">
        <v>43918.0</v>
      </c>
      <c r="B715" s="13">
        <v>2.0</v>
      </c>
      <c r="C715" s="13">
        <v>11364.0</v>
      </c>
      <c r="D715" s="13">
        <v>9151.486666666666</v>
      </c>
      <c r="E715" s="13">
        <v>9818.004807692309</v>
      </c>
      <c r="F715" s="13">
        <v>8090.997045790251</v>
      </c>
      <c r="G715" s="13">
        <v>12636.011928429423</v>
      </c>
      <c r="H715" s="13">
        <f t="array" ref="H715">XLOOKUP(Hoja2!$B715,N$2:N$144,M$2:M$144)</f>
        <v>35</v>
      </c>
      <c r="I715" s="1">
        <v>9091.0</v>
      </c>
      <c r="J715" s="1">
        <v>9214.81</v>
      </c>
      <c r="K715" s="1">
        <f>(Hoja2!$C715/C714)-1</f>
        <v>0</v>
      </c>
    </row>
    <row r="716" ht="15.75" customHeight="1">
      <c r="A716" s="12">
        <v>43917.0</v>
      </c>
      <c r="B716" s="13">
        <v>7.0</v>
      </c>
      <c r="C716" s="13">
        <v>11364.0</v>
      </c>
      <c r="D716" s="13">
        <v>9119.806666666665</v>
      </c>
      <c r="E716" s="13">
        <v>9818.010752688173</v>
      </c>
      <c r="F716" s="13">
        <v>8090.998116760828</v>
      </c>
      <c r="G716" s="13">
        <v>12636.016129032258</v>
      </c>
      <c r="H716" s="13">
        <f t="array" ref="H716">XLOOKUP(Hoja2!$B716,N$2:N$144,M$2:M$144)</f>
        <v>35</v>
      </c>
      <c r="I716" s="1">
        <v>9091.0</v>
      </c>
      <c r="J716" s="1">
        <v>9214.840510948905</v>
      </c>
      <c r="K716" s="1">
        <f>(Hoja2!$C716/C715)-1</f>
        <v>0</v>
      </c>
    </row>
    <row r="717" ht="15.75" customHeight="1">
      <c r="A717" s="12">
        <v>43916.0</v>
      </c>
      <c r="B717" s="13">
        <v>13.0</v>
      </c>
      <c r="C717" s="13">
        <v>11363.923076923076</v>
      </c>
      <c r="D717" s="13">
        <v>9214.860975609756</v>
      </c>
      <c r="E717" s="13">
        <v>9818.0</v>
      </c>
      <c r="F717" s="13">
        <v>8090.99589322382</v>
      </c>
      <c r="G717" s="13">
        <v>12634.56270096463</v>
      </c>
      <c r="H717" s="13">
        <f t="array" ref="H717">XLOOKUP(Hoja2!$B717,N$2:N$144,M$2:M$144)</f>
        <v>35</v>
      </c>
      <c r="I717" s="1">
        <v>9091.0</v>
      </c>
      <c r="J717" s="1">
        <v>9214.81</v>
      </c>
      <c r="K717" s="1">
        <f>(Hoja2!$C717/C716)-1</f>
        <v>-0.000006769014161</v>
      </c>
    </row>
    <row r="718" ht="15.75" customHeight="1">
      <c r="A718" s="12">
        <v>43915.0</v>
      </c>
      <c r="B718" s="13">
        <v>3.0</v>
      </c>
      <c r="C718" s="13">
        <v>11364.0</v>
      </c>
      <c r="D718" s="13">
        <v>9214.81</v>
      </c>
      <c r="E718" s="13">
        <v>9818.007874015748</v>
      </c>
      <c r="F718" s="13">
        <v>8090.995444191344</v>
      </c>
      <c r="G718" s="13">
        <v>12634.350458715597</v>
      </c>
      <c r="H718" s="13">
        <f t="array" ref="H718">XLOOKUP(Hoja2!$B718,N$2:N$144,M$2:M$144)</f>
        <v>35</v>
      </c>
      <c r="I718" s="1">
        <v>9091.0</v>
      </c>
      <c r="J718" s="1">
        <v>9214.825144927536</v>
      </c>
      <c r="K718" s="1">
        <f>(Hoja2!$C718/C717)-1</f>
        <v>0.000006769059981</v>
      </c>
    </row>
    <row r="719" ht="15.75" customHeight="1">
      <c r="A719" s="12">
        <v>43914.0</v>
      </c>
      <c r="B719" s="13">
        <v>3.0</v>
      </c>
      <c r="C719" s="13">
        <v>11364.0</v>
      </c>
      <c r="D719" s="13">
        <v>9214.81</v>
      </c>
      <c r="E719" s="13">
        <v>9818.017391304347</v>
      </c>
      <c r="F719" s="13">
        <v>8090.99494949495</v>
      </c>
      <c r="G719" s="13">
        <v>12636.010570824525</v>
      </c>
      <c r="H719" s="13">
        <f t="array" ref="H719">XLOOKUP(Hoja2!$B719,N$2:N$144,M$2:M$144)</f>
        <v>35</v>
      </c>
      <c r="I719" s="1">
        <v>9091.0</v>
      </c>
      <c r="J719" s="1">
        <v>9214.827711864406</v>
      </c>
      <c r="K719" s="1">
        <f>(Hoja2!$C719/C718)-1</f>
        <v>0</v>
      </c>
    </row>
    <row r="720" ht="15.75" customHeight="1">
      <c r="A720" s="12">
        <v>43913.0</v>
      </c>
      <c r="B720" s="13">
        <v>0.0</v>
      </c>
      <c r="C720" s="13">
        <v>11364.0</v>
      </c>
      <c r="D720" s="13">
        <v>9214.858604651163</v>
      </c>
      <c r="E720" s="13">
        <v>9818.0</v>
      </c>
      <c r="F720" s="13">
        <v>8090.997468354431</v>
      </c>
      <c r="G720" s="13">
        <v>11730.382624768947</v>
      </c>
      <c r="H720" s="13">
        <f t="array" ref="H720">XLOOKUP(Hoja2!$B720,N$2:N$144,M$2:M$144)</f>
        <v>35</v>
      </c>
      <c r="I720" s="1">
        <v>9091.0</v>
      </c>
      <c r="J720" s="1">
        <v>9214.858984375</v>
      </c>
      <c r="K720" s="1">
        <f>(Hoja2!$C720/C719)-1</f>
        <v>0</v>
      </c>
    </row>
    <row r="721" ht="15.75" customHeight="1">
      <c r="A721" s="12">
        <v>43912.0</v>
      </c>
      <c r="B721" s="13">
        <v>0.0</v>
      </c>
      <c r="C721" s="13">
        <v>11364.0</v>
      </c>
      <c r="D721" s="13">
        <v>9214.81</v>
      </c>
      <c r="E721" s="13">
        <v>9818.00625</v>
      </c>
      <c r="F721" s="13">
        <v>8090.99645390071</v>
      </c>
      <c r="G721" s="13">
        <v>11727.003420752566</v>
      </c>
      <c r="H721" s="13">
        <f t="array" ref="H721">XLOOKUP(Hoja2!$B721,N$2:N$144,M$2:M$144)</f>
        <v>35</v>
      </c>
      <c r="I721" s="1">
        <v>11314.021978021978</v>
      </c>
      <c r="J721" s="1">
        <v>9214.842403100774</v>
      </c>
      <c r="K721" s="1">
        <f>(Hoja2!$C721/C720)-1</f>
        <v>0</v>
      </c>
    </row>
    <row r="722" ht="15.75" customHeight="1">
      <c r="A722" s="12">
        <v>43911.0</v>
      </c>
      <c r="B722" s="13">
        <v>0.0</v>
      </c>
      <c r="C722" s="13">
        <v>11364.0</v>
      </c>
      <c r="D722" s="13">
        <v>9214.848</v>
      </c>
      <c r="E722" s="13">
        <v>9818.004878048781</v>
      </c>
      <c r="F722" s="13">
        <v>8090.992283950617</v>
      </c>
      <c r="G722" s="13">
        <v>11729.444642857143</v>
      </c>
      <c r="H722" s="13">
        <f t="array" ref="H722">XLOOKUP(Hoja2!$B722,N$2:N$144,M$2:M$144)</f>
        <v>35</v>
      </c>
      <c r="I722" s="1">
        <v>9091.0</v>
      </c>
      <c r="J722" s="1">
        <v>9214.860361445782</v>
      </c>
      <c r="K722" s="1">
        <f>(Hoja2!$C722/C721)-1</f>
        <v>0</v>
      </c>
    </row>
    <row r="723" ht="15.75" customHeight="1">
      <c r="A723" s="12">
        <v>43910.0</v>
      </c>
      <c r="B723" s="13">
        <v>0.0</v>
      </c>
      <c r="C723" s="13">
        <v>11364.0</v>
      </c>
      <c r="D723" s="13">
        <v>9214.809999999998</v>
      </c>
      <c r="E723" s="13">
        <v>9818.021276595744</v>
      </c>
      <c r="F723" s="13">
        <v>8090.996575342466</v>
      </c>
      <c r="G723" s="13">
        <v>12625.742937853107</v>
      </c>
      <c r="H723" s="13">
        <f t="array" ref="H723">XLOOKUP(Hoja2!$B723,N$2:N$144,M$2:M$144)</f>
        <v>35</v>
      </c>
      <c r="I723" s="1">
        <v>9090.989130434782</v>
      </c>
      <c r="J723" s="1">
        <v>9214.828173913043</v>
      </c>
      <c r="K723" s="1">
        <f>(Hoja2!$C723/C722)-1</f>
        <v>0</v>
      </c>
    </row>
    <row r="724" ht="15.75" customHeight="1">
      <c r="A724" s="12">
        <v>43909.0</v>
      </c>
      <c r="B724" s="13">
        <v>0.0</v>
      </c>
      <c r="C724" s="13">
        <v>11364.0</v>
      </c>
      <c r="D724" s="13">
        <v>9214.81</v>
      </c>
      <c r="E724" s="13">
        <v>9818.026845637583</v>
      </c>
      <c r="F724" s="13">
        <v>8090.995642701525</v>
      </c>
      <c r="G724" s="13">
        <v>12634.02625820569</v>
      </c>
      <c r="H724" s="13">
        <f t="array" ref="H724">XLOOKUP(Hoja2!$B724,N$2:N$144,M$2:M$144)</f>
        <v>35</v>
      </c>
      <c r="I724" s="1">
        <v>9091.0</v>
      </c>
      <c r="J724" s="1">
        <v>9214.81</v>
      </c>
      <c r="K724" s="1">
        <f>(Hoja2!$C724/C723)-1</f>
        <v>0</v>
      </c>
    </row>
    <row r="725" ht="15.75" customHeight="1">
      <c r="A725" s="12">
        <v>43908.0</v>
      </c>
      <c r="B725" s="13">
        <v>0.0</v>
      </c>
      <c r="C725" s="13">
        <v>11364.0</v>
      </c>
      <c r="D725" s="13">
        <v>9214.81</v>
      </c>
      <c r="E725" s="13">
        <v>9818.0</v>
      </c>
      <c r="F725" s="13">
        <v>8090.99203187251</v>
      </c>
      <c r="G725" s="13">
        <v>12632.58945386064</v>
      </c>
      <c r="H725" s="13">
        <f t="array" ref="H725">XLOOKUP(Hoja2!$B725,N$2:N$144,M$2:M$144)</f>
        <v>35</v>
      </c>
      <c r="I725" s="1">
        <v>9090.978723404256</v>
      </c>
      <c r="J725" s="1">
        <v>9214.858604651163</v>
      </c>
      <c r="K725" s="1">
        <f>(Hoja2!$C725/C724)-1</f>
        <v>0</v>
      </c>
    </row>
    <row r="726" ht="15.75" customHeight="1">
      <c r="A726" s="12">
        <v>43907.0</v>
      </c>
      <c r="B726" s="13">
        <v>0.0</v>
      </c>
      <c r="C726" s="13">
        <v>11364.0</v>
      </c>
      <c r="D726" s="13">
        <v>9214.81</v>
      </c>
      <c r="E726" s="13">
        <v>9818.0</v>
      </c>
      <c r="F726" s="13">
        <v>8090.997903563942</v>
      </c>
      <c r="G726" s="13">
        <v>12636.008880994672</v>
      </c>
      <c r="H726" s="13">
        <f t="array" ref="H726">XLOOKUP(Hoja2!$B726,N$2:N$144,M$2:M$144)</f>
        <v>35</v>
      </c>
      <c r="I726" s="1">
        <v>9091.0</v>
      </c>
      <c r="J726" s="1">
        <v>9214.859761904761</v>
      </c>
      <c r="K726" s="1">
        <f>(Hoja2!$C726/C725)-1</f>
        <v>0</v>
      </c>
    </row>
    <row r="727" ht="15.75" customHeight="1">
      <c r="A727" s="12">
        <v>43906.0</v>
      </c>
      <c r="B727" s="13">
        <v>0.0</v>
      </c>
      <c r="C727" s="13">
        <v>11364.0</v>
      </c>
      <c r="D727" s="13">
        <v>9214.81</v>
      </c>
      <c r="E727" s="13">
        <v>9818.00641025641</v>
      </c>
      <c r="F727" s="13">
        <v>8090.9960396039605</v>
      </c>
      <c r="G727" s="13">
        <v>11727.014173228346</v>
      </c>
      <c r="H727" s="13">
        <f t="array" ref="H727">XLOOKUP(Hoja2!$B727,N$2:N$144,M$2:M$144)</f>
        <v>35</v>
      </c>
      <c r="I727" s="1">
        <v>9091.0</v>
      </c>
      <c r="J727" s="1">
        <v>9214.854468085106</v>
      </c>
      <c r="K727" s="1">
        <f>(Hoja2!$C727/C726)-1</f>
        <v>0</v>
      </c>
    </row>
    <row r="728" ht="15.75" customHeight="1">
      <c r="A728" s="12">
        <v>43905.0</v>
      </c>
      <c r="B728" s="13">
        <v>0.0</v>
      </c>
      <c r="C728" s="13">
        <v>11364.0</v>
      </c>
      <c r="D728" s="13">
        <v>9214.830490196078</v>
      </c>
      <c r="E728" s="13">
        <v>9818.008849557522</v>
      </c>
      <c r="F728" s="13">
        <v>8090.996610169492</v>
      </c>
      <c r="G728" s="13">
        <v>11727.007527504344</v>
      </c>
      <c r="H728" s="13">
        <f t="array" ref="H728">XLOOKUP(Hoja2!$B728,N$2:N$144,M$2:M$144)</f>
        <v>35</v>
      </c>
      <c r="I728" s="1">
        <v>11363.947368421053</v>
      </c>
      <c r="J728" s="1">
        <v>10165.508506224065</v>
      </c>
      <c r="K728" s="1">
        <f>(Hoja2!$C728/C727)-1</f>
        <v>0</v>
      </c>
    </row>
    <row r="729" ht="15.75" customHeight="1">
      <c r="A729" s="12">
        <v>43904.0</v>
      </c>
      <c r="B729" s="13">
        <v>0.0</v>
      </c>
      <c r="C729" s="13">
        <v>11364.0</v>
      </c>
      <c r="D729" s="13">
        <v>9214.82215116279</v>
      </c>
      <c r="E729" s="13">
        <v>9818.007653061224</v>
      </c>
      <c r="F729" s="13">
        <v>8090.998952879581</v>
      </c>
      <c r="G729" s="13">
        <v>11727.012315270937</v>
      </c>
      <c r="H729" s="13">
        <f t="array" ref="H729">XLOOKUP(Hoja2!$B729,N$2:N$144,M$2:M$144)</f>
        <v>35</v>
      </c>
      <c r="I729" s="1">
        <v>9090.989583333334</v>
      </c>
      <c r="J729" s="1">
        <v>10165.672916666666</v>
      </c>
      <c r="K729" s="1">
        <f>(Hoja2!$C729/C728)-1</f>
        <v>0</v>
      </c>
    </row>
    <row r="730" ht="15.75" customHeight="1">
      <c r="A730" s="12">
        <v>43903.0</v>
      </c>
      <c r="B730" s="13">
        <v>0.0</v>
      </c>
      <c r="C730" s="13">
        <v>11364.0</v>
      </c>
      <c r="D730" s="13">
        <v>9214.81</v>
      </c>
      <c r="E730" s="13">
        <v>9818.0</v>
      </c>
      <c r="F730" s="13">
        <v>8090.998587570622</v>
      </c>
      <c r="G730" s="13">
        <v>11727.006128702758</v>
      </c>
      <c r="H730" s="13">
        <f t="array" ref="H730">XLOOKUP(Hoja2!$B730,N$2:N$144,M$2:M$144)</f>
        <v>35</v>
      </c>
      <c r="I730" s="1">
        <v>9091.0</v>
      </c>
      <c r="J730" s="1">
        <v>10165.691249999998</v>
      </c>
      <c r="K730" s="1">
        <f>(Hoja2!$C730/C729)-1</f>
        <v>0</v>
      </c>
    </row>
    <row r="731" ht="15.75" customHeight="1">
      <c r="A731" s="12">
        <v>43902.0</v>
      </c>
      <c r="B731" s="13">
        <v>0.0</v>
      </c>
      <c r="C731" s="13">
        <v>11364.0</v>
      </c>
      <c r="D731" s="13">
        <v>9214.851799999999</v>
      </c>
      <c r="E731" s="13">
        <v>9818.0</v>
      </c>
      <c r="F731" s="13">
        <v>8090.998007968127</v>
      </c>
      <c r="G731" s="13">
        <v>12636.011308562198</v>
      </c>
      <c r="H731" s="13">
        <f t="array" ref="H731">XLOOKUP(Hoja2!$B731,N$2:N$144,M$2:M$144)</f>
        <v>35</v>
      </c>
      <c r="I731" s="1">
        <v>9091.0</v>
      </c>
      <c r="J731" s="1">
        <v>9214.836124999998</v>
      </c>
      <c r="K731" s="1">
        <f>(Hoja2!$C731/C730)-1</f>
        <v>0</v>
      </c>
    </row>
    <row r="732" ht="15.75" customHeight="1">
      <c r="A732" s="12">
        <v>43901.0</v>
      </c>
      <c r="B732" s="13">
        <v>0.0</v>
      </c>
      <c r="C732" s="13">
        <v>11364.0</v>
      </c>
      <c r="D732" s="13">
        <v>9214.847771084338</v>
      </c>
      <c r="E732" s="13">
        <v>9818.005</v>
      </c>
      <c r="F732" s="13">
        <v>8091.0</v>
      </c>
      <c r="G732" s="13">
        <v>12636.021551724138</v>
      </c>
      <c r="H732" s="13">
        <f t="array" ref="H732">XLOOKUP(Hoja2!$B732,N$2:N$144,M$2:M$144)</f>
        <v>35</v>
      </c>
      <c r="I732" s="1">
        <v>11363.989795918367</v>
      </c>
      <c r="J732" s="1">
        <v>10165.556358974358</v>
      </c>
      <c r="K732" s="1">
        <f>(Hoja2!$C732/C731)-1</f>
        <v>0</v>
      </c>
    </row>
    <row r="733" ht="15.75" customHeight="1">
      <c r="A733" s="12">
        <v>43900.0</v>
      </c>
      <c r="B733" s="13">
        <v>0.0</v>
      </c>
      <c r="C733" s="13">
        <v>11364.0</v>
      </c>
      <c r="D733" s="13">
        <v>9214.81</v>
      </c>
      <c r="E733" s="13">
        <v>9818.030042918455</v>
      </c>
      <c r="F733" s="13">
        <v>8090.986798679868</v>
      </c>
      <c r="G733" s="13">
        <v>12636.012288786482</v>
      </c>
      <c r="H733" s="13">
        <f t="array" ref="H733">XLOOKUP(Hoja2!$B733,N$2:N$144,M$2:M$144)</f>
        <v>35</v>
      </c>
      <c r="I733" s="1">
        <v>9090.990099009901</v>
      </c>
      <c r="J733" s="1">
        <v>10165.6175</v>
      </c>
      <c r="K733" s="1">
        <f>(Hoja2!$C733/C732)-1</f>
        <v>0</v>
      </c>
    </row>
    <row r="734" ht="15.75" customHeight="1">
      <c r="A734" s="12">
        <v>43899.0</v>
      </c>
      <c r="B734" s="13">
        <v>0.0</v>
      </c>
      <c r="C734" s="13">
        <v>11364.0</v>
      </c>
      <c r="D734" s="13">
        <v>9214.853541666665</v>
      </c>
      <c r="E734" s="13">
        <v>9818.0</v>
      </c>
      <c r="F734" s="13">
        <v>8090.997652582159</v>
      </c>
      <c r="G734" s="13">
        <v>12636.020793950851</v>
      </c>
      <c r="H734" s="13">
        <f t="array" ref="H734">XLOOKUP(Hoja2!$B734,N$2:N$144,M$2:M$144)</f>
        <v>35</v>
      </c>
      <c r="I734" s="1">
        <v>9091.0</v>
      </c>
      <c r="J734" s="1">
        <v>9214.81</v>
      </c>
      <c r="K734" s="1">
        <f>(Hoja2!$C734/C733)-1</f>
        <v>0</v>
      </c>
    </row>
    <row r="735" ht="15.75" customHeight="1">
      <c r="A735" s="12">
        <v>43898.0</v>
      </c>
      <c r="B735" s="13">
        <v>0.0</v>
      </c>
      <c r="C735" s="13">
        <v>11364.0</v>
      </c>
      <c r="D735" s="13">
        <v>9214.825035971222</v>
      </c>
      <c r="E735" s="13">
        <v>9818.002906976744</v>
      </c>
      <c r="F735" s="13">
        <v>8090.9969666329625</v>
      </c>
      <c r="G735" s="13">
        <v>12636.007505773672</v>
      </c>
      <c r="H735" s="13">
        <f t="array" ref="H735">XLOOKUP(Hoja2!$B735,N$2:N$144,M$2:M$144)</f>
        <v>35</v>
      </c>
      <c r="I735" s="1">
        <v>9091.0</v>
      </c>
      <c r="J735" s="1">
        <v>9214.81</v>
      </c>
      <c r="K735" s="1">
        <f>(Hoja2!$C735/C734)-1</f>
        <v>0</v>
      </c>
    </row>
    <row r="736" ht="15.75" customHeight="1">
      <c r="A736" s="12">
        <v>43897.0</v>
      </c>
      <c r="B736" s="13">
        <v>0.0</v>
      </c>
      <c r="C736" s="13">
        <v>11364.0</v>
      </c>
      <c r="D736" s="13">
        <v>9214.843529411764</v>
      </c>
      <c r="E736" s="13">
        <v>9818.002680965148</v>
      </c>
      <c r="F736" s="13">
        <v>8090.998959417274</v>
      </c>
      <c r="G736" s="13">
        <v>12636.014383989994</v>
      </c>
      <c r="H736" s="13">
        <f t="array" ref="H736">XLOOKUP(Hoja2!$B736,N$2:N$144,M$2:M$144)</f>
        <v>35</v>
      </c>
      <c r="I736" s="1">
        <v>11363.971153846154</v>
      </c>
      <c r="J736" s="1">
        <v>10165.612470588234</v>
      </c>
      <c r="K736" s="1">
        <f>(Hoja2!$C736/C735)-1</f>
        <v>0</v>
      </c>
    </row>
    <row r="737" ht="15.75" customHeight="1">
      <c r="A737" s="12">
        <v>43896.0</v>
      </c>
      <c r="B737" s="13">
        <v>0.0</v>
      </c>
      <c r="C737" s="13">
        <v>11364.0</v>
      </c>
      <c r="D737" s="13">
        <v>9214.825714285713</v>
      </c>
      <c r="E737" s="13">
        <v>9818.004291845493</v>
      </c>
      <c r="F737" s="13">
        <v>8090.99674267101</v>
      </c>
      <c r="G737" s="13">
        <v>12636.017334777898</v>
      </c>
      <c r="H737" s="13">
        <f t="array" ref="H737">XLOOKUP(Hoja2!$B737,N$2:N$144,M$2:M$144)</f>
        <v>35</v>
      </c>
      <c r="I737" s="1">
        <v>9091.0</v>
      </c>
      <c r="J737" s="1">
        <v>9214.81</v>
      </c>
      <c r="K737" s="1">
        <f>(Hoja2!$C737/C736)-1</f>
        <v>0</v>
      </c>
    </row>
    <row r="738" ht="15.75" customHeight="1">
      <c r="A738" s="12">
        <v>43895.0</v>
      </c>
      <c r="B738" s="13">
        <v>0.0</v>
      </c>
      <c r="C738" s="13">
        <v>11364.0</v>
      </c>
      <c r="D738" s="13">
        <v>9214.829716981132</v>
      </c>
      <c r="E738" s="13">
        <v>9818.00625</v>
      </c>
      <c r="F738" s="13">
        <v>8090.9958847736625</v>
      </c>
      <c r="G738" s="13">
        <v>12636.012903225806</v>
      </c>
      <c r="H738" s="13">
        <f t="array" ref="H738">XLOOKUP(Hoja2!$B738,N$2:N$144,M$2:M$144)</f>
        <v>35</v>
      </c>
      <c r="I738" s="1">
        <v>9091.0</v>
      </c>
      <c r="J738" s="1">
        <v>10165.562297297298</v>
      </c>
      <c r="K738" s="1">
        <f>(Hoja2!$C738/C737)-1</f>
        <v>0</v>
      </c>
    </row>
    <row r="739" ht="15.75" customHeight="1">
      <c r="A739" s="12">
        <v>43894.0</v>
      </c>
      <c r="B739" s="13">
        <v>0.0</v>
      </c>
      <c r="C739" s="13">
        <v>11364.0</v>
      </c>
      <c r="D739" s="13">
        <v>9214.847321428571</v>
      </c>
      <c r="E739" s="13">
        <v>9818.005649717514</v>
      </c>
      <c r="F739" s="13">
        <v>8091.0</v>
      </c>
      <c r="G739" s="13">
        <v>12636.008810572686</v>
      </c>
      <c r="H739" s="13">
        <f t="array" ref="H739">XLOOKUP(Hoja2!$B739,N$2:N$144,M$2:M$144)</f>
        <v>35</v>
      </c>
      <c r="I739" s="1">
        <v>9091.0</v>
      </c>
      <c r="J739" s="1">
        <v>9214.81</v>
      </c>
      <c r="K739" s="1">
        <f>(Hoja2!$C739/C738)-1</f>
        <v>0</v>
      </c>
    </row>
    <row r="740" ht="15.75" customHeight="1">
      <c r="A740" s="12">
        <v>43893.0</v>
      </c>
      <c r="B740" s="13">
        <v>0.0</v>
      </c>
      <c r="C740" s="13">
        <v>11364.0</v>
      </c>
      <c r="D740" s="13">
        <v>9214.843174603175</v>
      </c>
      <c r="E740" s="13">
        <v>9818.018518518518</v>
      </c>
      <c r="F740" s="13">
        <v>8091.0</v>
      </c>
      <c r="G740" s="13">
        <v>12632.667250437828</v>
      </c>
      <c r="H740" s="13">
        <f t="array" ref="H740">XLOOKUP(Hoja2!$B740,N$2:N$144,M$2:M$144)</f>
        <v>35</v>
      </c>
      <c r="I740" s="1">
        <v>9090.990654205607</v>
      </c>
      <c r="J740" s="1">
        <v>9214.825597014924</v>
      </c>
      <c r="K740" s="1">
        <f>(Hoja2!$C740/C739)-1</f>
        <v>0</v>
      </c>
    </row>
    <row r="741" ht="15.75" customHeight="1">
      <c r="A741" s="12">
        <v>43892.0</v>
      </c>
      <c r="B741" s="13">
        <v>0.0</v>
      </c>
      <c r="C741" s="13">
        <v>11364.0</v>
      </c>
      <c r="D741" s="13">
        <v>9214.842153846153</v>
      </c>
      <c r="E741" s="13">
        <v>9818.007692307692</v>
      </c>
      <c r="F741" s="13">
        <v>8091.0</v>
      </c>
      <c r="G741" s="13">
        <v>12000.0</v>
      </c>
      <c r="H741" s="13">
        <f t="array" ref="H741">XLOOKUP(Hoja2!$B741,N$2:N$144,M$2:M$144)</f>
        <v>35</v>
      </c>
      <c r="I741" s="1">
        <v>9091.0</v>
      </c>
      <c r="J741" s="1">
        <v>9214.81</v>
      </c>
      <c r="K741" s="1">
        <f>(Hoja2!$C741/C740)-1</f>
        <v>0</v>
      </c>
    </row>
    <row r="742" ht="15.75" customHeight="1">
      <c r="A742" s="12">
        <v>43891.0</v>
      </c>
      <c r="B742" s="13">
        <v>0.0</v>
      </c>
      <c r="C742" s="13">
        <v>11364.0</v>
      </c>
      <c r="D742" s="13">
        <v>9214.81</v>
      </c>
      <c r="E742" s="13">
        <v>9818.0</v>
      </c>
      <c r="F742" s="13">
        <v>8090.998979591836</v>
      </c>
      <c r="G742" s="13">
        <v>12019.807474518686</v>
      </c>
      <c r="H742" s="13">
        <f t="array" ref="H742">XLOOKUP(Hoja2!$B742,N$2:N$144,M$2:M$144)</f>
        <v>35</v>
      </c>
      <c r="I742" s="1">
        <v>9090.990654205607</v>
      </c>
      <c r="J742" s="1">
        <v>10165.672184873949</v>
      </c>
      <c r="K742" s="1">
        <f>(Hoja2!$C742/C741)-1</f>
        <v>0</v>
      </c>
    </row>
    <row r="743" ht="15.75" customHeight="1">
      <c r="A743" s="12">
        <v>43890.0</v>
      </c>
      <c r="B743" s="13">
        <v>0.0</v>
      </c>
      <c r="C743" s="13">
        <v>11364.0</v>
      </c>
      <c r="D743" s="13">
        <v>9214.823841059602</v>
      </c>
      <c r="E743" s="13">
        <v>9818.010899182562</v>
      </c>
      <c r="F743" s="13">
        <v>8090.998938428875</v>
      </c>
      <c r="G743" s="13">
        <v>12080.915555555555</v>
      </c>
      <c r="H743" s="13">
        <f t="array" ref="H743">XLOOKUP(Hoja2!$B743,N$2:N$144,M$2:M$144)</f>
        <v>35</v>
      </c>
      <c r="I743" s="1">
        <v>9091.0</v>
      </c>
      <c r="J743" s="1">
        <v>9214.81</v>
      </c>
      <c r="K743" s="1">
        <f>(Hoja2!$C743/C742)-1</f>
        <v>0</v>
      </c>
    </row>
    <row r="744" ht="15.75" customHeight="1">
      <c r="A744" s="12">
        <v>43889.0</v>
      </c>
      <c r="B744" s="13">
        <v>0.0</v>
      </c>
      <c r="C744" s="13">
        <v>11364.0</v>
      </c>
      <c r="D744" s="13">
        <v>9214.848231707316</v>
      </c>
      <c r="E744" s="13">
        <v>9818.007633587786</v>
      </c>
      <c r="F744" s="13">
        <v>8090.998420221169</v>
      </c>
      <c r="G744" s="13">
        <v>12636.007835455435</v>
      </c>
      <c r="H744" s="13">
        <f t="array" ref="H744">XLOOKUP(Hoja2!$B744,N$2:N$144,M$2:M$144)</f>
        <v>35</v>
      </c>
      <c r="I744" s="1">
        <v>9090.99090909091</v>
      </c>
      <c r="J744" s="1">
        <v>9214.81</v>
      </c>
      <c r="K744" s="1">
        <f>(Hoja2!$C744/C743)-1</f>
        <v>0</v>
      </c>
    </row>
    <row r="745" ht="15.75" customHeight="1">
      <c r="A745" s="12">
        <v>43888.0</v>
      </c>
      <c r="B745" s="13">
        <v>0.0</v>
      </c>
      <c r="C745" s="13">
        <v>11364.0</v>
      </c>
      <c r="D745" s="13">
        <v>9214.846991150442</v>
      </c>
      <c r="E745" s="13">
        <v>9818.017543859649</v>
      </c>
      <c r="F745" s="13">
        <v>8090.995614035088</v>
      </c>
      <c r="G745" s="13">
        <v>12636.008517887563</v>
      </c>
      <c r="H745" s="13">
        <f t="array" ref="H745">XLOOKUP(Hoja2!$B745,N$2:N$144,M$2:M$144)</f>
        <v>35</v>
      </c>
      <c r="I745" s="1">
        <v>9090.981818181817</v>
      </c>
      <c r="J745" s="1">
        <v>10165.57449704142</v>
      </c>
      <c r="K745" s="1">
        <f>(Hoja2!$C745/C744)-1</f>
        <v>0</v>
      </c>
    </row>
    <row r="746" ht="15.75" customHeight="1">
      <c r="A746" s="12">
        <v>43887.0</v>
      </c>
      <c r="B746" s="13">
        <v>0.0</v>
      </c>
      <c r="C746" s="13">
        <v>11364.0</v>
      </c>
      <c r="D746" s="13">
        <v>9214.81</v>
      </c>
      <c r="E746" s="13">
        <v>9818.0</v>
      </c>
      <c r="F746" s="13">
        <v>8090.995594713657</v>
      </c>
      <c r="G746" s="13">
        <v>12636.012631578948</v>
      </c>
      <c r="H746" s="13">
        <f t="array" ref="H746">XLOOKUP(Hoja2!$B746,N$2:N$144,M$2:M$144)</f>
        <v>35</v>
      </c>
      <c r="I746" s="1">
        <v>9091.0</v>
      </c>
      <c r="J746" s="1">
        <v>9214.81</v>
      </c>
      <c r="K746" s="1">
        <f>(Hoja2!$C746/C745)-1</f>
        <v>0</v>
      </c>
    </row>
    <row r="747" ht="15.75" customHeight="1">
      <c r="A747" s="12">
        <v>43886.0</v>
      </c>
      <c r="B747" s="13">
        <v>0.0</v>
      </c>
      <c r="C747" s="13">
        <v>11364.0</v>
      </c>
      <c r="D747" s="13">
        <v>9214.833222222222</v>
      </c>
      <c r="E747" s="13">
        <v>9818.014492753624</v>
      </c>
      <c r="F747" s="13">
        <v>8090.99771167048</v>
      </c>
      <c r="G747" s="13">
        <v>12636.014462809917</v>
      </c>
      <c r="H747" s="13">
        <f t="array" ref="H747">XLOOKUP(Hoja2!$B747,N$2:N$144,M$2:M$144)</f>
        <v>35</v>
      </c>
      <c r="I747" s="1">
        <v>9091.0</v>
      </c>
      <c r="J747" s="1">
        <v>10165.647027027026</v>
      </c>
      <c r="K747" s="1">
        <f>(Hoja2!$C747/C746)-1</f>
        <v>0</v>
      </c>
    </row>
    <row r="748" ht="15.75" customHeight="1">
      <c r="A748" s="12">
        <v>43885.0</v>
      </c>
      <c r="B748" s="13">
        <v>0.0</v>
      </c>
      <c r="C748" s="13">
        <v>11364.0</v>
      </c>
      <c r="D748" s="13">
        <v>9214.865486725663</v>
      </c>
      <c r="E748" s="13">
        <v>9818.009615384615</v>
      </c>
      <c r="F748" s="13">
        <v>8091.0</v>
      </c>
      <c r="G748" s="13">
        <v>11728.77027027027</v>
      </c>
      <c r="H748" s="13">
        <f t="array" ref="H748">XLOOKUP(Hoja2!$B748,N$2:N$144,M$2:M$144)</f>
        <v>35</v>
      </c>
      <c r="I748" s="1">
        <v>9090.974576271186</v>
      </c>
      <c r="J748" s="1">
        <v>10165.575588235293</v>
      </c>
      <c r="K748" s="1">
        <f>(Hoja2!$C748/C747)-1</f>
        <v>0</v>
      </c>
    </row>
    <row r="749" ht="15.75" customHeight="1">
      <c r="A749" s="12">
        <v>43884.0</v>
      </c>
      <c r="B749" s="13">
        <v>0.0</v>
      </c>
      <c r="C749" s="13">
        <v>11364.0</v>
      </c>
      <c r="D749" s="13">
        <v>9214.81</v>
      </c>
      <c r="E749" s="13">
        <v>9818.0</v>
      </c>
      <c r="F749" s="13">
        <v>8090.998735777497</v>
      </c>
      <c r="G749" s="13">
        <v>11727.513363028953</v>
      </c>
      <c r="H749" s="13">
        <f t="array" ref="H749">XLOOKUP(Hoja2!$B749,N$2:N$144,M$2:M$144)</f>
        <v>35</v>
      </c>
      <c r="I749" s="1">
        <v>9090.99152542373</v>
      </c>
      <c r="J749" s="1">
        <v>10165.664999999999</v>
      </c>
      <c r="K749" s="1">
        <f>(Hoja2!$C749/C748)-1</f>
        <v>0</v>
      </c>
    </row>
    <row r="750" ht="15.75" customHeight="1">
      <c r="A750" s="12">
        <v>43883.0</v>
      </c>
      <c r="B750" s="13">
        <v>0.0</v>
      </c>
      <c r="C750" s="13">
        <v>11364.0</v>
      </c>
      <c r="D750" s="13">
        <v>9214.838827586205</v>
      </c>
      <c r="E750" s="13">
        <v>9818.0</v>
      </c>
      <c r="F750" s="13">
        <v>8090.998694516971</v>
      </c>
      <c r="G750" s="13">
        <v>11731.925525525525</v>
      </c>
      <c r="H750" s="13">
        <f t="array" ref="H750">XLOOKUP(Hoja2!$B750,N$2:N$144,M$2:M$144)</f>
        <v>35</v>
      </c>
      <c r="I750" s="1">
        <v>9091.0</v>
      </c>
      <c r="J750" s="1">
        <v>9214.865</v>
      </c>
      <c r="K750" s="1">
        <f>(Hoja2!$C750/C749)-1</f>
        <v>0</v>
      </c>
    </row>
    <row r="751" ht="15.75" customHeight="1">
      <c r="A751" s="12">
        <v>43882.0</v>
      </c>
      <c r="B751" s="13">
        <v>0.0</v>
      </c>
      <c r="C751" s="13">
        <v>11364.0</v>
      </c>
      <c r="D751" s="13">
        <v>9214.828828828828</v>
      </c>
      <c r="E751" s="13">
        <v>9818.004878048781</v>
      </c>
      <c r="F751" s="13">
        <v>8090.998347107438</v>
      </c>
      <c r="G751" s="13">
        <v>12636.013994910942</v>
      </c>
      <c r="H751" s="13">
        <f t="array" ref="H751">XLOOKUP(Hoja2!$B751,N$2:N$144,M$2:M$144)</f>
        <v>35</v>
      </c>
      <c r="I751" s="1">
        <v>9090.99173553719</v>
      </c>
      <c r="J751" s="1">
        <v>9214.854</v>
      </c>
      <c r="K751" s="1">
        <f>(Hoja2!$C751/C750)-1</f>
        <v>0</v>
      </c>
    </row>
    <row r="752" ht="15.75" customHeight="1">
      <c r="A752" s="12">
        <v>43881.0</v>
      </c>
      <c r="B752" s="13">
        <v>0.0</v>
      </c>
      <c r="C752" s="13">
        <v>11364.0</v>
      </c>
      <c r="D752" s="13">
        <v>9214.83111111111</v>
      </c>
      <c r="E752" s="13">
        <v>9818.006329113925</v>
      </c>
      <c r="F752" s="13">
        <v>8090.997840172786</v>
      </c>
      <c r="G752" s="13">
        <v>12636.007005253941</v>
      </c>
      <c r="H752" s="13">
        <f t="array" ref="H752">XLOOKUP(Hoja2!$B752,N$2:N$144,M$2:M$144)</f>
        <v>35</v>
      </c>
      <c r="I752" s="1">
        <v>9091.0</v>
      </c>
      <c r="J752" s="1">
        <v>9214.81</v>
      </c>
      <c r="K752" s="1">
        <f>(Hoja2!$C752/C751)-1</f>
        <v>0</v>
      </c>
    </row>
    <row r="753" ht="15.75" customHeight="1">
      <c r="A753" s="12">
        <v>43880.0</v>
      </c>
      <c r="B753" s="13">
        <v>0.0</v>
      </c>
      <c r="C753" s="13">
        <v>11364.0</v>
      </c>
      <c r="D753" s="13">
        <v>9214.81</v>
      </c>
      <c r="E753" s="13">
        <v>9818.0</v>
      </c>
      <c r="F753" s="13">
        <v>8090.997912317328</v>
      </c>
      <c r="G753" s="13">
        <v>12636.010380622838</v>
      </c>
      <c r="H753" s="13">
        <f t="array" ref="H753">XLOOKUP(Hoja2!$B753,N$2:N$144,M$2:M$144)</f>
        <v>35</v>
      </c>
      <c r="I753" s="1">
        <v>9091.0</v>
      </c>
      <c r="J753" s="1">
        <v>9214.81</v>
      </c>
      <c r="K753" s="1">
        <f>(Hoja2!$C753/C752)-1</f>
        <v>0</v>
      </c>
    </row>
    <row r="754" ht="15.75" customHeight="1">
      <c r="A754" s="12">
        <v>43879.0</v>
      </c>
      <c r="B754" s="13">
        <v>0.0</v>
      </c>
      <c r="C754" s="13">
        <v>11364.0</v>
      </c>
      <c r="D754" s="13">
        <v>9214.842656249999</v>
      </c>
      <c r="E754" s="13">
        <v>9818.00680272109</v>
      </c>
      <c r="F754" s="13">
        <v>8091.0</v>
      </c>
      <c r="G754" s="13">
        <v>12636.008787346222</v>
      </c>
      <c r="H754" s="13">
        <f t="array" ref="H754">XLOOKUP(Hoja2!$B754,N$2:N$144,M$2:M$144)</f>
        <v>35</v>
      </c>
      <c r="I754" s="1">
        <v>9091.0</v>
      </c>
      <c r="J754" s="1">
        <v>9214.83518072289</v>
      </c>
      <c r="K754" s="1">
        <f>(Hoja2!$C754/C753)-1</f>
        <v>0</v>
      </c>
    </row>
    <row r="755" ht="15.75" customHeight="1">
      <c r="A755" s="12">
        <v>43878.0</v>
      </c>
      <c r="B755" s="13">
        <v>0.0</v>
      </c>
      <c r="C755" s="13">
        <v>11364.0</v>
      </c>
      <c r="D755" s="13">
        <v>9214.822590361444</v>
      </c>
      <c r="E755" s="13">
        <v>9818.0</v>
      </c>
      <c r="F755" s="13">
        <v>8090.997797356828</v>
      </c>
      <c r="G755" s="13">
        <v>12636.015544041451</v>
      </c>
      <c r="H755" s="13">
        <f t="array" ref="H755">XLOOKUP(Hoja2!$B755,N$2:N$144,M$2:M$144)</f>
        <v>35</v>
      </c>
      <c r="I755" s="1">
        <v>9091.0</v>
      </c>
      <c r="J755" s="1">
        <v>9214.81</v>
      </c>
      <c r="K755" s="1">
        <f>(Hoja2!$C755/C754)-1</f>
        <v>0</v>
      </c>
    </row>
    <row r="756" ht="15.75" customHeight="1">
      <c r="A756" s="12">
        <v>43877.0</v>
      </c>
      <c r="B756" s="13">
        <v>0.0</v>
      </c>
      <c r="C756" s="13">
        <v>11364.0</v>
      </c>
      <c r="D756" s="13">
        <v>9214.823483870967</v>
      </c>
      <c r="E756" s="13">
        <v>9818.0</v>
      </c>
      <c r="F756" s="13">
        <v>8090.998990918264</v>
      </c>
      <c r="G756" s="13">
        <v>12636.007860752386</v>
      </c>
      <c r="H756" s="13">
        <f t="array" ref="H756">XLOOKUP(Hoja2!$B756,N$2:N$144,M$2:M$144)</f>
        <v>35</v>
      </c>
      <c r="I756" s="1">
        <v>9091.0</v>
      </c>
      <c r="J756" s="1">
        <v>9214.886999999999</v>
      </c>
      <c r="K756" s="1">
        <f>(Hoja2!$C756/C755)-1</f>
        <v>0</v>
      </c>
    </row>
    <row r="757" ht="15.75" customHeight="1">
      <c r="A757" s="12">
        <v>43876.0</v>
      </c>
      <c r="B757" s="13">
        <v>0.0</v>
      </c>
      <c r="C757" s="13">
        <v>11364.0</v>
      </c>
      <c r="D757" s="13">
        <v>9214.81</v>
      </c>
      <c r="E757" s="13">
        <v>9818.002659574468</v>
      </c>
      <c r="F757" s="13">
        <v>8090.998897464167</v>
      </c>
      <c r="G757" s="13">
        <v>12636.010989010989</v>
      </c>
      <c r="H757" s="13">
        <f t="array" ref="H757">XLOOKUP(Hoja2!$B757,N$2:N$144,M$2:M$144)</f>
        <v>35</v>
      </c>
      <c r="I757" s="1">
        <v>9091.0</v>
      </c>
      <c r="J757" s="1">
        <v>9214.81</v>
      </c>
      <c r="K757" s="1">
        <f>(Hoja2!$C757/C756)-1</f>
        <v>0</v>
      </c>
    </row>
    <row r="758" ht="15.75" customHeight="1">
      <c r="A758" s="12">
        <v>43875.0</v>
      </c>
      <c r="B758" s="13">
        <v>0.0</v>
      </c>
      <c r="C758" s="13">
        <v>11364.0</v>
      </c>
      <c r="D758" s="13">
        <v>9214.824315068492</v>
      </c>
      <c r="E758" s="13">
        <v>9818.0</v>
      </c>
      <c r="F758" s="13">
        <v>8090.997552019584</v>
      </c>
      <c r="G758" s="13">
        <v>12636.014249790444</v>
      </c>
      <c r="H758" s="13">
        <f t="array" ref="H758">XLOOKUP(Hoja2!$B758,N$2:N$144,M$2:M$144)</f>
        <v>35</v>
      </c>
      <c r="I758" s="1">
        <v>9091.0</v>
      </c>
      <c r="J758" s="1">
        <v>9214.830899999999</v>
      </c>
      <c r="K758" s="1">
        <f>(Hoja2!$C758/C757)-1</f>
        <v>0</v>
      </c>
    </row>
    <row r="759" ht="15.75" customHeight="1">
      <c r="A759" s="12">
        <v>43874.0</v>
      </c>
      <c r="B759" s="13">
        <v>0.0</v>
      </c>
      <c r="C759" s="13">
        <v>11364.0</v>
      </c>
      <c r="D759" s="13">
        <v>9214.871111111112</v>
      </c>
      <c r="E759" s="13">
        <v>9818.011049723757</v>
      </c>
      <c r="F759" s="13">
        <v>8090.9944444444445</v>
      </c>
      <c r="G759" s="13">
        <v>12636.013157894737</v>
      </c>
      <c r="H759" s="13">
        <f t="array" ref="H759">XLOOKUP(Hoja2!$B759,N$2:N$144,M$2:M$144)</f>
        <v>35</v>
      </c>
      <c r="I759" s="1">
        <v>9091.0</v>
      </c>
      <c r="J759" s="1">
        <v>9214.83111111111</v>
      </c>
      <c r="K759" s="1">
        <f>(Hoja2!$C759/C758)-1</f>
        <v>0</v>
      </c>
    </row>
    <row r="760" ht="15.75" customHeight="1">
      <c r="A760" s="12">
        <v>43873.0</v>
      </c>
      <c r="B760" s="13">
        <v>0.0</v>
      </c>
      <c r="C760" s="13">
        <v>11364.0</v>
      </c>
      <c r="D760" s="13">
        <v>9214.81</v>
      </c>
      <c r="E760" s="13">
        <v>9818.02808988764</v>
      </c>
      <c r="F760" s="13">
        <v>8090.997991967872</v>
      </c>
      <c r="G760" s="13">
        <v>12636.009375</v>
      </c>
      <c r="H760" s="13">
        <f t="array" ref="H760">XLOOKUP(Hoja2!$B760,N$2:N$144,M$2:M$144)</f>
        <v>35</v>
      </c>
      <c r="I760" s="1">
        <v>9091.0</v>
      </c>
      <c r="J760" s="1">
        <v>9214.826587301586</v>
      </c>
      <c r="K760" s="1">
        <f>(Hoja2!$C760/C759)-1</f>
        <v>0</v>
      </c>
    </row>
    <row r="761" ht="15.75" customHeight="1">
      <c r="A761" s="12">
        <v>43872.0</v>
      </c>
      <c r="B761" s="13">
        <v>0.0</v>
      </c>
      <c r="C761" s="13">
        <v>11364.0</v>
      </c>
      <c r="D761" s="13">
        <v>9214.81</v>
      </c>
      <c r="E761" s="13">
        <v>9818.0</v>
      </c>
      <c r="F761" s="13">
        <v>8090.997876857749</v>
      </c>
      <c r="G761" s="13">
        <v>12636.018707482994</v>
      </c>
      <c r="H761" s="13">
        <f t="array" ref="H761">XLOOKUP(Hoja2!$B761,N$2:N$144,M$2:M$144)</f>
        <v>35</v>
      </c>
      <c r="I761" s="1">
        <v>9091.0</v>
      </c>
      <c r="J761" s="1">
        <v>9214.86859813084</v>
      </c>
      <c r="K761" s="1">
        <f>(Hoja2!$C761/C760)-1</f>
        <v>0</v>
      </c>
    </row>
    <row r="762" ht="15.75" customHeight="1">
      <c r="A762" s="12">
        <v>43871.0</v>
      </c>
      <c r="B762" s="13">
        <v>0.0</v>
      </c>
      <c r="C762" s="13">
        <v>11364.0</v>
      </c>
      <c r="D762" s="13">
        <v>9188.30204968944</v>
      </c>
      <c r="E762" s="13">
        <v>9818.0</v>
      </c>
      <c r="F762" s="13">
        <v>8090.997566909976</v>
      </c>
      <c r="G762" s="13">
        <v>11731.581239530988</v>
      </c>
      <c r="H762" s="13">
        <f t="array" ref="H762">XLOOKUP(Hoja2!$B762,N$2:N$144,M$2:M$144)</f>
        <v>35</v>
      </c>
      <c r="I762" s="1">
        <v>9091.0</v>
      </c>
      <c r="J762" s="1">
        <v>10165.615862068966</v>
      </c>
      <c r="K762" s="1">
        <f>(Hoja2!$C762/C761)-1</f>
        <v>0</v>
      </c>
    </row>
    <row r="763" ht="15.75" customHeight="1">
      <c r="A763" s="12">
        <v>43870.0</v>
      </c>
      <c r="B763" s="13">
        <v>0.0</v>
      </c>
      <c r="C763" s="13">
        <v>11364.0</v>
      </c>
      <c r="D763" s="13">
        <v>9214.840735294116</v>
      </c>
      <c r="E763" s="13">
        <v>9818.0</v>
      </c>
      <c r="F763" s="13">
        <v>8091.0</v>
      </c>
      <c r="G763" s="13">
        <v>11727.00339311682</v>
      </c>
      <c r="H763" s="13">
        <f t="array" ref="H763">XLOOKUP(Hoja2!$B763,N$2:N$144,M$2:M$144)</f>
        <v>35</v>
      </c>
      <c r="I763" s="1">
        <v>9091.0</v>
      </c>
      <c r="J763" s="1">
        <v>9214.81</v>
      </c>
      <c r="K763" s="1">
        <f>(Hoja2!$C763/C762)-1</f>
        <v>0</v>
      </c>
    </row>
    <row r="764" ht="15.75" customHeight="1">
      <c r="A764" s="12">
        <v>43869.0</v>
      </c>
      <c r="B764" s="13">
        <v>0.0</v>
      </c>
      <c r="C764" s="13">
        <v>11364.0</v>
      </c>
      <c r="D764" s="13">
        <v>9167.297333333332</v>
      </c>
      <c r="E764" s="13">
        <v>9818.0</v>
      </c>
      <c r="F764" s="13">
        <v>8090.9966178128525</v>
      </c>
      <c r="G764" s="13">
        <v>11727.011394465546</v>
      </c>
      <c r="H764" s="13">
        <f t="array" ref="H764">XLOOKUP(Hoja2!$B764,N$2:N$144,M$2:M$144)</f>
        <v>35</v>
      </c>
      <c r="I764" s="1">
        <v>9091.0</v>
      </c>
      <c r="J764" s="1">
        <v>9214.826456692914</v>
      </c>
      <c r="K764" s="1">
        <f>(Hoja2!$C764/C763)-1</f>
        <v>0</v>
      </c>
    </row>
    <row r="765" ht="15.75" customHeight="1">
      <c r="A765" s="12">
        <v>43868.0</v>
      </c>
      <c r="B765" s="13">
        <v>0.0</v>
      </c>
      <c r="C765" s="13">
        <v>11364.0</v>
      </c>
      <c r="D765" s="13">
        <v>9197.0319375</v>
      </c>
      <c r="E765" s="13">
        <v>9818.004219409282</v>
      </c>
      <c r="F765" s="13">
        <v>8090.9953416149065</v>
      </c>
      <c r="G765" s="13">
        <v>11727.921393034825</v>
      </c>
      <c r="H765" s="13">
        <f t="array" ref="H765">XLOOKUP(Hoja2!$B765,N$2:N$144,M$2:M$144)</f>
        <v>35</v>
      </c>
      <c r="I765" s="1">
        <v>9091.0</v>
      </c>
      <c r="J765" s="1">
        <v>9214.81</v>
      </c>
      <c r="K765" s="1">
        <f>(Hoja2!$C765/C764)-1</f>
        <v>0</v>
      </c>
    </row>
    <row r="766" ht="15.75" customHeight="1">
      <c r="A766" s="12">
        <v>43867.0</v>
      </c>
      <c r="B766" s="13">
        <v>0.0</v>
      </c>
      <c r="C766" s="13">
        <v>11364.0</v>
      </c>
      <c r="D766" s="13">
        <v>9214.823571428571</v>
      </c>
      <c r="E766" s="13">
        <v>9818.00641025641</v>
      </c>
      <c r="F766" s="13">
        <v>8091.0</v>
      </c>
      <c r="G766" s="13">
        <v>12636.002994011977</v>
      </c>
      <c r="H766" s="13">
        <f t="array" ref="H766">XLOOKUP(Hoja2!$B766,N$2:N$144,M$2:M$144)</f>
        <v>35</v>
      </c>
      <c r="I766" s="1">
        <v>9091.0</v>
      </c>
      <c r="J766" s="1">
        <v>9214.82536764706</v>
      </c>
      <c r="K766" s="1">
        <f>(Hoja2!$C766/C765)-1</f>
        <v>0</v>
      </c>
    </row>
    <row r="767" ht="15.75" customHeight="1">
      <c r="A767" s="12">
        <v>43866.0</v>
      </c>
      <c r="B767" s="13">
        <v>0.0</v>
      </c>
      <c r="C767" s="13">
        <v>11364.0</v>
      </c>
      <c r="D767" s="13">
        <v>9214.81</v>
      </c>
      <c r="E767" s="13">
        <v>9818.011428571428</v>
      </c>
      <c r="F767" s="13">
        <v>8091.0</v>
      </c>
      <c r="G767" s="13">
        <v>12636.001508295625</v>
      </c>
      <c r="H767" s="13">
        <f t="array" ref="H767">XLOOKUP(Hoja2!$B767,N$2:N$144,M$2:M$144)</f>
        <v>35</v>
      </c>
      <c r="I767" s="1">
        <v>9091.0</v>
      </c>
      <c r="J767" s="1">
        <v>9214.830291262135</v>
      </c>
      <c r="K767" s="1">
        <f>(Hoja2!$C767/C766)-1</f>
        <v>0</v>
      </c>
    </row>
    <row r="768" ht="15.75" customHeight="1">
      <c r="A768" s="12">
        <v>43865.0</v>
      </c>
      <c r="B768" s="13">
        <v>0.0</v>
      </c>
      <c r="C768" s="13">
        <v>11364.0</v>
      </c>
      <c r="D768" s="13">
        <v>9214.850192307691</v>
      </c>
      <c r="E768" s="13">
        <v>9818.0</v>
      </c>
      <c r="F768" s="13">
        <v>8090.996138996139</v>
      </c>
      <c r="G768" s="13">
        <v>12636.018030513176</v>
      </c>
      <c r="H768" s="13">
        <f t="array" ref="H768">XLOOKUP(Hoja2!$B768,N$2:N$144,M$2:M$144)</f>
        <v>35</v>
      </c>
      <c r="I768" s="1">
        <v>9091.0</v>
      </c>
      <c r="J768" s="1">
        <v>9214.830693069305</v>
      </c>
      <c r="K768" s="1">
        <f>(Hoja2!$C768/C767)-1</f>
        <v>0</v>
      </c>
    </row>
    <row r="769" ht="15.75" customHeight="1">
      <c r="A769" s="12">
        <v>43864.0</v>
      </c>
      <c r="B769" s="13">
        <v>0.0</v>
      </c>
      <c r="C769" s="13">
        <v>11364.0</v>
      </c>
      <c r="D769" s="13">
        <v>9214.81</v>
      </c>
      <c r="E769" s="13">
        <v>9818.0</v>
      </c>
      <c r="F769" s="13">
        <v>8090.998003992016</v>
      </c>
      <c r="G769" s="13">
        <v>12636.009584664536</v>
      </c>
      <c r="H769" s="13">
        <f t="array" ref="H769">XLOOKUP(Hoja2!$B769,N$2:N$144,M$2:M$144)</f>
        <v>35</v>
      </c>
      <c r="I769" s="1">
        <v>9091.0</v>
      </c>
      <c r="J769" s="1">
        <v>9214.836455696202</v>
      </c>
      <c r="K769" s="1">
        <f>(Hoja2!$C769/C768)-1</f>
        <v>0</v>
      </c>
    </row>
    <row r="770" ht="15.75" customHeight="1">
      <c r="A770" s="12">
        <v>43863.0</v>
      </c>
      <c r="B770" s="13">
        <v>0.0</v>
      </c>
      <c r="C770" s="13">
        <v>11364.0</v>
      </c>
      <c r="D770" s="13">
        <v>9214.81</v>
      </c>
      <c r="E770" s="13">
        <v>9818.002590673575</v>
      </c>
      <c r="F770" s="13">
        <v>8090.996251171509</v>
      </c>
      <c r="G770" s="13">
        <v>12636.00637254902</v>
      </c>
      <c r="H770" s="13">
        <f t="array" ref="H770">XLOOKUP(Hoja2!$B770,N$2:N$144,M$2:M$144)</f>
        <v>35</v>
      </c>
      <c r="I770" s="1">
        <v>9091.0</v>
      </c>
      <c r="J770" s="1">
        <v>9214.845423728813</v>
      </c>
      <c r="K770" s="1">
        <f>(Hoja2!$C770/C769)-1</f>
        <v>0</v>
      </c>
    </row>
    <row r="771" ht="15.75" customHeight="1">
      <c r="A771" s="12">
        <v>43862.0</v>
      </c>
      <c r="B771" s="13">
        <v>0.0</v>
      </c>
      <c r="C771" s="13">
        <v>11364.0</v>
      </c>
      <c r="D771" s="13">
        <v>9214.831005025126</v>
      </c>
      <c r="E771" s="13">
        <v>9818.008522727272</v>
      </c>
      <c r="F771" s="13">
        <v>8090.9979695431475</v>
      </c>
      <c r="G771" s="13">
        <v>12636.010059171598</v>
      </c>
      <c r="H771" s="13">
        <f t="array" ref="H771">XLOOKUP(Hoja2!$B771,N$2:N$144,M$2:M$144)</f>
        <v>35</v>
      </c>
      <c r="I771" s="1">
        <v>9091.0</v>
      </c>
      <c r="J771" s="1">
        <v>9214.876</v>
      </c>
      <c r="K771" s="1">
        <f>(Hoja2!$C771/C770)-1</f>
        <v>0</v>
      </c>
    </row>
    <row r="772" ht="15.75" customHeight="1">
      <c r="A772" s="12">
        <v>43861.0</v>
      </c>
      <c r="B772" s="13">
        <v>0.0</v>
      </c>
      <c r="C772" s="13">
        <v>11364.0</v>
      </c>
      <c r="D772" s="13">
        <v>9214.8375</v>
      </c>
      <c r="E772" s="13">
        <v>9818.011952191235</v>
      </c>
      <c r="F772" s="13">
        <v>8091.0</v>
      </c>
      <c r="G772" s="13">
        <v>12636.01844426624</v>
      </c>
      <c r="H772" s="13">
        <f t="array" ref="H772">XLOOKUP(Hoja2!$B772,N$2:N$144,M$2:M$144)</f>
        <v>35</v>
      </c>
      <c r="I772" s="1">
        <v>9091.0</v>
      </c>
      <c r="J772" s="1">
        <v>9214.844833333333</v>
      </c>
      <c r="K772" s="1">
        <f>(Hoja2!$C772/C771)-1</f>
        <v>0</v>
      </c>
    </row>
    <row r="773" ht="15.75" customHeight="1">
      <c r="A773" s="12">
        <v>43860.0</v>
      </c>
      <c r="B773" s="13">
        <v>0.0</v>
      </c>
      <c r="C773" s="13">
        <v>11364.0</v>
      </c>
      <c r="D773" s="13">
        <v>9214.845126050419</v>
      </c>
      <c r="E773" s="13">
        <v>9818.0</v>
      </c>
      <c r="F773" s="13">
        <v>8090.9961013645225</v>
      </c>
      <c r="G773" s="13">
        <v>12636.0038071066</v>
      </c>
      <c r="H773" s="13">
        <f t="array" ref="H773">XLOOKUP(Hoja2!$B773,N$2:N$144,M$2:M$144)</f>
        <v>35</v>
      </c>
      <c r="I773" s="1">
        <v>9091.0</v>
      </c>
      <c r="J773" s="1">
        <v>9214.81</v>
      </c>
      <c r="K773" s="1">
        <f>(Hoja2!$C773/C772)-1</f>
        <v>0</v>
      </c>
    </row>
    <row r="774" ht="15.75" customHeight="1">
      <c r="A774" s="12">
        <v>43859.0</v>
      </c>
      <c r="B774" s="13">
        <v>0.0</v>
      </c>
      <c r="C774" s="13">
        <v>11364.0</v>
      </c>
      <c r="D774" s="13">
        <v>9214.852364864864</v>
      </c>
      <c r="E774" s="13">
        <v>9818.0</v>
      </c>
      <c r="F774" s="13">
        <v>8090.99801980198</v>
      </c>
      <c r="G774" s="13">
        <v>12636.002597402598</v>
      </c>
      <c r="H774" s="13">
        <f t="array" ref="H774">XLOOKUP(Hoja2!$B774,N$2:N$144,M$2:M$144)</f>
        <v>35</v>
      </c>
      <c r="I774" s="1">
        <v>9091.0</v>
      </c>
      <c r="J774" s="1">
        <v>9214.903303571427</v>
      </c>
      <c r="K774" s="1">
        <f>(Hoja2!$C774/C773)-1</f>
        <v>0</v>
      </c>
    </row>
    <row r="775" ht="15.75" customHeight="1">
      <c r="A775" s="12">
        <v>43858.0</v>
      </c>
      <c r="B775" s="13">
        <v>0.0</v>
      </c>
      <c r="C775" s="13">
        <v>11364.0</v>
      </c>
      <c r="D775" s="13">
        <v>9214.82756302521</v>
      </c>
      <c r="E775" s="13">
        <v>9818.005747126437</v>
      </c>
      <c r="F775" s="13">
        <v>8090.997506234414</v>
      </c>
      <c r="G775" s="13">
        <v>12636.015576323987</v>
      </c>
      <c r="H775" s="13">
        <f t="array" ref="H775">XLOOKUP(Hoja2!$B775,N$2:N$144,M$2:M$144)</f>
        <v>35</v>
      </c>
      <c r="I775" s="1">
        <v>9091.0</v>
      </c>
      <c r="J775" s="1">
        <v>9214.829</v>
      </c>
      <c r="K775" s="1">
        <f>(Hoja2!$C775/C774)-1</f>
        <v>0</v>
      </c>
    </row>
    <row r="776" ht="15.75" customHeight="1">
      <c r="A776" s="12">
        <v>43857.0</v>
      </c>
      <c r="B776" s="13">
        <v>0.0</v>
      </c>
      <c r="C776" s="13">
        <v>11364.0</v>
      </c>
      <c r="D776" s="13">
        <v>9214.81</v>
      </c>
      <c r="E776" s="13">
        <v>9818.0</v>
      </c>
      <c r="F776" s="13">
        <v>8090.988372093023</v>
      </c>
      <c r="G776" s="13">
        <v>11365.728142076503</v>
      </c>
      <c r="H776" s="13">
        <f t="array" ref="H776">XLOOKUP(Hoja2!$B776,N$2:N$144,M$2:M$144)</f>
        <v>35</v>
      </c>
      <c r="I776" s="1">
        <v>9091.0</v>
      </c>
      <c r="J776" s="1">
        <v>9214.837682119205</v>
      </c>
      <c r="K776" s="1">
        <f>(Hoja2!$C776/C775)-1</f>
        <v>0</v>
      </c>
    </row>
    <row r="777" ht="15.75" customHeight="1">
      <c r="A777" s="12">
        <v>43856.0</v>
      </c>
      <c r="B777" s="13">
        <v>0.0</v>
      </c>
      <c r="C777" s="13">
        <v>11364.0</v>
      </c>
      <c r="D777" s="13">
        <v>9214.83964539007</v>
      </c>
      <c r="E777" s="13">
        <v>9818.0</v>
      </c>
      <c r="F777" s="13">
        <v>8090.998822143699</v>
      </c>
      <c r="G777" s="13">
        <v>11363.991518578352</v>
      </c>
      <c r="H777" s="13">
        <f t="array" ref="H777">XLOOKUP(Hoja2!$B777,N$2:N$144,M$2:M$144)</f>
        <v>35</v>
      </c>
      <c r="I777" s="1">
        <v>9091.0</v>
      </c>
      <c r="J777" s="1">
        <v>9214.825597014924</v>
      </c>
      <c r="K777" s="1">
        <f>(Hoja2!$C777/C776)-1</f>
        <v>0</v>
      </c>
    </row>
    <row r="778" ht="15.75" customHeight="1">
      <c r="A778" s="12">
        <v>43855.0</v>
      </c>
      <c r="B778" s="13">
        <v>0.0</v>
      </c>
      <c r="C778" s="13">
        <v>11364.0</v>
      </c>
      <c r="D778" s="13">
        <v>9214.83964539007</v>
      </c>
      <c r="E778" s="13">
        <v>9818.002824858757</v>
      </c>
      <c r="F778" s="13">
        <v>8090.997425997426</v>
      </c>
      <c r="G778" s="13">
        <v>11363.981564748201</v>
      </c>
      <c r="H778" s="13">
        <f t="array" ref="H778">XLOOKUP(Hoja2!$B778,N$2:N$144,M$2:M$144)</f>
        <v>35</v>
      </c>
      <c r="I778" s="1">
        <v>9091.0</v>
      </c>
      <c r="J778" s="1">
        <v>9214.859370078739</v>
      </c>
      <c r="K778" s="1">
        <f>(Hoja2!$C778/C777)-1</f>
        <v>0</v>
      </c>
    </row>
    <row r="779" ht="15.75" customHeight="1">
      <c r="A779" s="12">
        <v>43854.0</v>
      </c>
      <c r="B779" s="13">
        <v>0.0</v>
      </c>
      <c r="C779" s="13">
        <v>11364.0</v>
      </c>
      <c r="D779" s="13">
        <v>9214.844262295082</v>
      </c>
      <c r="E779" s="13">
        <v>9818.004587155963</v>
      </c>
      <c r="F779" s="13">
        <v>8090.9965576592085</v>
      </c>
      <c r="G779" s="13">
        <v>11365.18062088429</v>
      </c>
      <c r="H779" s="13">
        <f t="array" ref="H779">XLOOKUP(Hoja2!$B779,N$2:N$144,M$2:M$144)</f>
        <v>35</v>
      </c>
      <c r="I779" s="1">
        <v>9091.0</v>
      </c>
      <c r="J779" s="1">
        <v>9214.81</v>
      </c>
      <c r="K779" s="1">
        <f>(Hoja2!$C779/C778)-1</f>
        <v>0</v>
      </c>
    </row>
    <row r="780" ht="15.75" customHeight="1">
      <c r="A780" s="12">
        <v>43853.0</v>
      </c>
      <c r="B780" s="13">
        <v>0.0</v>
      </c>
      <c r="C780" s="13">
        <v>11364.0</v>
      </c>
      <c r="D780" s="13">
        <v>9214.84906542056</v>
      </c>
      <c r="E780" s="13">
        <v>9818.005617977527</v>
      </c>
      <c r="F780" s="13">
        <v>8090.992700729927</v>
      </c>
      <c r="G780" s="13">
        <v>12636.012232415902</v>
      </c>
      <c r="H780" s="13">
        <f t="array" ref="H780">XLOOKUP(Hoja2!$B780,N$2:N$144,M$2:M$144)</f>
        <v>35</v>
      </c>
      <c r="I780" s="1">
        <v>9091.0</v>
      </c>
      <c r="J780" s="1">
        <v>9214.81</v>
      </c>
      <c r="K780" s="1">
        <f>(Hoja2!$C780/C779)-1</f>
        <v>0</v>
      </c>
    </row>
    <row r="781" ht="15.75" customHeight="1">
      <c r="A781" s="12">
        <v>43852.0</v>
      </c>
      <c r="B781" s="13">
        <v>0.0</v>
      </c>
      <c r="C781" s="13">
        <v>11364.0</v>
      </c>
      <c r="D781" s="13">
        <v>9214.830291262135</v>
      </c>
      <c r="E781" s="13">
        <v>9818.00625</v>
      </c>
      <c r="F781" s="13">
        <v>8090.9959919839675</v>
      </c>
      <c r="G781" s="13">
        <v>12636.01775147929</v>
      </c>
      <c r="H781" s="13">
        <f t="array" ref="H781">XLOOKUP(Hoja2!$B781,N$2:N$144,M$2:M$144)</f>
        <v>35</v>
      </c>
      <c r="I781" s="1">
        <v>9091.0</v>
      </c>
      <c r="J781" s="1">
        <v>9214.829904761904</v>
      </c>
      <c r="K781" s="1">
        <f>(Hoja2!$C781/C780)-1</f>
        <v>0</v>
      </c>
    </row>
    <row r="782" ht="15.75" customHeight="1">
      <c r="A782" s="12">
        <v>43851.0</v>
      </c>
      <c r="B782" s="13">
        <v>0.0</v>
      </c>
      <c r="C782" s="13">
        <v>11364.0</v>
      </c>
      <c r="D782" s="13">
        <v>9214.826328125</v>
      </c>
      <c r="E782" s="13">
        <v>9818.0</v>
      </c>
      <c r="F782" s="13">
        <v>8090.99175257732</v>
      </c>
      <c r="G782" s="13">
        <v>11363.981747066493</v>
      </c>
      <c r="H782" s="13">
        <f t="array" ref="H782">XLOOKUP(Hoja2!$B782,N$2:N$144,M$2:M$144)</f>
        <v>35</v>
      </c>
      <c r="I782" s="1">
        <v>9091.0</v>
      </c>
      <c r="J782" s="1">
        <v>9214.81</v>
      </c>
      <c r="K782" s="1">
        <f>(Hoja2!$C782/C781)-1</f>
        <v>0</v>
      </c>
    </row>
    <row r="783" ht="15.75" customHeight="1">
      <c r="A783" s="12">
        <v>43850.0</v>
      </c>
      <c r="B783" s="13">
        <v>0.0</v>
      </c>
      <c r="C783" s="13">
        <v>11364.0</v>
      </c>
      <c r="D783" s="13">
        <v>9214.82525547445</v>
      </c>
      <c r="E783" s="13">
        <v>9818.006535947712</v>
      </c>
      <c r="F783" s="13">
        <v>8091.0</v>
      </c>
      <c r="G783" s="13">
        <v>11363.985751295337</v>
      </c>
      <c r="H783" s="13">
        <f t="array" ref="H783">XLOOKUP(Hoja2!$B783,N$2:N$144,M$2:M$144)</f>
        <v>35</v>
      </c>
      <c r="I783" s="1">
        <v>9091.0</v>
      </c>
      <c r="J783" s="1">
        <v>9214.81</v>
      </c>
      <c r="K783" s="1">
        <f>(Hoja2!$C783/C782)-1</f>
        <v>0</v>
      </c>
    </row>
    <row r="784" ht="15.75" customHeight="1">
      <c r="A784" s="12">
        <v>43849.0</v>
      </c>
      <c r="B784" s="13">
        <v>0.0</v>
      </c>
      <c r="C784" s="13">
        <v>11364.0</v>
      </c>
      <c r="D784" s="13">
        <v>9214.824615384616</v>
      </c>
      <c r="E784" s="13">
        <v>9818.00293255132</v>
      </c>
      <c r="F784" s="13">
        <v>8090.998972250771</v>
      </c>
      <c r="G784" s="13">
        <v>11363.991983967935</v>
      </c>
      <c r="H784" s="13">
        <f t="array" ref="H784">XLOOKUP(Hoja2!$B784,N$2:N$144,M$2:M$144)</f>
        <v>35</v>
      </c>
      <c r="I784" s="1">
        <v>9090.993939393938</v>
      </c>
      <c r="J784" s="1">
        <v>9214.81</v>
      </c>
      <c r="K784" s="1">
        <f>(Hoja2!$C784/C783)-1</f>
        <v>0</v>
      </c>
    </row>
    <row r="785" ht="15.75" customHeight="1">
      <c r="A785" s="12">
        <v>43848.0</v>
      </c>
      <c r="B785" s="13">
        <v>0.0</v>
      </c>
      <c r="C785" s="13">
        <v>11364.0</v>
      </c>
      <c r="D785" s="13">
        <v>9214.836624203821</v>
      </c>
      <c r="E785" s="13">
        <v>9818.002702702703</v>
      </c>
      <c r="F785" s="13">
        <v>8090.9967532467535</v>
      </c>
      <c r="G785" s="13">
        <v>11363.986812187359</v>
      </c>
      <c r="H785" s="13">
        <f t="array" ref="H785">XLOOKUP(Hoja2!$B785,N$2:N$144,M$2:M$144)</f>
        <v>35</v>
      </c>
      <c r="I785" s="1">
        <v>9091.0</v>
      </c>
      <c r="J785" s="1">
        <v>9214.831999999999</v>
      </c>
      <c r="K785" s="1">
        <f>(Hoja2!$C785/C784)-1</f>
        <v>0</v>
      </c>
    </row>
    <row r="786" ht="15.75" customHeight="1">
      <c r="A786" s="12">
        <v>43847.0</v>
      </c>
      <c r="B786" s="13">
        <v>0.0</v>
      </c>
      <c r="C786" s="13">
        <v>11364.0</v>
      </c>
      <c r="D786" s="13">
        <v>9214.840962962962</v>
      </c>
      <c r="E786" s="13">
        <v>9818.0</v>
      </c>
      <c r="F786" s="13">
        <v>8090.9968</v>
      </c>
      <c r="G786" s="13">
        <v>11773.22859830668</v>
      </c>
      <c r="H786" s="13">
        <f t="array" ref="H786">XLOOKUP(Hoja2!$B786,N$2:N$144,M$2:M$144)</f>
        <v>35</v>
      </c>
      <c r="I786" s="1">
        <v>9091.0</v>
      </c>
      <c r="J786" s="1">
        <v>9214.81</v>
      </c>
      <c r="K786" s="1">
        <f>(Hoja2!$C786/C785)-1</f>
        <v>0</v>
      </c>
    </row>
    <row r="787" ht="15.75" customHeight="1">
      <c r="A787" s="12">
        <v>43846.0</v>
      </c>
      <c r="B787" s="13">
        <v>0.0</v>
      </c>
      <c r="C787" s="13">
        <v>11364.0</v>
      </c>
      <c r="D787" s="13">
        <v>9214.831546391752</v>
      </c>
      <c r="E787" s="13">
        <v>9818.005181347151</v>
      </c>
      <c r="F787" s="13">
        <v>8090.99645390071</v>
      </c>
      <c r="G787" s="13">
        <v>12636.01226993865</v>
      </c>
      <c r="H787" s="13">
        <f t="array" ref="H787">XLOOKUP(Hoja2!$B787,N$2:N$144,M$2:M$144)</f>
        <v>35</v>
      </c>
      <c r="I787" s="1">
        <v>9091.0</v>
      </c>
      <c r="J787" s="1">
        <v>9214.836624203821</v>
      </c>
      <c r="K787" s="1">
        <f>(Hoja2!$C787/C786)-1</f>
        <v>0</v>
      </c>
    </row>
    <row r="788" ht="15.75" customHeight="1">
      <c r="A788" s="12">
        <v>43845.0</v>
      </c>
      <c r="B788" s="13">
        <v>0.0</v>
      </c>
      <c r="C788" s="13">
        <v>11364.0</v>
      </c>
      <c r="D788" s="13">
        <v>9214.81</v>
      </c>
      <c r="E788" s="13">
        <v>9818.0</v>
      </c>
      <c r="F788" s="13">
        <v>8090.993474714519</v>
      </c>
      <c r="G788" s="13">
        <v>12636.005108556832</v>
      </c>
      <c r="H788" s="13">
        <f t="array" ref="H788">XLOOKUP(Hoja2!$B788,N$2:N$144,M$2:M$144)</f>
        <v>35</v>
      </c>
      <c r="I788" s="1">
        <v>9091.0</v>
      </c>
      <c r="J788" s="1">
        <v>9214.81</v>
      </c>
      <c r="K788" s="1">
        <f>(Hoja2!$C788/C787)-1</f>
        <v>0</v>
      </c>
    </row>
    <row r="789" ht="15.75" customHeight="1">
      <c r="A789" s="12">
        <v>43844.0</v>
      </c>
      <c r="B789" s="13">
        <v>0.0</v>
      </c>
      <c r="C789" s="13">
        <v>11364.0</v>
      </c>
      <c r="D789" s="13">
        <v>9214.81</v>
      </c>
      <c r="E789" s="13">
        <v>9818.005917159764</v>
      </c>
      <c r="F789" s="13">
        <v>8091.0</v>
      </c>
      <c r="G789" s="13">
        <v>12636.01282051282</v>
      </c>
      <c r="H789" s="13">
        <f t="array" ref="H789">XLOOKUP(Hoja2!$B789,N$2:N$144,M$2:M$144)</f>
        <v>35</v>
      </c>
      <c r="I789" s="1">
        <v>9091.0</v>
      </c>
      <c r="J789" s="1">
        <v>9214.826587301586</v>
      </c>
      <c r="K789" s="1">
        <f>(Hoja2!$C789/C788)-1</f>
        <v>0</v>
      </c>
    </row>
    <row r="790" ht="15.75" customHeight="1">
      <c r="A790" s="12">
        <v>43843.0</v>
      </c>
      <c r="B790" s="13">
        <v>0.0</v>
      </c>
      <c r="C790" s="13">
        <v>11364.0</v>
      </c>
      <c r="D790" s="13">
        <v>9214.842913385824</v>
      </c>
      <c r="E790" s="13">
        <v>9818.013333333334</v>
      </c>
      <c r="F790" s="13">
        <v>8090.997963340123</v>
      </c>
      <c r="G790" s="13">
        <v>12636.011182108627</v>
      </c>
      <c r="H790" s="13">
        <f t="array" ref="H790">XLOOKUP(Hoja2!$B790,N$2:N$144,M$2:M$144)</f>
        <v>35</v>
      </c>
      <c r="I790" s="1">
        <v>9091.0</v>
      </c>
      <c r="J790" s="1">
        <v>9214.836624203821</v>
      </c>
      <c r="K790" s="1">
        <f>(Hoja2!$C790/C789)-1</f>
        <v>0</v>
      </c>
    </row>
    <row r="791" ht="15.75" customHeight="1">
      <c r="A791" s="12">
        <v>43842.0</v>
      </c>
      <c r="B791" s="13">
        <v>0.0</v>
      </c>
      <c r="C791" s="13">
        <v>11364.0</v>
      </c>
      <c r="D791" s="13">
        <v>9214.81</v>
      </c>
      <c r="E791" s="13">
        <v>9818.003003003003</v>
      </c>
      <c r="F791" s="13">
        <v>8090.997894736842</v>
      </c>
      <c r="G791" s="13">
        <v>12636.004830917875</v>
      </c>
      <c r="H791" s="13">
        <f t="array" ref="H791">XLOOKUP(Hoja2!$B791,N$2:N$144,M$2:M$144)</f>
        <v>35</v>
      </c>
      <c r="I791" s="1">
        <v>9091.0</v>
      </c>
      <c r="J791" s="1">
        <v>9214.842656249999</v>
      </c>
      <c r="K791" s="1">
        <f>(Hoja2!$C791/C790)-1</f>
        <v>0</v>
      </c>
    </row>
    <row r="792" ht="15.75" customHeight="1">
      <c r="A792" s="12">
        <v>43841.0</v>
      </c>
      <c r="B792" s="13">
        <v>0.0</v>
      </c>
      <c r="C792" s="13">
        <v>11364.0</v>
      </c>
      <c r="D792" s="13">
        <v>9214.81</v>
      </c>
      <c r="E792" s="13">
        <v>9818.003012048193</v>
      </c>
      <c r="F792" s="13">
        <v>8090.994640943194</v>
      </c>
      <c r="G792" s="13">
        <v>12636.008333333333</v>
      </c>
      <c r="H792" s="13">
        <f t="array" ref="H792">XLOOKUP(Hoja2!$B792,N$2:N$144,M$2:M$144)</f>
        <v>35</v>
      </c>
      <c r="I792" s="1">
        <v>9091.0</v>
      </c>
      <c r="J792" s="1">
        <v>9214.81</v>
      </c>
      <c r="K792" s="1">
        <f>(Hoja2!$C792/C791)-1</f>
        <v>0</v>
      </c>
    </row>
    <row r="793" ht="15.75" customHeight="1">
      <c r="A793" s="12">
        <v>43840.0</v>
      </c>
      <c r="B793" s="13">
        <v>0.0</v>
      </c>
      <c r="C793" s="13">
        <v>11364.0</v>
      </c>
      <c r="D793" s="13">
        <v>9214.81</v>
      </c>
      <c r="E793" s="13">
        <v>9818.016194331984</v>
      </c>
      <c r="F793" s="13">
        <v>8090.994160583941</v>
      </c>
      <c r="G793" s="13">
        <v>12636.021294021293</v>
      </c>
      <c r="H793" s="13">
        <f t="array" ref="H793">XLOOKUP(Hoja2!$B793,N$2:N$144,M$2:M$144)</f>
        <v>35</v>
      </c>
      <c r="I793" s="1">
        <v>9091.0</v>
      </c>
      <c r="J793" s="1">
        <v>9214.828017241378</v>
      </c>
      <c r="K793" s="1">
        <f>(Hoja2!$C793/C792)-1</f>
        <v>0</v>
      </c>
    </row>
    <row r="794" ht="15.75" customHeight="1">
      <c r="A794" s="12">
        <v>43839.0</v>
      </c>
      <c r="B794" s="13">
        <v>0.0</v>
      </c>
      <c r="C794" s="13">
        <v>11364.0</v>
      </c>
      <c r="D794" s="13">
        <v>9214.825954198473</v>
      </c>
      <c r="E794" s="13">
        <v>9818.014423076924</v>
      </c>
      <c r="F794" s="13">
        <v>8090.991582491582</v>
      </c>
      <c r="G794" s="13">
        <v>12636.01572327044</v>
      </c>
      <c r="H794" s="13">
        <f t="array" ref="H794">XLOOKUP(Hoja2!$B794,N$2:N$144,M$2:M$144)</f>
        <v>35</v>
      </c>
      <c r="I794" s="1">
        <v>9090.994897959185</v>
      </c>
      <c r="J794" s="1">
        <v>9214.832234042553</v>
      </c>
      <c r="K794" s="1">
        <f>(Hoja2!$C794/C793)-1</f>
        <v>0</v>
      </c>
    </row>
    <row r="795" ht="15.75" customHeight="1">
      <c r="A795" s="12">
        <v>43838.0</v>
      </c>
      <c r="B795" s="13">
        <v>0.0</v>
      </c>
      <c r="C795" s="13">
        <v>11364.0</v>
      </c>
      <c r="D795" s="13">
        <v>9214.822222222221</v>
      </c>
      <c r="E795" s="13">
        <v>9818.0</v>
      </c>
      <c r="F795" s="13">
        <v>8090.994680851064</v>
      </c>
      <c r="G795" s="13">
        <v>12636.010191082803</v>
      </c>
      <c r="H795" s="13">
        <f t="array" ref="H795">XLOOKUP(Hoja2!$B795,N$2:N$144,M$2:M$144)</f>
        <v>35</v>
      </c>
      <c r="I795" s="1">
        <v>9090.995024875621</v>
      </c>
      <c r="J795" s="1">
        <v>9214.81</v>
      </c>
      <c r="K795" s="1">
        <f>(Hoja2!$C795/C794)-1</f>
        <v>0</v>
      </c>
    </row>
    <row r="796" ht="15.75" customHeight="1">
      <c r="A796" s="12">
        <v>43837.0</v>
      </c>
      <c r="B796" s="13">
        <v>0.0</v>
      </c>
      <c r="C796" s="13">
        <v>11364.0</v>
      </c>
      <c r="D796" s="13">
        <v>9214.822666666667</v>
      </c>
      <c r="E796" s="13">
        <v>9818.0</v>
      </c>
      <c r="F796" s="13">
        <v>8090.994328922496</v>
      </c>
      <c r="G796" s="13">
        <v>12636.0086100861</v>
      </c>
      <c r="H796" s="13">
        <f t="array" ref="H796">XLOOKUP(Hoja2!$B796,N$2:N$144,M$2:M$144)</f>
        <v>35</v>
      </c>
      <c r="I796" s="1">
        <v>9091.0</v>
      </c>
      <c r="J796" s="1">
        <v>9214.82251497006</v>
      </c>
      <c r="K796" s="1">
        <f>(Hoja2!$C796/C795)-1</f>
        <v>0</v>
      </c>
    </row>
    <row r="797" ht="15.75" customHeight="1">
      <c r="A797" s="12">
        <v>43836.0</v>
      </c>
      <c r="B797" s="13">
        <v>0.0</v>
      </c>
      <c r="C797" s="13">
        <v>11364.0</v>
      </c>
      <c r="D797" s="13">
        <v>9214.826201550386</v>
      </c>
      <c r="E797" s="13">
        <v>9818.0</v>
      </c>
      <c r="F797" s="13">
        <v>8090.998091603054</v>
      </c>
      <c r="G797" s="13">
        <v>11363.988133764833</v>
      </c>
      <c r="H797" s="13">
        <f t="array" ref="H797">XLOOKUP(Hoja2!$B797,N$2:N$144,M$2:M$144)</f>
        <v>35</v>
      </c>
      <c r="I797" s="1">
        <v>9091.0</v>
      </c>
      <c r="J797" s="1">
        <v>9214.833885714286</v>
      </c>
      <c r="K797" s="1">
        <f>(Hoja2!$C797/C796)-1</f>
        <v>0</v>
      </c>
    </row>
    <row r="798" ht="15.75" customHeight="1">
      <c r="A798" s="12">
        <v>43835.0</v>
      </c>
      <c r="B798" s="13">
        <v>0.0</v>
      </c>
      <c r="C798" s="13">
        <v>11364.0</v>
      </c>
      <c r="D798" s="13">
        <v>9214.825833333334</v>
      </c>
      <c r="E798" s="13">
        <v>9818.003076923076</v>
      </c>
      <c r="F798" s="13">
        <v>8090.998084291187</v>
      </c>
      <c r="G798" s="13">
        <v>11363.984051036683</v>
      </c>
      <c r="H798" s="13">
        <f t="array" ref="H798">XLOOKUP(Hoja2!$B798,N$2:N$144,M$2:M$144)</f>
        <v>35</v>
      </c>
      <c r="I798" s="1">
        <v>9091.0</v>
      </c>
      <c r="J798" s="1">
        <v>9214.840289855072</v>
      </c>
      <c r="K798" s="1">
        <f>(Hoja2!$C798/C797)-1</f>
        <v>0</v>
      </c>
    </row>
    <row r="799" ht="15.75" customHeight="1">
      <c r="A799" s="12">
        <v>43834.0</v>
      </c>
      <c r="B799" s="13">
        <v>0.0</v>
      </c>
      <c r="C799" s="13">
        <v>11364.0</v>
      </c>
      <c r="D799" s="13">
        <v>9214.81</v>
      </c>
      <c r="E799" s="13">
        <v>9818.003003003003</v>
      </c>
      <c r="F799" s="13">
        <v>8090.993933265925</v>
      </c>
      <c r="G799" s="13">
        <v>11363.99134419552</v>
      </c>
      <c r="H799" s="13">
        <f t="array" ref="H799">XLOOKUP(Hoja2!$B799,N$2:N$144,M$2:M$144)</f>
        <v>35</v>
      </c>
      <c r="I799" s="1">
        <v>9091.0</v>
      </c>
      <c r="J799" s="1">
        <v>9214.825597014924</v>
      </c>
      <c r="K799" s="1">
        <f>(Hoja2!$C799/C798)-1</f>
        <v>0</v>
      </c>
    </row>
    <row r="800" ht="15.75" customHeight="1">
      <c r="A800" s="12">
        <v>43833.0</v>
      </c>
      <c r="B800" s="13">
        <v>0.0</v>
      </c>
      <c r="C800" s="13">
        <v>11364.0</v>
      </c>
      <c r="D800" s="13">
        <v>9214.825954198473</v>
      </c>
      <c r="E800" s="13">
        <v>9818.004132231405</v>
      </c>
      <c r="F800" s="13">
        <v>8090.9972789115645</v>
      </c>
      <c r="G800" s="13">
        <v>12636.016483516483</v>
      </c>
      <c r="H800" s="13">
        <f t="array" ref="H800">XLOOKUP(Hoja2!$B800,N$2:N$144,M$2:M$144)</f>
        <v>35</v>
      </c>
      <c r="I800" s="1">
        <v>9090.995901639344</v>
      </c>
      <c r="J800" s="1">
        <v>9214.82756302521</v>
      </c>
      <c r="K800" s="1">
        <f>(Hoja2!$C800/C799)-1</f>
        <v>0</v>
      </c>
    </row>
    <row r="801" ht="15.75" customHeight="1">
      <c r="A801" s="12">
        <v>43832.0</v>
      </c>
      <c r="B801" s="13">
        <v>0.0</v>
      </c>
      <c r="C801" s="13">
        <v>11364.0</v>
      </c>
      <c r="D801" s="13">
        <v>9214.842656249999</v>
      </c>
      <c r="E801" s="13">
        <v>9818.0</v>
      </c>
      <c r="F801" s="13">
        <v>8090.993948562784</v>
      </c>
      <c r="G801" s="13">
        <v>12636.018126888217</v>
      </c>
      <c r="H801" s="13">
        <f t="array" ref="H801">XLOOKUP(Hoja2!$B801,N$2:N$144,M$2:M$144)</f>
        <v>35</v>
      </c>
      <c r="I801" s="1">
        <v>9091.0</v>
      </c>
      <c r="J801" s="1">
        <v>9214.892996389892</v>
      </c>
      <c r="K801" s="1">
        <f>(Hoja2!$C801/C800)-1</f>
        <v>0</v>
      </c>
    </row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K3:K8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43"/>
    <col customWidth="1" min="3" max="3" width="13.29"/>
    <col customWidth="1" min="4" max="4" width="17.57"/>
    <col customWidth="1" min="5" max="26" width="10.71"/>
  </cols>
  <sheetData>
    <row r="3">
      <c r="B3" s="1" t="s">
        <v>34</v>
      </c>
      <c r="C3" s="1">
        <f>Base!B5</f>
        <v>0.2071314409</v>
      </c>
    </row>
    <row r="4">
      <c r="B4" s="1" t="s">
        <v>35</v>
      </c>
      <c r="C4" s="1">
        <f>'Adidas Futbol'!B5</f>
        <v>0.2348697268</v>
      </c>
      <c r="D4" s="1">
        <f t="shared" ref="D4:D18" si="1">C4-C$3</f>
        <v>0.02773828592</v>
      </c>
    </row>
    <row r="5">
      <c r="B5" s="1" t="s">
        <v>36</v>
      </c>
      <c r="C5" s="1">
        <f>'Adidas Deportes'!B5</f>
        <v>0.3216395499</v>
      </c>
      <c r="D5" s="1">
        <f t="shared" si="1"/>
        <v>0.1145081089</v>
      </c>
    </row>
    <row r="6">
      <c r="B6" s="1" t="s">
        <v>37</v>
      </c>
      <c r="C6" s="1">
        <f>'Adidas Running'!B5</f>
        <v>0.2578719838</v>
      </c>
      <c r="D6" s="1">
        <f t="shared" si="1"/>
        <v>0.05074054292</v>
      </c>
    </row>
    <row r="7">
      <c r="B7" s="1" t="s">
        <v>38</v>
      </c>
      <c r="C7" s="1">
        <f>'Adidas Social'!B5</f>
        <v>0.266751852</v>
      </c>
      <c r="D7" s="1">
        <f t="shared" si="1"/>
        <v>0.05962041109</v>
      </c>
    </row>
    <row r="8">
      <c r="B8" s="1" t="s">
        <v>39</v>
      </c>
      <c r="C8" s="1">
        <f>'Asics Deportes'!B5</f>
        <v>0.4288673487</v>
      </c>
      <c r="D8" s="1">
        <f t="shared" si="1"/>
        <v>0.2217359078</v>
      </c>
    </row>
    <row r="9">
      <c r="B9" s="1" t="s">
        <v>26</v>
      </c>
      <c r="C9" s="1">
        <f>'Asics Running'!B5</f>
        <v>0.5045182619</v>
      </c>
      <c r="D9" s="1">
        <f t="shared" si="1"/>
        <v>0.2973868209</v>
      </c>
    </row>
    <row r="10">
      <c r="B10" s="1" t="s">
        <v>40</v>
      </c>
      <c r="C10" s="1">
        <f>'Nike Futbol'!B5</f>
        <v>0.2990676923</v>
      </c>
      <c r="D10" s="1">
        <f t="shared" si="1"/>
        <v>0.09193625133</v>
      </c>
    </row>
    <row r="11">
      <c r="B11" s="1" t="s">
        <v>41</v>
      </c>
      <c r="C11" s="1">
        <f>'Nike Deportes'!B5</f>
        <v>0.2335948474</v>
      </c>
      <c r="D11" s="1">
        <f t="shared" si="1"/>
        <v>0.02646340652</v>
      </c>
    </row>
    <row r="12">
      <c r="B12" s="1" t="s">
        <v>27</v>
      </c>
      <c r="C12" s="1">
        <f>'Nike Running'!B5</f>
        <v>0.4305814663</v>
      </c>
      <c r="D12" s="1">
        <f t="shared" si="1"/>
        <v>0.2234500254</v>
      </c>
    </row>
    <row r="13">
      <c r="B13" s="1" t="s">
        <v>28</v>
      </c>
      <c r="C13" s="1">
        <f>'Nike Social'!B5</f>
        <v>0.4290647555</v>
      </c>
      <c r="D13" s="1">
        <f t="shared" si="1"/>
        <v>0.2219333146</v>
      </c>
    </row>
    <row r="14">
      <c r="B14" s="1" t="s">
        <v>42</v>
      </c>
      <c r="C14" s="1">
        <f>'Onitsuka Tiger'!B5</f>
        <v>0.2652618025</v>
      </c>
      <c r="D14" s="1">
        <f t="shared" si="1"/>
        <v>0.0581303616</v>
      </c>
    </row>
    <row r="15">
      <c r="B15" s="1" t="s">
        <v>43</v>
      </c>
      <c r="C15" s="1">
        <f>'Puma Futbol'!B5</f>
        <v>0.2072272784</v>
      </c>
      <c r="D15" s="1">
        <f t="shared" si="1"/>
        <v>0.00009583749108</v>
      </c>
    </row>
    <row r="16">
      <c r="B16" s="1" t="s">
        <v>44</v>
      </c>
      <c r="C16" s="1">
        <f>'Puma Deportes'!B5</f>
        <v>0.3034875025</v>
      </c>
      <c r="D16" s="1">
        <f t="shared" si="1"/>
        <v>0.09635606155</v>
      </c>
    </row>
    <row r="17">
      <c r="B17" s="1" t="s">
        <v>45</v>
      </c>
      <c r="C17" s="1">
        <f>'Puma Running'!B5</f>
        <v>0.2533585948</v>
      </c>
      <c r="D17" s="1">
        <f t="shared" si="1"/>
        <v>0.04622715383</v>
      </c>
    </row>
    <row r="18">
      <c r="B18" s="1" t="s">
        <v>46</v>
      </c>
      <c r="C18" s="1">
        <f>'Puma Social'!B5</f>
        <v>0.3041321734</v>
      </c>
      <c r="D18" s="1">
        <f t="shared" si="1"/>
        <v>0.09700073245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D4:D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3">
      <c r="A3" s="2" t="s">
        <v>1</v>
      </c>
      <c r="B3" s="3"/>
    </row>
    <row r="4">
      <c r="A4" s="1" t="s">
        <v>2</v>
      </c>
      <c r="B4" s="1">
        <v>0.45511695301866656</v>
      </c>
    </row>
    <row r="5">
      <c r="A5" s="1" t="s">
        <v>3</v>
      </c>
      <c r="B5" s="1">
        <v>0.20713144092499516</v>
      </c>
    </row>
    <row r="6">
      <c r="A6" s="1" t="s">
        <v>4</v>
      </c>
      <c r="B6" s="1">
        <v>0.20613787130209416</v>
      </c>
    </row>
    <row r="7">
      <c r="A7" s="1" t="s">
        <v>5</v>
      </c>
      <c r="B7" s="1">
        <v>37.544640432298024</v>
      </c>
    </row>
    <row r="8">
      <c r="A8" s="4" t="s">
        <v>6</v>
      </c>
      <c r="B8" s="4">
        <v>800.0</v>
      </c>
    </row>
    <row r="10">
      <c r="A10" s="1" t="s">
        <v>7</v>
      </c>
    </row>
    <row r="11">
      <c r="A11" s="2"/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</row>
    <row r="12">
      <c r="A12" s="1" t="s">
        <v>13</v>
      </c>
      <c r="B12" s="1">
        <v>1.0</v>
      </c>
      <c r="C12" s="1">
        <v>293862.1286479463</v>
      </c>
      <c r="D12" s="1">
        <v>293862.1286479463</v>
      </c>
      <c r="E12" s="1">
        <v>208.4719944639774</v>
      </c>
      <c r="F12" s="1">
        <v>3.73166895221054E-42</v>
      </c>
    </row>
    <row r="13">
      <c r="A13" s="1" t="s">
        <v>14</v>
      </c>
      <c r="B13" s="1">
        <v>798.0</v>
      </c>
      <c r="C13" s="1">
        <v>1124860.8201020572</v>
      </c>
      <c r="D13" s="1">
        <v>1409.6000251905477</v>
      </c>
    </row>
    <row r="14">
      <c r="A14" s="4" t="s">
        <v>15</v>
      </c>
      <c r="B14" s="4">
        <v>799.0</v>
      </c>
      <c r="C14" s="4">
        <v>1418722.9487500035</v>
      </c>
      <c r="D14" s="4"/>
      <c r="E14" s="4"/>
      <c r="F14" s="4"/>
    </row>
    <row r="16">
      <c r="A16" s="2"/>
      <c r="B16" s="2" t="s">
        <v>16</v>
      </c>
      <c r="C16" s="2" t="s">
        <v>5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>
      <c r="A17" s="1" t="s">
        <v>23</v>
      </c>
      <c r="B17" s="1">
        <v>208.45530284094764</v>
      </c>
      <c r="C17" s="1">
        <v>11.91686146262359</v>
      </c>
      <c r="D17" s="1">
        <v>17.492466745103417</v>
      </c>
      <c r="E17" s="1">
        <v>3.052516807143199E-58</v>
      </c>
      <c r="F17" s="1">
        <v>185.06320458675586</v>
      </c>
      <c r="G17" s="1">
        <v>231.84740109513942</v>
      </c>
      <c r="H17" s="1">
        <v>185.06320458675586</v>
      </c>
      <c r="I17" s="1">
        <v>231.84740109513942</v>
      </c>
    </row>
    <row r="18">
      <c r="A18" s="4" t="s">
        <v>47</v>
      </c>
      <c r="B18" s="4">
        <v>-0.01576177442902362</v>
      </c>
      <c r="C18" s="4">
        <v>0.0010916445407693402</v>
      </c>
      <c r="D18" s="4">
        <v>-14.438559293225117</v>
      </c>
      <c r="E18" s="4">
        <v>3.7316689522108074E-42</v>
      </c>
      <c r="F18" s="4">
        <v>-0.017904608466024045</v>
      </c>
      <c r="G18" s="4">
        <v>-0.013618940392023198</v>
      </c>
      <c r="H18" s="4">
        <v>-0.017904608466024045</v>
      </c>
      <c r="I18" s="4">
        <v>-0.013618940392023198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3">
      <c r="A3" s="2" t="s">
        <v>1</v>
      </c>
      <c r="B3" s="3"/>
    </row>
    <row r="4">
      <c r="A4" s="1" t="s">
        <v>2</v>
      </c>
      <c r="B4" s="1">
        <v>0.732638570371428</v>
      </c>
    </row>
    <row r="5">
      <c r="A5" s="1" t="s">
        <v>3</v>
      </c>
      <c r="B5" s="1">
        <v>0.5367592747958899</v>
      </c>
    </row>
    <row r="6">
      <c r="A6" s="1" t="s">
        <v>4</v>
      </c>
      <c r="B6" s="1">
        <v>0.5338421417656374</v>
      </c>
    </row>
    <row r="7">
      <c r="A7" s="1" t="s">
        <v>5</v>
      </c>
      <c r="B7" s="1">
        <v>28.770135816766583</v>
      </c>
    </row>
    <row r="8">
      <c r="A8" s="4" t="s">
        <v>6</v>
      </c>
      <c r="B8" s="4">
        <v>800.0</v>
      </c>
    </row>
    <row r="10">
      <c r="A10" s="1" t="s">
        <v>7</v>
      </c>
    </row>
    <row r="11">
      <c r="A11" s="2"/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</row>
    <row r="12">
      <c r="A12" s="1" t="s">
        <v>13</v>
      </c>
      <c r="B12" s="1">
        <v>5.0</v>
      </c>
      <c r="C12" s="1">
        <v>761512.7011073383</v>
      </c>
      <c r="D12" s="1">
        <v>152302.54022146767</v>
      </c>
      <c r="E12" s="1">
        <v>184.00233010608162</v>
      </c>
      <c r="F12" s="1">
        <v>4.9882862043403345E-130</v>
      </c>
    </row>
    <row r="13">
      <c r="A13" s="1" t="s">
        <v>14</v>
      </c>
      <c r="B13" s="1">
        <v>794.0</v>
      </c>
      <c r="C13" s="1">
        <v>657210.2476426652</v>
      </c>
      <c r="D13" s="1">
        <v>827.7207149151955</v>
      </c>
    </row>
    <row r="14">
      <c r="A14" s="4" t="s">
        <v>15</v>
      </c>
      <c r="B14" s="4">
        <v>799.0</v>
      </c>
      <c r="C14" s="4">
        <v>1418722.9487500035</v>
      </c>
      <c r="D14" s="4"/>
      <c r="E14" s="4"/>
      <c r="F14" s="4"/>
    </row>
    <row r="16">
      <c r="A16" s="2"/>
      <c r="B16" s="2" t="s">
        <v>16</v>
      </c>
      <c r="C16" s="2" t="s">
        <v>5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>
      <c r="A17" s="1" t="s">
        <v>23</v>
      </c>
      <c r="B17" s="1">
        <v>-289.6941139164427</v>
      </c>
      <c r="C17" s="1">
        <v>34.969606209829</v>
      </c>
      <c r="D17" s="1">
        <v>-8.284168605679568</v>
      </c>
      <c r="E17" s="1">
        <v>5.039147665057012E-16</v>
      </c>
      <c r="F17" s="1">
        <v>-358.3379197218975</v>
      </c>
      <c r="G17" s="1">
        <v>-221.0503081109879</v>
      </c>
      <c r="H17" s="1">
        <v>-358.3379197218975</v>
      </c>
      <c r="I17" s="1">
        <v>-221.0503081109879</v>
      </c>
    </row>
    <row r="18">
      <c r="A18" s="1" t="s">
        <v>47</v>
      </c>
      <c r="B18" s="1">
        <v>-0.020009894334670597</v>
      </c>
      <c r="C18" s="1">
        <v>0.0010348061519075095</v>
      </c>
      <c r="D18" s="1">
        <v>-19.336852895380808</v>
      </c>
      <c r="E18" s="1">
        <v>1.4611867885016107E-68</v>
      </c>
      <c r="F18" s="1">
        <v>-0.02204117350068716</v>
      </c>
      <c r="G18" s="1">
        <v>-0.017978615168654035</v>
      </c>
      <c r="H18" s="1">
        <v>-0.02204117350068716</v>
      </c>
      <c r="I18" s="1">
        <v>-0.017978615168654035</v>
      </c>
    </row>
    <row r="19">
      <c r="A19" s="1" t="s">
        <v>48</v>
      </c>
      <c r="B19" s="1">
        <v>0.006462155078195398</v>
      </c>
      <c r="C19" s="1">
        <v>0.0015973917562123992</v>
      </c>
      <c r="D19" s="1">
        <v>4.045441610089385</v>
      </c>
      <c r="E19" s="1">
        <v>5.7324845176958275E-5</v>
      </c>
      <c r="F19" s="1">
        <v>0.0033265450043862633</v>
      </c>
      <c r="G19" s="1">
        <v>0.009597765152004532</v>
      </c>
      <c r="H19" s="1">
        <v>0.0033265450043862633</v>
      </c>
      <c r="I19" s="1">
        <v>0.009597765152004532</v>
      </c>
    </row>
    <row r="20">
      <c r="A20" s="1" t="s">
        <v>49</v>
      </c>
      <c r="B20" s="1">
        <v>0.024373215879270292</v>
      </c>
      <c r="C20" s="1">
        <v>0.004928222790738919</v>
      </c>
      <c r="D20" s="1">
        <v>4.945640023635349</v>
      </c>
      <c r="E20" s="1">
        <v>9.26529124748759E-7</v>
      </c>
      <c r="F20" s="1">
        <v>0.014699330328954483</v>
      </c>
      <c r="G20" s="1">
        <v>0.0340471014295861</v>
      </c>
      <c r="H20" s="1">
        <v>0.014699330328954483</v>
      </c>
      <c r="I20" s="1">
        <v>0.0340471014295861</v>
      </c>
    </row>
    <row r="21" ht="15.75" customHeight="1">
      <c r="A21" s="1" t="s">
        <v>49</v>
      </c>
      <c r="B21" s="1">
        <v>0.019037854322056406</v>
      </c>
      <c r="C21" s="1">
        <v>0.005684975276435924</v>
      </c>
      <c r="D21" s="1">
        <v>3.3488016035826615</v>
      </c>
      <c r="E21" s="1">
        <v>8.498788651160539E-4</v>
      </c>
      <c r="F21" s="1">
        <v>0.007878496777595589</v>
      </c>
      <c r="G21" s="1">
        <v>0.03019721186651722</v>
      </c>
      <c r="H21" s="1">
        <v>0.007878496777595589</v>
      </c>
      <c r="I21" s="1">
        <v>0.03019721186651722</v>
      </c>
    </row>
    <row r="22" ht="15.75" customHeight="1">
      <c r="A22" s="4" t="s">
        <v>47</v>
      </c>
      <c r="B22" s="4">
        <v>0.0061164450673088745</v>
      </c>
      <c r="C22" s="4">
        <v>0.00220826861570507</v>
      </c>
      <c r="D22" s="4">
        <v>2.769792145669732</v>
      </c>
      <c r="E22" s="4">
        <v>0.005740147592606909</v>
      </c>
      <c r="F22" s="4">
        <v>0.001781710466261719</v>
      </c>
      <c r="G22" s="4">
        <v>0.01045117966835603</v>
      </c>
      <c r="H22" s="4">
        <v>0.001781710466261719</v>
      </c>
      <c r="I22" s="4">
        <v>0.01045117966835603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3">
      <c r="A3" s="2" t="s">
        <v>1</v>
      </c>
      <c r="B3" s="3"/>
    </row>
    <row r="4">
      <c r="A4" s="1" t="s">
        <v>2</v>
      </c>
      <c r="B4" s="1">
        <v>0.4846336006100702</v>
      </c>
    </row>
    <row r="5">
      <c r="A5" s="1" t="s">
        <v>3</v>
      </c>
      <c r="B5" s="1">
        <v>0.23486972684028107</v>
      </c>
    </row>
    <row r="6">
      <c r="A6" s="1" t="s">
        <v>4</v>
      </c>
      <c r="B6" s="1">
        <v>0.23294970106070836</v>
      </c>
    </row>
    <row r="7">
      <c r="A7" s="1" t="s">
        <v>5</v>
      </c>
      <c r="B7" s="1">
        <v>36.90518009488233</v>
      </c>
    </row>
    <row r="8">
      <c r="A8" s="4" t="s">
        <v>6</v>
      </c>
      <c r="B8" s="4">
        <v>800.0</v>
      </c>
    </row>
    <row r="10">
      <c r="A10" s="1" t="s">
        <v>7</v>
      </c>
    </row>
    <row r="11">
      <c r="A11" s="2"/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</row>
    <row r="12">
      <c r="A12" s="1" t="s">
        <v>13</v>
      </c>
      <c r="B12" s="1">
        <v>2.0</v>
      </c>
      <c r="C12" s="1">
        <v>333215.0714349514</v>
      </c>
      <c r="D12" s="1">
        <v>166607.5357174757</v>
      </c>
      <c r="E12" s="1">
        <v>122.32634027057269</v>
      </c>
      <c r="F12" s="1">
        <v>4.661773457496371E-47</v>
      </c>
    </row>
    <row r="13">
      <c r="A13" s="1" t="s">
        <v>14</v>
      </c>
      <c r="B13" s="1">
        <v>797.0</v>
      </c>
      <c r="C13" s="1">
        <v>1085507.877315052</v>
      </c>
      <c r="D13" s="1">
        <v>1361.992317835699</v>
      </c>
    </row>
    <row r="14">
      <c r="A14" s="4" t="s">
        <v>15</v>
      </c>
      <c r="B14" s="4">
        <v>799.0</v>
      </c>
      <c r="C14" s="4">
        <v>1418722.9487500035</v>
      </c>
      <c r="D14" s="4"/>
      <c r="E14" s="4"/>
      <c r="F14" s="4"/>
    </row>
    <row r="16">
      <c r="A16" s="2"/>
      <c r="B16" s="2" t="s">
        <v>16</v>
      </c>
      <c r="C16" s="2" t="s">
        <v>5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>
      <c r="A17" s="1" t="s">
        <v>23</v>
      </c>
      <c r="B17" s="1">
        <v>332.7554681489084</v>
      </c>
      <c r="C17" s="1">
        <v>25.922057497754118</v>
      </c>
      <c r="D17" s="1">
        <v>12.836769156064802</v>
      </c>
      <c r="E17" s="1">
        <v>2.0255803952376813E-34</v>
      </c>
      <c r="F17" s="1">
        <v>281.87189670675366</v>
      </c>
      <c r="G17" s="1">
        <v>383.6390395910631</v>
      </c>
      <c r="H17" s="1">
        <v>281.87189670675366</v>
      </c>
      <c r="I17" s="1">
        <v>383.6390395910631</v>
      </c>
    </row>
    <row r="18">
      <c r="A18" s="1" t="s">
        <v>47</v>
      </c>
      <c r="B18" s="1">
        <v>-0.015103200257781205</v>
      </c>
      <c r="C18" s="1">
        <v>0.0010800234940604603</v>
      </c>
      <c r="D18" s="1">
        <v>-13.984140475499434</v>
      </c>
      <c r="E18" s="1">
        <v>6.6967246118470055E-40</v>
      </c>
      <c r="F18" s="1">
        <v>-0.017223226903968235</v>
      </c>
      <c r="G18" s="1">
        <v>-0.012983173611594175</v>
      </c>
      <c r="H18" s="1">
        <v>-0.017223226903968235</v>
      </c>
      <c r="I18" s="1">
        <v>-0.012983173611594175</v>
      </c>
    </row>
    <row r="19">
      <c r="A19" s="4" t="s">
        <v>50</v>
      </c>
      <c r="B19" s="4">
        <v>-0.016101013148118903</v>
      </c>
      <c r="C19" s="4">
        <v>0.002995380005975922</v>
      </c>
      <c r="D19" s="4">
        <v>-5.375282306751275</v>
      </c>
      <c r="E19" s="4">
        <v>1.004915385779895E-7</v>
      </c>
      <c r="F19" s="4">
        <v>-0.02198077915603255</v>
      </c>
      <c r="G19" s="4">
        <v>-0.010221247140205256</v>
      </c>
      <c r="H19" s="4">
        <v>-0.02198077915603255</v>
      </c>
      <c r="I19" s="4">
        <v>-0.010221247140205256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3">
      <c r="A3" s="2" t="s">
        <v>1</v>
      </c>
      <c r="B3" s="3"/>
    </row>
    <row r="4">
      <c r="A4" s="1" t="s">
        <v>2</v>
      </c>
      <c r="B4" s="1">
        <v>0.5671327444907381</v>
      </c>
    </row>
    <row r="5">
      <c r="A5" s="1" t="s">
        <v>3</v>
      </c>
      <c r="B5" s="1">
        <v>0.32163954987359683</v>
      </c>
    </row>
    <row r="6">
      <c r="A6" s="1" t="s">
        <v>4</v>
      </c>
      <c r="B6" s="1">
        <v>0.3199372651806824</v>
      </c>
    </row>
    <row r="7">
      <c r="A7" s="1" t="s">
        <v>5</v>
      </c>
      <c r="B7" s="1">
        <v>34.74960689808997</v>
      </c>
    </row>
    <row r="8">
      <c r="A8" s="4" t="s">
        <v>6</v>
      </c>
      <c r="B8" s="4">
        <v>800.0</v>
      </c>
    </row>
    <row r="10">
      <c r="A10" s="1" t="s">
        <v>7</v>
      </c>
    </row>
    <row r="11">
      <c r="A11" s="2"/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</row>
    <row r="12">
      <c r="A12" s="1" t="s">
        <v>13</v>
      </c>
      <c r="B12" s="1">
        <v>2.0</v>
      </c>
      <c r="C12" s="1">
        <v>456317.4106312931</v>
      </c>
      <c r="D12" s="1">
        <v>228158.70531564654</v>
      </c>
      <c r="E12" s="1">
        <v>188.94580396121998</v>
      </c>
      <c r="F12" s="1">
        <v>6.870954840406138E-68</v>
      </c>
    </row>
    <row r="13">
      <c r="A13" s="1" t="s">
        <v>14</v>
      </c>
      <c r="B13" s="1">
        <v>797.0</v>
      </c>
      <c r="C13" s="1">
        <v>962405.5381187104</v>
      </c>
      <c r="D13" s="1">
        <v>1207.5351795717822</v>
      </c>
    </row>
    <row r="14">
      <c r="A14" s="4" t="s">
        <v>15</v>
      </c>
      <c r="B14" s="4">
        <v>799.0</v>
      </c>
      <c r="C14" s="4">
        <v>1418722.9487500035</v>
      </c>
      <c r="D14" s="4"/>
      <c r="E14" s="4"/>
      <c r="F14" s="4"/>
    </row>
    <row r="16">
      <c r="A16" s="2"/>
      <c r="B16" s="2" t="s">
        <v>16</v>
      </c>
      <c r="C16" s="2" t="s">
        <v>5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>
      <c r="A17" s="1" t="s">
        <v>23</v>
      </c>
      <c r="B17" s="1">
        <v>340.23191254472636</v>
      </c>
      <c r="C17" s="1">
        <v>15.834440380029024</v>
      </c>
      <c r="D17" s="1">
        <v>21.48682898663342</v>
      </c>
      <c r="E17" s="1">
        <v>3.821937766307441E-81</v>
      </c>
      <c r="F17" s="1">
        <v>309.1497780191952</v>
      </c>
      <c r="G17" s="1">
        <v>371.3140470702575</v>
      </c>
      <c r="H17" s="1">
        <v>309.1497780191952</v>
      </c>
      <c r="I17" s="1">
        <v>371.3140470702575</v>
      </c>
    </row>
    <row r="18">
      <c r="A18" s="1" t="s">
        <v>47</v>
      </c>
      <c r="B18" s="1">
        <v>-0.015803130943724604</v>
      </c>
      <c r="C18" s="1">
        <v>0.0010103826919470437</v>
      </c>
      <c r="D18" s="1">
        <v>-15.64073797945945</v>
      </c>
      <c r="E18" s="1">
        <v>2.727689811662521E-48</v>
      </c>
      <c r="F18" s="1">
        <v>-0.01778645653020856</v>
      </c>
      <c r="G18" s="1">
        <v>-0.013819805357240648</v>
      </c>
      <c r="H18" s="1">
        <v>-0.01778645653020856</v>
      </c>
      <c r="I18" s="1">
        <v>-0.013819805357240648</v>
      </c>
    </row>
    <row r="19">
      <c r="A19" s="4" t="s">
        <v>48</v>
      </c>
      <c r="B19" s="4">
        <v>-0.015596811491825693</v>
      </c>
      <c r="C19" s="4">
        <v>0.0013446795527628974</v>
      </c>
      <c r="D19" s="4">
        <v>-11.59890582092894</v>
      </c>
      <c r="E19" s="4">
        <v>7.471965979494792E-29</v>
      </c>
      <c r="F19" s="4">
        <v>-0.018236343407675493</v>
      </c>
      <c r="G19" s="4">
        <v>-0.012957279575975894</v>
      </c>
      <c r="H19" s="4">
        <v>-0.018236343407675493</v>
      </c>
      <c r="I19" s="4">
        <v>-0.012957279575975894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3">
      <c r="A3" s="2" t="s">
        <v>1</v>
      </c>
      <c r="B3" s="3"/>
    </row>
    <row r="4">
      <c r="A4" s="1" t="s">
        <v>2</v>
      </c>
      <c r="B4" s="1">
        <v>0.5078109725502962</v>
      </c>
    </row>
    <row r="5">
      <c r="A5" s="1" t="s">
        <v>3</v>
      </c>
      <c r="B5" s="1">
        <v>0.25787198384247767</v>
      </c>
    </row>
    <row r="6">
      <c r="A6" s="1" t="s">
        <v>4</v>
      </c>
      <c r="B6" s="1">
        <v>0.2560096801632869</v>
      </c>
    </row>
    <row r="7">
      <c r="A7" s="1" t="s">
        <v>5</v>
      </c>
      <c r="B7" s="1">
        <v>36.34620315252689</v>
      </c>
    </row>
    <row r="8">
      <c r="A8" s="4" t="s">
        <v>6</v>
      </c>
      <c r="B8" s="4">
        <v>800.0</v>
      </c>
    </row>
    <row r="10">
      <c r="A10" s="1" t="s">
        <v>7</v>
      </c>
    </row>
    <row r="11">
      <c r="A11" s="2"/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</row>
    <row r="12">
      <c r="A12" s="1" t="s">
        <v>13</v>
      </c>
      <c r="B12" s="1">
        <v>2.0</v>
      </c>
      <c r="C12" s="1">
        <v>365848.9013170132</v>
      </c>
      <c r="D12" s="1">
        <v>182924.4506585066</v>
      </c>
      <c r="E12" s="1">
        <v>138.46935208468852</v>
      </c>
      <c r="F12" s="1">
        <v>2.4311544970644552E-52</v>
      </c>
    </row>
    <row r="13">
      <c r="A13" s="1" t="s">
        <v>14</v>
      </c>
      <c r="B13" s="1">
        <v>797.0</v>
      </c>
      <c r="C13" s="1">
        <v>1052874.0474329903</v>
      </c>
      <c r="D13" s="1">
        <v>1321.0464836047556</v>
      </c>
    </row>
    <row r="14">
      <c r="A14" s="4" t="s">
        <v>15</v>
      </c>
      <c r="B14" s="4">
        <v>799.0</v>
      </c>
      <c r="C14" s="4">
        <v>1418722.9487500035</v>
      </c>
      <c r="D14" s="4"/>
      <c r="E14" s="4"/>
      <c r="F14" s="4"/>
    </row>
    <row r="16">
      <c r="A16" s="2"/>
      <c r="B16" s="2" t="s">
        <v>16</v>
      </c>
      <c r="C16" s="2" t="s">
        <v>5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>
      <c r="A17" s="1" t="s">
        <v>23</v>
      </c>
      <c r="B17" s="1">
        <v>82.06396758216462</v>
      </c>
      <c r="C17" s="1">
        <v>20.64574990153931</v>
      </c>
      <c r="D17" s="1">
        <v>3.974860103097833</v>
      </c>
      <c r="E17" s="1">
        <v>7.681324394910932E-5</v>
      </c>
      <c r="F17" s="1">
        <v>41.53749740583497</v>
      </c>
      <c r="G17" s="1">
        <v>122.59043775849428</v>
      </c>
      <c r="H17" s="1">
        <v>41.53749740583497</v>
      </c>
      <c r="I17" s="1">
        <v>122.59043775849428</v>
      </c>
    </row>
    <row r="18">
      <c r="A18" s="1" t="s">
        <v>47</v>
      </c>
      <c r="B18" s="1">
        <v>-0.01677897976414661</v>
      </c>
      <c r="C18" s="1">
        <v>0.0010657448283424502</v>
      </c>
      <c r="D18" s="1">
        <v>-15.7438997759369</v>
      </c>
      <c r="E18" s="1">
        <v>7.880078305167499E-49</v>
      </c>
      <c r="F18" s="1">
        <v>-0.01887097817579925</v>
      </c>
      <c r="G18" s="1">
        <v>-0.01468698135249397</v>
      </c>
      <c r="H18" s="1">
        <v>-0.01887097817579925</v>
      </c>
      <c r="I18" s="1">
        <v>-0.01468698135249397</v>
      </c>
    </row>
    <row r="19">
      <c r="A19" s="4" t="s">
        <v>49</v>
      </c>
      <c r="B19" s="4">
        <v>0.01604307531602281</v>
      </c>
      <c r="C19" s="4">
        <v>0.002173303203916332</v>
      </c>
      <c r="D19" s="4">
        <v>7.381885457635591</v>
      </c>
      <c r="E19" s="4">
        <v>3.9311300024595733E-13</v>
      </c>
      <c r="F19" s="4">
        <v>0.011777000802010117</v>
      </c>
      <c r="G19" s="4">
        <v>0.0203091498300355</v>
      </c>
      <c r="H19" s="4">
        <v>0.011777000802010117</v>
      </c>
      <c r="I19" s="4">
        <v>0.0203091498300355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3">
      <c r="A3" s="2" t="s">
        <v>1</v>
      </c>
      <c r="B3" s="3"/>
    </row>
    <row r="4">
      <c r="A4" s="1" t="s">
        <v>2</v>
      </c>
      <c r="B4" s="1">
        <v>0.5164802532677483</v>
      </c>
    </row>
    <row r="5">
      <c r="A5" s="1" t="s">
        <v>3</v>
      </c>
      <c r="B5" s="1">
        <v>0.26675185201551743</v>
      </c>
    </row>
    <row r="6">
      <c r="A6" s="1" t="s">
        <v>4</v>
      </c>
      <c r="B6" s="1">
        <v>0.2649118315688813</v>
      </c>
    </row>
    <row r="7">
      <c r="A7" s="1" t="s">
        <v>5</v>
      </c>
      <c r="B7" s="1">
        <v>36.12810010097303</v>
      </c>
    </row>
    <row r="8">
      <c r="A8" s="4" t="s">
        <v>6</v>
      </c>
      <c r="B8" s="4">
        <v>800.0</v>
      </c>
    </row>
    <row r="10">
      <c r="A10" s="1" t="s">
        <v>7</v>
      </c>
    </row>
    <row r="11">
      <c r="A11" s="2"/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</row>
    <row r="12">
      <c r="A12" s="1" t="s">
        <v>13</v>
      </c>
      <c r="B12" s="1">
        <v>2.0</v>
      </c>
      <c r="C12" s="1">
        <v>378446.97407597944</v>
      </c>
      <c r="D12" s="1">
        <v>189223.48703798972</v>
      </c>
      <c r="E12" s="1">
        <v>144.97222164198809</v>
      </c>
      <c r="F12" s="1">
        <v>2.006843141024688E-54</v>
      </c>
    </row>
    <row r="13">
      <c r="A13" s="1" t="s">
        <v>14</v>
      </c>
      <c r="B13" s="1">
        <v>797.0</v>
      </c>
      <c r="C13" s="1">
        <v>1040275.974674024</v>
      </c>
      <c r="D13" s="1">
        <v>1305.2396169059273</v>
      </c>
    </row>
    <row r="14">
      <c r="A14" s="4" t="s">
        <v>15</v>
      </c>
      <c r="B14" s="4">
        <v>799.0</v>
      </c>
      <c r="C14" s="4">
        <v>1418722.9487500035</v>
      </c>
      <c r="D14" s="4"/>
      <c r="E14" s="4"/>
      <c r="F14" s="4"/>
    </row>
    <row r="16">
      <c r="A16" s="2"/>
      <c r="B16" s="2" t="s">
        <v>16</v>
      </c>
      <c r="C16" s="2" t="s">
        <v>5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>
      <c r="A17" s="1" t="s">
        <v>23</v>
      </c>
      <c r="B17" s="1">
        <v>96.15875862442522</v>
      </c>
      <c r="C17" s="1">
        <v>18.05802179037593</v>
      </c>
      <c r="D17" s="1">
        <v>5.32498851428307</v>
      </c>
      <c r="E17" s="1">
        <v>1.3141157043400535E-7</v>
      </c>
      <c r="F17" s="1">
        <v>60.711856234281605</v>
      </c>
      <c r="G17" s="1">
        <v>131.60566101456882</v>
      </c>
      <c r="H17" s="1">
        <v>60.711856234281605</v>
      </c>
      <c r="I17" s="1">
        <v>131.60566101456882</v>
      </c>
    </row>
    <row r="18">
      <c r="A18" s="1" t="s">
        <v>47</v>
      </c>
      <c r="B18" s="1">
        <v>-0.015217304310845123</v>
      </c>
      <c r="C18" s="1">
        <v>0.0010526324870447435</v>
      </c>
      <c r="D18" s="1">
        <v>-14.45642662385195</v>
      </c>
      <c r="E18" s="1">
        <v>3.07698234280796E-42</v>
      </c>
      <c r="F18" s="1">
        <v>-0.01728356391857552</v>
      </c>
      <c r="G18" s="1">
        <v>-0.013151044703114727</v>
      </c>
      <c r="H18" s="1">
        <v>-0.01728356391857552</v>
      </c>
      <c r="I18" s="1">
        <v>-0.013151044703114727</v>
      </c>
    </row>
    <row r="19">
      <c r="A19" s="4" t="s">
        <v>47</v>
      </c>
      <c r="B19" s="4">
        <v>0.010373341467228481</v>
      </c>
      <c r="C19" s="4">
        <v>0.0012885981920745758</v>
      </c>
      <c r="D19" s="4">
        <v>8.050097796992826</v>
      </c>
      <c r="E19" s="4">
        <v>3.0017086556512684E-15</v>
      </c>
      <c r="F19" s="4">
        <v>0.0078438941742295</v>
      </c>
      <c r="G19" s="4">
        <v>0.012902788760227463</v>
      </c>
      <c r="H19" s="4">
        <v>0.0078438941742295</v>
      </c>
      <c r="I19" s="4">
        <v>0.012902788760227463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3">
      <c r="A3" s="2" t="s">
        <v>1</v>
      </c>
      <c r="B3" s="3"/>
    </row>
    <row r="4">
      <c r="A4" s="1" t="s">
        <v>2</v>
      </c>
      <c r="B4" s="1">
        <v>0.6548796444552102</v>
      </c>
    </row>
    <row r="5">
      <c r="A5" s="1" t="s">
        <v>3</v>
      </c>
      <c r="B5" s="1">
        <v>0.42886734872178256</v>
      </c>
    </row>
    <row r="6">
      <c r="A6" s="1" t="s">
        <v>4</v>
      </c>
      <c r="B6" s="1">
        <v>0.4274341425705198</v>
      </c>
    </row>
    <row r="7">
      <c r="A7" s="1" t="s">
        <v>5</v>
      </c>
      <c r="B7" s="1">
        <v>31.88512550615234</v>
      </c>
    </row>
    <row r="8">
      <c r="A8" s="4" t="s">
        <v>6</v>
      </c>
      <c r="B8" s="4">
        <v>800.0</v>
      </c>
    </row>
    <row r="10">
      <c r="A10" s="1" t="s">
        <v>7</v>
      </c>
    </row>
    <row r="11">
      <c r="A11" s="2"/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</row>
    <row r="12">
      <c r="A12" s="1" t="s">
        <v>13</v>
      </c>
      <c r="B12" s="1">
        <v>2.0</v>
      </c>
      <c r="C12" s="1">
        <v>608443.9496011634</v>
      </c>
      <c r="D12" s="1">
        <v>304221.9748005817</v>
      </c>
      <c r="E12" s="1">
        <v>299.2363299194001</v>
      </c>
      <c r="F12" s="1">
        <v>1.1473348833945935E-97</v>
      </c>
    </row>
    <row r="13">
      <c r="A13" s="1" t="s">
        <v>14</v>
      </c>
      <c r="B13" s="1">
        <v>797.0</v>
      </c>
      <c r="C13" s="1">
        <v>810278.9991488401</v>
      </c>
      <c r="D13" s="1">
        <v>1016.6612285430867</v>
      </c>
    </row>
    <row r="14">
      <c r="A14" s="4" t="s">
        <v>15</v>
      </c>
      <c r="B14" s="4">
        <v>799.0</v>
      </c>
      <c r="C14" s="4">
        <v>1418722.9487500035</v>
      </c>
      <c r="D14" s="4"/>
      <c r="E14" s="4"/>
      <c r="F14" s="4"/>
    </row>
    <row r="16">
      <c r="A16" s="2"/>
      <c r="B16" s="2" t="s">
        <v>16</v>
      </c>
      <c r="C16" s="2" t="s">
        <v>5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>
      <c r="A17" s="1" t="s">
        <v>23</v>
      </c>
      <c r="B17" s="1">
        <v>115.6693892536687</v>
      </c>
      <c r="C17" s="1">
        <v>11.412613496811518</v>
      </c>
      <c r="D17" s="1">
        <v>10.135223565223221</v>
      </c>
      <c r="E17" s="1">
        <v>8.649639348171558E-23</v>
      </c>
      <c r="F17" s="1">
        <v>93.26705740724712</v>
      </c>
      <c r="G17" s="1">
        <v>138.0717211000903</v>
      </c>
      <c r="H17" s="1">
        <v>93.26705740724712</v>
      </c>
      <c r="I17" s="1">
        <v>138.0717211000903</v>
      </c>
    </row>
    <row r="18">
      <c r="A18" s="1" t="s">
        <v>47</v>
      </c>
      <c r="B18" s="1">
        <v>-0.024768793845640527</v>
      </c>
      <c r="C18" s="1">
        <v>0.0010590926315808796</v>
      </c>
      <c r="D18" s="1">
        <v>-23.386805938465272</v>
      </c>
      <c r="E18" s="1">
        <v>1.647850582718174E-92</v>
      </c>
      <c r="F18" s="1">
        <v>-0.02684773436136056</v>
      </c>
      <c r="G18" s="1">
        <v>-0.022689853329920493</v>
      </c>
      <c r="H18" s="1">
        <v>-0.02684773436136056</v>
      </c>
      <c r="I18" s="1">
        <v>-0.022689853329920493</v>
      </c>
    </row>
    <row r="19">
      <c r="A19" s="4" t="s">
        <v>48</v>
      </c>
      <c r="B19" s="4">
        <v>0.020883802420586163</v>
      </c>
      <c r="C19" s="4">
        <v>0.001187219156329383</v>
      </c>
      <c r="D19" s="4">
        <v>17.59052008995056</v>
      </c>
      <c r="E19" s="4">
        <v>9.002885617951331E-59</v>
      </c>
      <c r="F19" s="4">
        <v>0.01855335659220951</v>
      </c>
      <c r="G19" s="4">
        <v>0.023214248248962815</v>
      </c>
      <c r="H19" s="4">
        <v>0.01855335659220951</v>
      </c>
      <c r="I19" s="4">
        <v>0.023214248248962815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3">
      <c r="A3" s="2" t="s">
        <v>1</v>
      </c>
      <c r="B3" s="3"/>
    </row>
    <row r="4">
      <c r="A4" s="1" t="s">
        <v>2</v>
      </c>
      <c r="B4" s="1">
        <v>0.7102944895367947</v>
      </c>
    </row>
    <row r="5">
      <c r="A5" s="1" t="s">
        <v>3</v>
      </c>
      <c r="B5" s="1">
        <v>0.5045182618663359</v>
      </c>
    </row>
    <row r="6">
      <c r="A6" s="1" t="s">
        <v>4</v>
      </c>
      <c r="B6" s="1">
        <v>0.5032748948948587</v>
      </c>
    </row>
    <row r="7">
      <c r="A7" s="1" t="s">
        <v>5</v>
      </c>
      <c r="B7" s="1">
        <v>29.698428040491425</v>
      </c>
    </row>
    <row r="8">
      <c r="A8" s="4" t="s">
        <v>6</v>
      </c>
      <c r="B8" s="4">
        <v>800.0</v>
      </c>
    </row>
    <row r="10">
      <c r="A10" s="1" t="s">
        <v>7</v>
      </c>
    </row>
    <row r="11">
      <c r="A11" s="2"/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</row>
    <row r="12">
      <c r="A12" s="1" t="s">
        <v>13</v>
      </c>
      <c r="B12" s="1">
        <v>2.0</v>
      </c>
      <c r="C12" s="1">
        <v>715771.6361732344</v>
      </c>
      <c r="D12" s="1">
        <v>357885.8180866172</v>
      </c>
      <c r="E12" s="1">
        <v>405.76778492590626</v>
      </c>
      <c r="F12" s="1">
        <v>2.941165666945228E-122</v>
      </c>
    </row>
    <row r="13">
      <c r="A13" s="1" t="s">
        <v>14</v>
      </c>
      <c r="B13" s="1">
        <v>797.0</v>
      </c>
      <c r="C13" s="1">
        <v>702951.312576769</v>
      </c>
      <c r="D13" s="1">
        <v>881.9966280762472</v>
      </c>
    </row>
    <row r="14">
      <c r="A14" s="4" t="s">
        <v>15</v>
      </c>
      <c r="B14" s="4">
        <v>799.0</v>
      </c>
      <c r="C14" s="4">
        <v>1418722.9487500035</v>
      </c>
      <c r="D14" s="4"/>
      <c r="E14" s="4"/>
      <c r="F14" s="4"/>
    </row>
    <row r="16">
      <c r="A16" s="2"/>
      <c r="B16" s="2" t="s">
        <v>16</v>
      </c>
      <c r="C16" s="2" t="s">
        <v>5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>
      <c r="A17" s="1" t="s">
        <v>23</v>
      </c>
      <c r="B17" s="1">
        <v>-293.81401481869943</v>
      </c>
      <c r="C17" s="1">
        <v>24.824067216939458</v>
      </c>
      <c r="D17" s="1">
        <v>-11.835853176316188</v>
      </c>
      <c r="E17" s="1">
        <v>6.878502352184095E-30</v>
      </c>
      <c r="F17" s="1">
        <v>-342.54229180162906</v>
      </c>
      <c r="G17" s="1">
        <v>-245.0857378357698</v>
      </c>
      <c r="H17" s="1">
        <v>-342.54229180162906</v>
      </c>
      <c r="I17" s="1">
        <v>-245.0857378357698</v>
      </c>
    </row>
    <row r="18">
      <c r="A18" s="1" t="s">
        <v>47</v>
      </c>
      <c r="B18" s="1">
        <v>-0.017592586622856857</v>
      </c>
      <c r="C18" s="1">
        <v>8.675566099387738E-4</v>
      </c>
      <c r="D18" s="1">
        <v>-20.278315468195697</v>
      </c>
      <c r="E18" s="1">
        <v>4.802196878973097E-74</v>
      </c>
      <c r="F18" s="1">
        <v>-0.019295552475230182</v>
      </c>
      <c r="G18" s="1">
        <v>-0.01588962077048353</v>
      </c>
      <c r="H18" s="1">
        <v>-0.019295552475230182</v>
      </c>
      <c r="I18" s="1">
        <v>-0.01588962077048353</v>
      </c>
    </row>
    <row r="19">
      <c r="A19" s="4" t="s">
        <v>49</v>
      </c>
      <c r="B19" s="4">
        <v>0.051418251694987795</v>
      </c>
      <c r="C19" s="4">
        <v>0.002350937655254854</v>
      </c>
      <c r="D19" s="4">
        <v>21.871380374573903</v>
      </c>
      <c r="E19" s="4">
        <v>1.9950610052552224E-83</v>
      </c>
      <c r="F19" s="4">
        <v>0.04680349053462943</v>
      </c>
      <c r="G19" s="4">
        <v>0.05603301285534616</v>
      </c>
      <c r="H19" s="4">
        <v>0.04680349053462943</v>
      </c>
      <c r="I19" s="4">
        <v>0.05603301285534616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3">
      <c r="A3" s="2" t="s">
        <v>1</v>
      </c>
      <c r="B3" s="3"/>
    </row>
    <row r="4">
      <c r="A4" s="1" t="s">
        <v>2</v>
      </c>
      <c r="B4" s="1">
        <v>0.5468708186189668</v>
      </c>
    </row>
    <row r="5">
      <c r="A5" s="1" t="s">
        <v>3</v>
      </c>
      <c r="B5" s="1">
        <v>0.2990676922569789</v>
      </c>
    </row>
    <row r="6">
      <c r="A6" s="1" t="s">
        <v>4</v>
      </c>
      <c r="B6" s="1">
        <v>0.2973087655123289</v>
      </c>
    </row>
    <row r="7">
      <c r="A7" s="1" t="s">
        <v>5</v>
      </c>
      <c r="B7" s="1">
        <v>35.32300764236448</v>
      </c>
    </row>
    <row r="8">
      <c r="A8" s="4" t="s">
        <v>6</v>
      </c>
      <c r="B8" s="4">
        <v>800.0</v>
      </c>
    </row>
    <row r="10">
      <c r="A10" s="1" t="s">
        <v>7</v>
      </c>
    </row>
    <row r="11">
      <c r="A11" s="2"/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</row>
    <row r="12">
      <c r="A12" s="1" t="s">
        <v>13</v>
      </c>
      <c r="B12" s="1">
        <v>2.0</v>
      </c>
      <c r="C12" s="1">
        <v>424294.19823467964</v>
      </c>
      <c r="D12" s="1">
        <v>212147.09911733982</v>
      </c>
      <c r="E12" s="1">
        <v>170.02850924100906</v>
      </c>
      <c r="F12" s="1">
        <v>3.176268101976228E-62</v>
      </c>
    </row>
    <row r="13">
      <c r="A13" s="1" t="s">
        <v>14</v>
      </c>
      <c r="B13" s="1">
        <v>797.0</v>
      </c>
      <c r="C13" s="1">
        <v>994428.7505153238</v>
      </c>
      <c r="D13" s="1">
        <v>1247.7148689025394</v>
      </c>
    </row>
    <row r="14">
      <c r="A14" s="4" t="s">
        <v>15</v>
      </c>
      <c r="B14" s="4">
        <v>799.0</v>
      </c>
      <c r="C14" s="4">
        <v>1418722.9487500035</v>
      </c>
      <c r="D14" s="4"/>
      <c r="E14" s="4"/>
      <c r="F14" s="4"/>
    </row>
    <row r="16">
      <c r="A16" s="2"/>
      <c r="B16" s="2" t="s">
        <v>16</v>
      </c>
      <c r="C16" s="2" t="s">
        <v>5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>
      <c r="A17" s="1" t="s">
        <v>23</v>
      </c>
      <c r="B17" s="1">
        <v>-50.913222991404126</v>
      </c>
      <c r="C17" s="1">
        <v>27.734949698069517</v>
      </c>
      <c r="D17" s="1">
        <v>-1.8357063396782698</v>
      </c>
      <c r="E17" s="1">
        <v>0.06677350982152279</v>
      </c>
      <c r="F17" s="1">
        <v>-105.35540199392193</v>
      </c>
      <c r="G17" s="1">
        <v>3.528956011113678</v>
      </c>
      <c r="H17" s="1">
        <v>-105.35540199392193</v>
      </c>
      <c r="I17" s="1">
        <v>3.528956011113678</v>
      </c>
    </row>
    <row r="18">
      <c r="A18" s="1" t="s">
        <v>47</v>
      </c>
      <c r="B18" s="1">
        <v>-0.0191795261768146</v>
      </c>
      <c r="C18" s="1">
        <v>0.0010800785048378932</v>
      </c>
      <c r="D18" s="1">
        <v>-17.75752974520423</v>
      </c>
      <c r="E18" s="1">
        <v>1.0727499297100392E-59</v>
      </c>
      <c r="F18" s="1">
        <v>-0.021299660806128502</v>
      </c>
      <c r="G18" s="1">
        <v>-0.017059391547500698</v>
      </c>
      <c r="H18" s="1">
        <v>-0.021299660806128502</v>
      </c>
      <c r="I18" s="1">
        <v>-0.017059391547500698</v>
      </c>
    </row>
    <row r="19">
      <c r="A19" s="4" t="s">
        <v>50</v>
      </c>
      <c r="B19" s="4">
        <v>0.03322728648178869</v>
      </c>
      <c r="C19" s="4">
        <v>0.003249827867899305</v>
      </c>
      <c r="D19" s="4">
        <v>10.22432197409485</v>
      </c>
      <c r="E19" s="4">
        <v>3.847002172936356E-23</v>
      </c>
      <c r="F19" s="4">
        <v>0.026848053332364237</v>
      </c>
      <c r="G19" s="4">
        <v>0.03960651963121314</v>
      </c>
      <c r="H19" s="4">
        <v>0.026848053332364237</v>
      </c>
      <c r="I19" s="4">
        <v>0.03960651963121314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3">
      <c r="A3" s="2" t="s">
        <v>1</v>
      </c>
      <c r="B3" s="3"/>
    </row>
    <row r="4">
      <c r="A4" s="1" t="s">
        <v>2</v>
      </c>
      <c r="B4" s="1">
        <v>0.48331650855651664</v>
      </c>
    </row>
    <row r="5">
      <c r="A5" s="1" t="s">
        <v>3</v>
      </c>
      <c r="B5" s="1">
        <v>0.23359484744326142</v>
      </c>
    </row>
    <row r="6">
      <c r="A6" s="1" t="s">
        <v>4</v>
      </c>
      <c r="B6" s="1">
        <v>0.23167162246821313</v>
      </c>
    </row>
    <row r="7">
      <c r="A7" s="1" t="s">
        <v>5</v>
      </c>
      <c r="B7" s="1">
        <v>36.93591346988825</v>
      </c>
    </row>
    <row r="8">
      <c r="A8" s="4" t="s">
        <v>6</v>
      </c>
      <c r="B8" s="4">
        <v>800.0</v>
      </c>
    </row>
    <row r="10">
      <c r="A10" s="1" t="s">
        <v>7</v>
      </c>
    </row>
    <row r="11">
      <c r="A11" s="2"/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</row>
    <row r="12">
      <c r="A12" s="1" t="s">
        <v>13</v>
      </c>
      <c r="B12" s="1">
        <v>2.0</v>
      </c>
      <c r="C12" s="1">
        <v>331406.37077751104</v>
      </c>
      <c r="D12" s="1">
        <v>165703.18538875552</v>
      </c>
      <c r="E12" s="1">
        <v>121.45996982874956</v>
      </c>
      <c r="F12" s="1">
        <v>9.050628033456947E-47</v>
      </c>
    </row>
    <row r="13">
      <c r="A13" s="1" t="s">
        <v>14</v>
      </c>
      <c r="B13" s="1">
        <v>797.0</v>
      </c>
      <c r="C13" s="1">
        <v>1087316.5779724924</v>
      </c>
      <c r="D13" s="1">
        <v>1364.261703855072</v>
      </c>
    </row>
    <row r="14">
      <c r="A14" s="4" t="s">
        <v>15</v>
      </c>
      <c r="B14" s="4">
        <v>799.0</v>
      </c>
      <c r="C14" s="4">
        <v>1418722.9487500035</v>
      </c>
      <c r="D14" s="4"/>
      <c r="E14" s="4"/>
      <c r="F14" s="4"/>
    </row>
    <row r="16">
      <c r="A16" s="2"/>
      <c r="B16" s="2" t="s">
        <v>16</v>
      </c>
      <c r="C16" s="2" t="s">
        <v>5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>
      <c r="A17" s="1" t="s">
        <v>23</v>
      </c>
      <c r="B17" s="1">
        <v>-37.5183348187891</v>
      </c>
      <c r="C17" s="1">
        <v>48.33186592058075</v>
      </c>
      <c r="D17" s="1">
        <v>-0.7762649776534487</v>
      </c>
      <c r="E17" s="1">
        <v>0.43782284591013143</v>
      </c>
      <c r="F17" s="1">
        <v>-132.39112617478344</v>
      </c>
      <c r="G17" s="1">
        <v>57.35445653720522</v>
      </c>
      <c r="H17" s="1">
        <v>-132.39112617478344</v>
      </c>
      <c r="I17" s="1">
        <v>57.35445653720522</v>
      </c>
    </row>
    <row r="18">
      <c r="A18" s="1" t="s">
        <v>47</v>
      </c>
      <c r="B18" s="1">
        <v>-0.015805545037051814</v>
      </c>
      <c r="C18" s="1">
        <v>0.001073977662757844</v>
      </c>
      <c r="D18" s="1">
        <v>-14.716828464071678</v>
      </c>
      <c r="E18" s="1">
        <v>1.5137961683320297E-43</v>
      </c>
      <c r="F18" s="1">
        <v>-0.017913704049312</v>
      </c>
      <c r="G18" s="1">
        <v>-0.013697386024791626</v>
      </c>
      <c r="H18" s="1">
        <v>-0.017913704049312</v>
      </c>
      <c r="I18" s="1">
        <v>-0.013697386024791626</v>
      </c>
    </row>
    <row r="19">
      <c r="A19" s="4" t="s">
        <v>48</v>
      </c>
      <c r="B19" s="4">
        <v>0.027685083990278633</v>
      </c>
      <c r="C19" s="4">
        <v>0.005277436525110625</v>
      </c>
      <c r="D19" s="4">
        <v>5.245934055018938</v>
      </c>
      <c r="E19" s="4">
        <v>1.9944880941892523E-7</v>
      </c>
      <c r="F19" s="4">
        <v>0.017325766699196735</v>
      </c>
      <c r="G19" s="4">
        <v>0.03804440128136053</v>
      </c>
      <c r="H19" s="4">
        <v>0.017325766699196735</v>
      </c>
      <c r="I19" s="4">
        <v>0.03804440128136053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3">
      <c r="A3" s="2" t="s">
        <v>1</v>
      </c>
      <c r="B3" s="3"/>
    </row>
    <row r="4">
      <c r="A4" s="1" t="s">
        <v>2</v>
      </c>
      <c r="B4" s="1">
        <v>0.6561870665296646</v>
      </c>
    </row>
    <row r="5">
      <c r="A5" s="1" t="s">
        <v>3</v>
      </c>
      <c r="B5" s="1">
        <v>0.43058146628080646</v>
      </c>
    </row>
    <row r="6">
      <c r="A6" s="1" t="s">
        <v>4</v>
      </c>
      <c r="B6" s="1">
        <v>0.4291525615537821</v>
      </c>
    </row>
    <row r="7">
      <c r="A7" s="1" t="s">
        <v>5</v>
      </c>
      <c r="B7" s="1">
        <v>31.837241775998507</v>
      </c>
    </row>
    <row r="8">
      <c r="A8" s="4" t="s">
        <v>6</v>
      </c>
      <c r="B8" s="4">
        <v>800.0</v>
      </c>
    </row>
    <row r="10">
      <c r="A10" s="1" t="s">
        <v>7</v>
      </c>
    </row>
    <row r="11">
      <c r="A11" s="2"/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</row>
    <row r="12">
      <c r="A12" s="1" t="s">
        <v>13</v>
      </c>
      <c r="B12" s="1">
        <v>2.0</v>
      </c>
      <c r="C12" s="1">
        <v>610875.807519006</v>
      </c>
      <c r="D12" s="1">
        <v>305437.903759503</v>
      </c>
      <c r="E12" s="1">
        <v>301.33672185232854</v>
      </c>
      <c r="F12" s="1">
        <v>3.4633156228474804E-98</v>
      </c>
    </row>
    <row r="13">
      <c r="A13" s="1" t="s">
        <v>14</v>
      </c>
      <c r="B13" s="1">
        <v>797.0</v>
      </c>
      <c r="C13" s="1">
        <v>807847.1412309975</v>
      </c>
      <c r="D13" s="1">
        <v>1013.6099639033846</v>
      </c>
    </row>
    <row r="14">
      <c r="A14" s="4" t="s">
        <v>15</v>
      </c>
      <c r="B14" s="4">
        <v>799.0</v>
      </c>
      <c r="C14" s="4">
        <v>1418722.9487500035</v>
      </c>
      <c r="D14" s="4"/>
      <c r="E14" s="4"/>
      <c r="F14" s="4"/>
    </row>
    <row r="16">
      <c r="A16" s="2"/>
      <c r="B16" s="2" t="s">
        <v>16</v>
      </c>
      <c r="C16" s="2" t="s">
        <v>5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>
      <c r="A17" s="1" t="s">
        <v>23</v>
      </c>
      <c r="B17" s="1">
        <v>-346.7550059250465</v>
      </c>
      <c r="C17" s="1">
        <v>32.98080568479253</v>
      </c>
      <c r="D17" s="1">
        <v>-10.51384278598553</v>
      </c>
      <c r="E17" s="1">
        <v>2.6660696272542773E-24</v>
      </c>
      <c r="F17" s="1">
        <v>-411.49451136080756</v>
      </c>
      <c r="G17" s="1">
        <v>-282.0155004892854</v>
      </c>
      <c r="H17" s="1">
        <v>-411.49451136080756</v>
      </c>
      <c r="I17" s="1">
        <v>-282.0155004892854</v>
      </c>
    </row>
    <row r="18">
      <c r="A18" s="1" t="s">
        <v>47</v>
      </c>
      <c r="B18" s="1">
        <v>-0.015523716413739772</v>
      </c>
      <c r="C18" s="1">
        <v>9.257946051278161E-4</v>
      </c>
      <c r="D18" s="1">
        <v>-16.76799187180028</v>
      </c>
      <c r="E18" s="1">
        <v>2.8015451492792876E-54</v>
      </c>
      <c r="F18" s="1">
        <v>-0.017341000243731433</v>
      </c>
      <c r="G18" s="1">
        <v>-0.01370643258374811</v>
      </c>
      <c r="H18" s="1">
        <v>-0.017341000243731433</v>
      </c>
      <c r="I18" s="1">
        <v>-0.01370643258374811</v>
      </c>
    </row>
    <row r="19">
      <c r="A19" s="4" t="s">
        <v>49</v>
      </c>
      <c r="B19" s="4">
        <v>0.0654550715220768</v>
      </c>
      <c r="C19" s="4">
        <v>0.0037011759905580663</v>
      </c>
      <c r="D19" s="4">
        <v>17.68493897319577</v>
      </c>
      <c r="E19" s="4">
        <v>2.7072358535755074E-59</v>
      </c>
      <c r="F19" s="4">
        <v>0.058189866861842326</v>
      </c>
      <c r="G19" s="4">
        <v>0.07272027618231128</v>
      </c>
      <c r="H19" s="4">
        <v>0.058189866861842326</v>
      </c>
      <c r="I19" s="4">
        <v>0.07272027618231128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3">
      <c r="A3" s="2" t="s">
        <v>1</v>
      </c>
      <c r="B3" s="3"/>
    </row>
    <row r="4">
      <c r="A4" s="1" t="s">
        <v>2</v>
      </c>
      <c r="B4" s="1">
        <v>0.6550303470061825</v>
      </c>
    </row>
    <row r="5">
      <c r="A5" s="1" t="s">
        <v>3</v>
      </c>
      <c r="B5" s="1">
        <v>0.42906475549903983</v>
      </c>
    </row>
    <row r="6">
      <c r="A6" s="1" t="s">
        <v>4</v>
      </c>
      <c r="B6" s="1">
        <v>0.4276320447223749</v>
      </c>
    </row>
    <row r="7">
      <c r="A7" s="1" t="s">
        <v>5</v>
      </c>
      <c r="B7" s="1">
        <v>31.87961462891236</v>
      </c>
    </row>
    <row r="8">
      <c r="A8" s="4" t="s">
        <v>6</v>
      </c>
      <c r="B8" s="4">
        <v>800.0</v>
      </c>
    </row>
    <row r="10">
      <c r="A10" s="1" t="s">
        <v>7</v>
      </c>
    </row>
    <row r="11">
      <c r="A11" s="2"/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</row>
    <row r="12">
      <c r="A12" s="1" t="s">
        <v>13</v>
      </c>
      <c r="B12" s="1">
        <v>2.0</v>
      </c>
      <c r="C12" s="1">
        <v>608724.015126297</v>
      </c>
      <c r="D12" s="1">
        <v>304362.0075631485</v>
      </c>
      <c r="E12" s="1">
        <v>299.4775794859513</v>
      </c>
      <c r="F12" s="1">
        <v>9.996801216339065E-98</v>
      </c>
    </row>
    <row r="13">
      <c r="A13" s="1" t="s">
        <v>14</v>
      </c>
      <c r="B13" s="1">
        <v>797.0</v>
      </c>
      <c r="C13" s="1">
        <v>809998.9336237065</v>
      </c>
      <c r="D13" s="1">
        <v>1016.3098288879629</v>
      </c>
    </row>
    <row r="14">
      <c r="A14" s="4" t="s">
        <v>15</v>
      </c>
      <c r="B14" s="4">
        <v>799.0</v>
      </c>
      <c r="C14" s="4">
        <v>1418722.9487500035</v>
      </c>
      <c r="D14" s="4"/>
      <c r="E14" s="4"/>
      <c r="F14" s="4"/>
    </row>
    <row r="16">
      <c r="A16" s="2"/>
      <c r="B16" s="2" t="s">
        <v>16</v>
      </c>
      <c r="C16" s="2" t="s">
        <v>5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>
      <c r="A17" s="1" t="s">
        <v>23</v>
      </c>
      <c r="B17" s="1">
        <v>-73.18153075597075</v>
      </c>
      <c r="C17" s="1">
        <v>18.93186937219652</v>
      </c>
      <c r="D17" s="1">
        <v>-3.8655205842189932</v>
      </c>
      <c r="E17" s="1">
        <v>1.1987597595118005E-4</v>
      </c>
      <c r="F17" s="1">
        <v>-110.34374782987257</v>
      </c>
      <c r="G17" s="1">
        <v>-36.01931368206893</v>
      </c>
      <c r="H17" s="1">
        <v>-110.34374782987257</v>
      </c>
      <c r="I17" s="1">
        <v>-36.01931368206893</v>
      </c>
    </row>
    <row r="18">
      <c r="A18" s="1" t="s">
        <v>47</v>
      </c>
      <c r="B18" s="1">
        <v>-0.01843206775534792</v>
      </c>
      <c r="C18" s="1">
        <v>9.392617463247147E-4</v>
      </c>
      <c r="D18" s="1">
        <v>-19.623994938015628</v>
      </c>
      <c r="E18" s="1">
        <v>2.963192937979533E-70</v>
      </c>
      <c r="F18" s="1">
        <v>-0.020275786841926498</v>
      </c>
      <c r="G18" s="1">
        <v>-0.01658834866876934</v>
      </c>
      <c r="H18" s="1">
        <v>-0.020275786841926498</v>
      </c>
      <c r="I18" s="1">
        <v>-0.01658834866876934</v>
      </c>
    </row>
    <row r="19">
      <c r="A19" s="4" t="s">
        <v>47</v>
      </c>
      <c r="B19" s="4">
        <v>0.024655216495523966</v>
      </c>
      <c r="C19" s="4">
        <v>0.00140075388824642</v>
      </c>
      <c r="D19" s="4">
        <v>17.601390724240225</v>
      </c>
      <c r="E19" s="4">
        <v>7.840812289533094E-59</v>
      </c>
      <c r="F19" s="4">
        <v>0.02190561374691352</v>
      </c>
      <c r="G19" s="4">
        <v>0.02740481924413441</v>
      </c>
      <c r="H19" s="4">
        <v>0.02190561374691352</v>
      </c>
      <c r="I19" s="4">
        <v>0.02740481924413441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3">
      <c r="A3" s="2" t="s">
        <v>1</v>
      </c>
      <c r="B3" s="3"/>
    </row>
    <row r="4">
      <c r="A4" s="1" t="s">
        <v>2</v>
      </c>
      <c r="B4" s="1">
        <v>0.5150357293683554</v>
      </c>
    </row>
    <row r="5">
      <c r="A5" s="1" t="s">
        <v>3</v>
      </c>
      <c r="B5" s="1">
        <v>0.2652618025259938</v>
      </c>
    </row>
    <row r="6">
      <c r="A6" s="1" t="s">
        <v>4</v>
      </c>
      <c r="B6" s="1">
        <v>0.2634180429338382</v>
      </c>
    </row>
    <row r="7">
      <c r="A7" s="1" t="s">
        <v>5</v>
      </c>
      <c r="B7" s="1">
        <v>36.164789819443826</v>
      </c>
    </row>
    <row r="8">
      <c r="A8" s="4" t="s">
        <v>6</v>
      </c>
      <c r="B8" s="4">
        <v>800.0</v>
      </c>
    </row>
    <row r="10">
      <c r="A10" s="1" t="s">
        <v>7</v>
      </c>
    </row>
    <row r="11">
      <c r="A11" s="2"/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</row>
    <row r="12">
      <c r="A12" s="1" t="s">
        <v>13</v>
      </c>
      <c r="B12" s="1">
        <v>2.0</v>
      </c>
      <c r="C12" s="1">
        <v>376333.006670419</v>
      </c>
      <c r="D12" s="1">
        <v>188166.5033352095</v>
      </c>
      <c r="E12" s="1">
        <v>143.87005966209924</v>
      </c>
      <c r="F12" s="1">
        <v>4.5065942978355916E-54</v>
      </c>
    </row>
    <row r="13">
      <c r="A13" s="1" t="s">
        <v>14</v>
      </c>
      <c r="B13" s="1">
        <v>797.0</v>
      </c>
      <c r="C13" s="1">
        <v>1042389.9420795845</v>
      </c>
      <c r="D13" s="1">
        <v>1307.8920226845476</v>
      </c>
    </row>
    <row r="14">
      <c r="A14" s="4" t="s">
        <v>15</v>
      </c>
      <c r="B14" s="4">
        <v>799.0</v>
      </c>
      <c r="C14" s="4">
        <v>1418722.9487500035</v>
      </c>
      <c r="D14" s="4"/>
      <c r="E14" s="4"/>
      <c r="F14" s="4"/>
    </row>
    <row r="16">
      <c r="A16" s="2"/>
      <c r="B16" s="2" t="s">
        <v>16</v>
      </c>
      <c r="C16" s="2" t="s">
        <v>5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>
      <c r="A17" s="1" t="s">
        <v>23</v>
      </c>
      <c r="B17" s="1">
        <v>83.92937621743835</v>
      </c>
      <c r="C17" s="1">
        <v>19.43407329173026</v>
      </c>
      <c r="D17" s="1">
        <v>4.318671384920249</v>
      </c>
      <c r="E17" s="1">
        <v>1.767705476745084E-5</v>
      </c>
      <c r="F17" s="1">
        <v>45.781360503889985</v>
      </c>
      <c r="G17" s="1">
        <v>122.0773919309867</v>
      </c>
      <c r="H17" s="1">
        <v>45.781360503889985</v>
      </c>
      <c r="I17" s="1">
        <v>122.0773919309867</v>
      </c>
    </row>
    <row r="18">
      <c r="A18" s="1" t="s">
        <v>47</v>
      </c>
      <c r="B18" s="1">
        <v>-0.018325368780465756</v>
      </c>
      <c r="C18" s="1">
        <v>0.0010999670503337858</v>
      </c>
      <c r="D18" s="1">
        <v>-16.65992519949112</v>
      </c>
      <c r="E18" s="1">
        <v>1.0722538226242516E-53</v>
      </c>
      <c r="F18" s="1">
        <v>-0.02048454352940398</v>
      </c>
      <c r="G18" s="1">
        <v>-0.016166194031527532</v>
      </c>
      <c r="H18" s="1">
        <v>-0.02048454352940398</v>
      </c>
      <c r="I18" s="1">
        <v>-0.016166194031527532</v>
      </c>
    </row>
    <row r="19">
      <c r="A19" s="4" t="s">
        <v>47</v>
      </c>
      <c r="B19" s="4">
        <v>0.012171165527597047</v>
      </c>
      <c r="C19" s="4">
        <v>0.0015327375781945172</v>
      </c>
      <c r="D19" s="4">
        <v>7.9408019355368245</v>
      </c>
      <c r="E19" s="4">
        <v>6.823814688448797E-15</v>
      </c>
      <c r="F19" s="4">
        <v>0.009162486063442124</v>
      </c>
      <c r="G19" s="4">
        <v>0.01517984499175197</v>
      </c>
      <c r="H19" s="4">
        <v>0.009162486063442124</v>
      </c>
      <c r="I19" s="4">
        <v>0.01517984499175197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3">
      <c r="A3" s="2" t="s">
        <v>1</v>
      </c>
      <c r="B3" s="3"/>
    </row>
    <row r="4">
      <c r="A4" s="1" t="s">
        <v>2</v>
      </c>
      <c r="B4" s="1">
        <v>0.4552222297033348</v>
      </c>
    </row>
    <row r="5">
      <c r="A5" s="1" t="s">
        <v>3</v>
      </c>
      <c r="B5" s="1">
        <v>0.20722727841607574</v>
      </c>
    </row>
    <row r="6">
      <c r="A6" s="1" t="s">
        <v>4</v>
      </c>
      <c r="B6" s="1">
        <v>0.20523788639202573</v>
      </c>
    </row>
    <row r="7">
      <c r="A7" s="1" t="s">
        <v>5</v>
      </c>
      <c r="B7" s="1">
        <v>37.565916191276045</v>
      </c>
    </row>
    <row r="8">
      <c r="A8" s="4" t="s">
        <v>6</v>
      </c>
      <c r="B8" s="4">
        <v>800.0</v>
      </c>
    </row>
    <row r="10">
      <c r="A10" s="1" t="s">
        <v>7</v>
      </c>
    </row>
    <row r="11">
      <c r="A11" s="2"/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</row>
    <row r="12">
      <c r="A12" s="1" t="s">
        <v>13</v>
      </c>
      <c r="B12" s="1">
        <v>2.0</v>
      </c>
      <c r="C12" s="1">
        <v>293998.0954958929</v>
      </c>
      <c r="D12" s="1">
        <v>146999.04774794646</v>
      </c>
      <c r="E12" s="1">
        <v>104.16613513620261</v>
      </c>
      <c r="F12" s="1">
        <v>6.467794504337668E-41</v>
      </c>
    </row>
    <row r="13">
      <c r="A13" s="1" t="s">
        <v>14</v>
      </c>
      <c r="B13" s="1">
        <v>797.0</v>
      </c>
      <c r="C13" s="1">
        <v>1124724.8532541106</v>
      </c>
      <c r="D13" s="1">
        <v>1411.1980592899756</v>
      </c>
    </row>
    <row r="14">
      <c r="A14" s="4" t="s">
        <v>15</v>
      </c>
      <c r="B14" s="4">
        <v>799.0</v>
      </c>
      <c r="C14" s="4">
        <v>1418722.9487500035</v>
      </c>
      <c r="D14" s="4"/>
      <c r="E14" s="4"/>
      <c r="F14" s="4"/>
    </row>
    <row r="16">
      <c r="A16" s="2"/>
      <c r="B16" s="2" t="s">
        <v>16</v>
      </c>
      <c r="C16" s="2" t="s">
        <v>5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>
      <c r="A17" s="1" t="s">
        <v>23</v>
      </c>
      <c r="B17" s="1">
        <v>212.34024821665403</v>
      </c>
      <c r="C17" s="1">
        <v>17.2864268678206</v>
      </c>
      <c r="D17" s="1">
        <v>12.28364021323193</v>
      </c>
      <c r="E17" s="1">
        <v>6.93107801149561E-32</v>
      </c>
      <c r="F17" s="1">
        <v>178.40794417078342</v>
      </c>
      <c r="G17" s="1">
        <v>246.27255226252464</v>
      </c>
      <c r="H17" s="1">
        <v>178.40794417078342</v>
      </c>
      <c r="I17" s="1">
        <v>246.27255226252464</v>
      </c>
    </row>
    <row r="18">
      <c r="A18" s="1" t="s">
        <v>47</v>
      </c>
      <c r="B18" s="1">
        <v>-0.015724445684875788</v>
      </c>
      <c r="C18" s="1">
        <v>0.0010988636126726254</v>
      </c>
      <c r="D18" s="1">
        <v>-14.309733713569084</v>
      </c>
      <c r="E18" s="1">
        <v>1.6560883115635024E-41</v>
      </c>
      <c r="F18" s="1">
        <v>-0.017881454446447134</v>
      </c>
      <c r="G18" s="1">
        <v>-0.013567436923304444</v>
      </c>
      <c r="H18" s="1">
        <v>-0.017881454446447134</v>
      </c>
      <c r="I18" s="1">
        <v>-0.013567436923304444</v>
      </c>
    </row>
    <row r="19">
      <c r="A19" s="4" t="s">
        <v>50</v>
      </c>
      <c r="B19" s="4">
        <v>-5.207836110336356E-4</v>
      </c>
      <c r="C19" s="4">
        <v>0.001677779095942964</v>
      </c>
      <c r="D19" s="4">
        <v>-0.31040058389864433</v>
      </c>
      <c r="E19" s="4">
        <v>0.7563375018621173</v>
      </c>
      <c r="F19" s="4">
        <v>-0.003814171587661809</v>
      </c>
      <c r="G19" s="4">
        <v>0.002772604365594538</v>
      </c>
      <c r="H19" s="4">
        <v>-0.003814171587661809</v>
      </c>
      <c r="I19" s="4">
        <v>0.002772604365594538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3">
      <c r="A3" s="2" t="s">
        <v>1</v>
      </c>
      <c r="B3" s="3"/>
    </row>
    <row r="4">
      <c r="A4" s="1" t="s">
        <v>2</v>
      </c>
      <c r="B4" s="1">
        <v>0.5508969980628188</v>
      </c>
    </row>
    <row r="5">
      <c r="A5" s="1" t="s">
        <v>3</v>
      </c>
      <c r="B5" s="1">
        <v>0.30348750247462536</v>
      </c>
    </row>
    <row r="6">
      <c r="A6" s="1" t="s">
        <v>4</v>
      </c>
      <c r="B6" s="1">
        <v>0.3017396668472091</v>
      </c>
    </row>
    <row r="7">
      <c r="A7" s="1" t="s">
        <v>5</v>
      </c>
      <c r="B7" s="1">
        <v>35.211464860598255</v>
      </c>
    </row>
    <row r="8">
      <c r="A8" s="4" t="s">
        <v>6</v>
      </c>
      <c r="B8" s="4">
        <v>800.0</v>
      </c>
    </row>
    <row r="10">
      <c r="A10" s="1" t="s">
        <v>7</v>
      </c>
    </row>
    <row r="11">
      <c r="A11" s="2"/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</row>
    <row r="12">
      <c r="A12" s="1" t="s">
        <v>13</v>
      </c>
      <c r="B12" s="1">
        <v>2.0</v>
      </c>
      <c r="C12" s="1">
        <v>430564.68441957445</v>
      </c>
      <c r="D12" s="1">
        <v>215282.34220978722</v>
      </c>
      <c r="E12" s="1">
        <v>173.6361804932757</v>
      </c>
      <c r="F12" s="1">
        <v>2.5537123727909734E-63</v>
      </c>
    </row>
    <row r="13">
      <c r="A13" s="1" t="s">
        <v>14</v>
      </c>
      <c r="B13" s="1">
        <v>797.0</v>
      </c>
      <c r="C13" s="1">
        <v>988158.264330429</v>
      </c>
      <c r="D13" s="1">
        <v>1239.8472576291456</v>
      </c>
    </row>
    <row r="14">
      <c r="A14" s="4" t="s">
        <v>15</v>
      </c>
      <c r="B14" s="4">
        <v>799.0</v>
      </c>
      <c r="C14" s="4">
        <v>1418722.9487500035</v>
      </c>
      <c r="D14" s="4"/>
      <c r="E14" s="4"/>
      <c r="F14" s="4"/>
    </row>
    <row r="16">
      <c r="A16" s="2"/>
      <c r="B16" s="2" t="s">
        <v>16</v>
      </c>
      <c r="C16" s="2" t="s">
        <v>5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>
      <c r="A17" s="1" t="s">
        <v>23</v>
      </c>
      <c r="B17" s="1">
        <v>99.49876726859824</v>
      </c>
      <c r="C17" s="1">
        <v>15.25059072521998</v>
      </c>
      <c r="D17" s="1">
        <v>6.524256604962627</v>
      </c>
      <c r="E17" s="1">
        <v>1.2140348749383377E-10</v>
      </c>
      <c r="F17" s="1">
        <v>69.56269746514894</v>
      </c>
      <c r="G17" s="1">
        <v>129.43483707204754</v>
      </c>
      <c r="H17" s="1">
        <v>69.56269746514894</v>
      </c>
      <c r="I17" s="1">
        <v>129.43483707204754</v>
      </c>
    </row>
    <row r="18">
      <c r="A18" s="1" t="s">
        <v>47</v>
      </c>
      <c r="B18" s="1">
        <v>-0.0172695651742749</v>
      </c>
      <c r="C18" s="1">
        <v>0.0010338262257973618</v>
      </c>
      <c r="D18" s="1">
        <v>-16.70451449512742</v>
      </c>
      <c r="E18" s="1">
        <v>6.166010724792821E-54</v>
      </c>
      <c r="F18" s="1">
        <v>-0.01929890912676366</v>
      </c>
      <c r="G18" s="1">
        <v>-0.01524022122178614</v>
      </c>
      <c r="H18" s="1">
        <v>-0.01929890912676366</v>
      </c>
      <c r="I18" s="1">
        <v>-0.01524022122178614</v>
      </c>
    </row>
    <row r="19">
      <c r="A19" s="4" t="s">
        <v>48</v>
      </c>
      <c r="B19" s="4">
        <v>0.01873706042701732</v>
      </c>
      <c r="C19" s="4">
        <v>0.0017844206203192266</v>
      </c>
      <c r="D19" s="4">
        <v>10.500360853073602</v>
      </c>
      <c r="E19" s="4">
        <v>3.022642735499217E-24</v>
      </c>
      <c r="F19" s="4">
        <v>0.015234341010368618</v>
      </c>
      <c r="G19" s="4">
        <v>0.022239779843666024</v>
      </c>
      <c r="H19" s="4">
        <v>0.015234341010368618</v>
      </c>
      <c r="I19" s="4">
        <v>0.022239779843666024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3">
      <c r="A3" s="2" t="s">
        <v>1</v>
      </c>
      <c r="B3" s="3"/>
    </row>
    <row r="4">
      <c r="A4" s="1" t="s">
        <v>2</v>
      </c>
      <c r="B4" s="1">
        <v>0.5033473897336904</v>
      </c>
    </row>
    <row r="5">
      <c r="A5" s="1" t="s">
        <v>3</v>
      </c>
      <c r="B5" s="1">
        <v>0.2533585947517196</v>
      </c>
    </row>
    <row r="6">
      <c r="A6" s="1" t="s">
        <v>4</v>
      </c>
      <c r="B6" s="1">
        <v>0.2514849651275081</v>
      </c>
    </row>
    <row r="7">
      <c r="A7" s="1" t="s">
        <v>5</v>
      </c>
      <c r="B7" s="1">
        <v>36.4565587057164</v>
      </c>
    </row>
    <row r="8">
      <c r="A8" s="4" t="s">
        <v>6</v>
      </c>
      <c r="B8" s="4">
        <v>800.0</v>
      </c>
    </row>
    <row r="10">
      <c r="A10" s="1" t="s">
        <v>7</v>
      </c>
    </row>
    <row r="11">
      <c r="A11" s="2"/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</row>
    <row r="12">
      <c r="A12" s="1" t="s">
        <v>13</v>
      </c>
      <c r="B12" s="1">
        <v>2.0</v>
      </c>
      <c r="C12" s="1">
        <v>359445.65263731685</v>
      </c>
      <c r="D12" s="1">
        <v>179722.82631865842</v>
      </c>
      <c r="E12" s="1">
        <v>135.22341421044948</v>
      </c>
      <c r="F12" s="1">
        <v>2.723704423230059E-51</v>
      </c>
    </row>
    <row r="13">
      <c r="A13" s="1" t="s">
        <v>14</v>
      </c>
      <c r="B13" s="1">
        <v>797.0</v>
      </c>
      <c r="C13" s="1">
        <v>1059277.2961126866</v>
      </c>
      <c r="D13" s="1">
        <v>1329.080672663346</v>
      </c>
    </row>
    <row r="14">
      <c r="A14" s="4" t="s">
        <v>15</v>
      </c>
      <c r="B14" s="4">
        <v>799.0</v>
      </c>
      <c r="C14" s="4">
        <v>1418722.9487500035</v>
      </c>
      <c r="D14" s="4"/>
      <c r="E14" s="4"/>
      <c r="F14" s="4"/>
    </row>
    <row r="16">
      <c r="A16" s="2"/>
      <c r="B16" s="2" t="s">
        <v>16</v>
      </c>
      <c r="C16" s="2" t="s">
        <v>5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>
      <c r="A17" s="1" t="s">
        <v>23</v>
      </c>
      <c r="B17" s="1">
        <v>327.7779762533264</v>
      </c>
      <c r="C17" s="1">
        <v>20.55327878361825</v>
      </c>
      <c r="D17" s="1">
        <v>15.947722001152343</v>
      </c>
      <c r="E17" s="1">
        <v>6.694406647467673E-50</v>
      </c>
      <c r="F17" s="1">
        <v>287.43302178945436</v>
      </c>
      <c r="G17" s="1">
        <v>368.12293071719847</v>
      </c>
      <c r="H17" s="1">
        <v>287.43302178945436</v>
      </c>
      <c r="I17" s="1">
        <v>368.12293071719847</v>
      </c>
    </row>
    <row r="18">
      <c r="A18" s="1" t="s">
        <v>47</v>
      </c>
      <c r="B18" s="1">
        <v>-0.014994606338199825</v>
      </c>
      <c r="C18" s="1">
        <v>0.001065618711058769</v>
      </c>
      <c r="D18" s="1">
        <v>-14.071267877139283</v>
      </c>
      <c r="E18" s="1">
        <v>2.500544515754009E-40</v>
      </c>
      <c r="F18" s="1">
        <v>-0.017086357188569382</v>
      </c>
      <c r="G18" s="1">
        <v>-0.012902855487830267</v>
      </c>
      <c r="H18" s="1">
        <v>-0.017086357188569382</v>
      </c>
      <c r="I18" s="1">
        <v>-0.012902855487830267</v>
      </c>
    </row>
    <row r="19">
      <c r="A19" s="4" t="s">
        <v>49</v>
      </c>
      <c r="B19" s="4">
        <v>-0.015714533763099194</v>
      </c>
      <c r="C19" s="4">
        <v>0.0022370711511751737</v>
      </c>
      <c r="D19" s="4">
        <v>-7.024601678334669</v>
      </c>
      <c r="E19" s="4">
        <v>4.606112763789532E-12</v>
      </c>
      <c r="F19" s="4">
        <v>-0.02010578124613049</v>
      </c>
      <c r="G19" s="4">
        <v>-0.011323286280067898</v>
      </c>
      <c r="H19" s="4">
        <v>-0.02010578124613049</v>
      </c>
      <c r="I19" s="4">
        <v>-0.011323286280067898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3">
      <c r="A3" s="2" t="s">
        <v>1</v>
      </c>
      <c r="B3" s="3"/>
    </row>
    <row r="4">
      <c r="A4" s="1" t="s">
        <v>2</v>
      </c>
      <c r="B4" s="1">
        <v>0.5514817978677292</v>
      </c>
    </row>
    <row r="5">
      <c r="A5" s="1" t="s">
        <v>3</v>
      </c>
      <c r="B5" s="1">
        <v>0.3041321733794229</v>
      </c>
    </row>
    <row r="6">
      <c r="A6" s="1" t="s">
        <v>4</v>
      </c>
      <c r="B6" s="1">
        <v>0.3023859554958079</v>
      </c>
    </row>
    <row r="7">
      <c r="A7" s="1" t="s">
        <v>5</v>
      </c>
      <c r="B7" s="1">
        <v>35.19516575470459</v>
      </c>
    </row>
    <row r="8">
      <c r="A8" s="4" t="s">
        <v>6</v>
      </c>
      <c r="B8" s="4">
        <v>800.0</v>
      </c>
    </row>
    <row r="10">
      <c r="A10" s="1" t="s">
        <v>7</v>
      </c>
    </row>
    <row r="11">
      <c r="A11" s="2"/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</row>
    <row r="12">
      <c r="A12" s="1" t="s">
        <v>13</v>
      </c>
      <c r="B12" s="1">
        <v>2.0</v>
      </c>
      <c r="C12" s="1">
        <v>431479.29382660217</v>
      </c>
      <c r="D12" s="1">
        <v>215739.64691330108</v>
      </c>
      <c r="E12" s="1">
        <v>174.16622303157965</v>
      </c>
      <c r="F12" s="1">
        <v>1.7656833542996876E-63</v>
      </c>
    </row>
    <row r="13">
      <c r="A13" s="1" t="s">
        <v>14</v>
      </c>
      <c r="B13" s="1">
        <v>797.0</v>
      </c>
      <c r="C13" s="1">
        <v>987243.6549234013</v>
      </c>
      <c r="D13" s="1">
        <v>1238.6996925011308</v>
      </c>
    </row>
    <row r="14">
      <c r="A14" s="4" t="s">
        <v>15</v>
      </c>
      <c r="B14" s="4">
        <v>799.0</v>
      </c>
      <c r="C14" s="4">
        <v>1418722.9487500035</v>
      </c>
      <c r="D14" s="4"/>
      <c r="E14" s="4"/>
      <c r="F14" s="4"/>
    </row>
    <row r="16">
      <c r="A16" s="2"/>
      <c r="B16" s="2" t="s">
        <v>16</v>
      </c>
      <c r="C16" s="2" t="s">
        <v>5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>
      <c r="A17" s="1" t="s">
        <v>23</v>
      </c>
      <c r="B17" s="1">
        <v>99.40493186098573</v>
      </c>
      <c r="C17" s="1">
        <v>15.226111055218803</v>
      </c>
      <c r="D17" s="1">
        <v>6.528583135935708</v>
      </c>
      <c r="E17" s="1">
        <v>1.1812152837218912E-10</v>
      </c>
      <c r="F17" s="1">
        <v>69.51691430174942</v>
      </c>
      <c r="G17" s="1">
        <v>129.29294942022204</v>
      </c>
      <c r="H17" s="1">
        <v>69.51691430174942</v>
      </c>
      <c r="I17" s="1">
        <v>129.29294942022204</v>
      </c>
    </row>
    <row r="18">
      <c r="A18" s="1" t="s">
        <v>47</v>
      </c>
      <c r="B18" s="1">
        <v>-0.017297799712600537</v>
      </c>
      <c r="C18" s="1">
        <v>0.001033655680967852</v>
      </c>
      <c r="D18" s="1">
        <v>-16.734585830751623</v>
      </c>
      <c r="E18" s="1">
        <v>4.244013584202229E-54</v>
      </c>
      <c r="F18" s="1">
        <v>-0.019326808894980205</v>
      </c>
      <c r="G18" s="1">
        <v>-0.01526879053022087</v>
      </c>
      <c r="H18" s="1">
        <v>-0.019326808894980205</v>
      </c>
      <c r="I18" s="1">
        <v>-0.01526879053022087</v>
      </c>
    </row>
    <row r="19">
      <c r="A19" s="4" t="s">
        <v>47</v>
      </c>
      <c r="B19" s="4">
        <v>0.015870435330543622</v>
      </c>
      <c r="C19" s="4">
        <v>0.001505689947514071</v>
      </c>
      <c r="D19" s="4">
        <v>10.540307688675266</v>
      </c>
      <c r="E19" s="4">
        <v>2.08309053248375E-24</v>
      </c>
      <c r="F19" s="4">
        <v>0.012914848876007582</v>
      </c>
      <c r="G19" s="4">
        <v>0.018826021785079663</v>
      </c>
      <c r="H19" s="4">
        <v>0.012914848876007582</v>
      </c>
      <c r="I19" s="4">
        <v>0.018826021785079663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4"/>
      <c r="B1" s="14" t="s">
        <v>51</v>
      </c>
      <c r="C1" s="14"/>
      <c r="D1" s="14"/>
      <c r="E1" s="14"/>
      <c r="F1" s="14" t="s">
        <v>52</v>
      </c>
      <c r="G1" s="14"/>
      <c r="H1" s="14" t="s">
        <v>53</v>
      </c>
      <c r="I1" s="14" t="s">
        <v>54</v>
      </c>
      <c r="J1" s="14"/>
      <c r="K1" s="14"/>
      <c r="L1" s="14"/>
      <c r="M1" s="14" t="s">
        <v>42</v>
      </c>
      <c r="N1" s="14" t="s">
        <v>55</v>
      </c>
      <c r="O1" s="14"/>
      <c r="P1" s="14"/>
      <c r="Q1" s="14"/>
    </row>
    <row r="2">
      <c r="A2" s="11" t="s">
        <v>32</v>
      </c>
      <c r="B2" s="11" t="s">
        <v>50</v>
      </c>
      <c r="C2" s="11" t="s">
        <v>48</v>
      </c>
      <c r="D2" s="11" t="s">
        <v>49</v>
      </c>
      <c r="E2" s="11" t="s">
        <v>47</v>
      </c>
      <c r="F2" s="11" t="s">
        <v>48</v>
      </c>
      <c r="G2" s="11" t="s">
        <v>49</v>
      </c>
      <c r="H2" s="11" t="s">
        <v>47</v>
      </c>
      <c r="I2" s="11" t="s">
        <v>50</v>
      </c>
      <c r="J2" s="11" t="s">
        <v>48</v>
      </c>
      <c r="K2" s="11" t="s">
        <v>49</v>
      </c>
      <c r="L2" s="11" t="s">
        <v>47</v>
      </c>
      <c r="M2" s="11" t="s">
        <v>47</v>
      </c>
      <c r="N2" s="11" t="s">
        <v>50</v>
      </c>
      <c r="O2" s="11" t="s">
        <v>48</v>
      </c>
      <c r="P2" s="11" t="s">
        <v>49</v>
      </c>
      <c r="Q2" s="11" t="s">
        <v>47</v>
      </c>
    </row>
    <row r="3">
      <c r="A3" s="15">
        <v>43832.0</v>
      </c>
      <c r="B3" s="1">
        <v>8965.481012658227</v>
      </c>
      <c r="C3" s="1">
        <v>9000.0</v>
      </c>
      <c r="D3" s="1">
        <v>8700.971304347826</v>
      </c>
      <c r="E3" s="1">
        <v>11272.984293193716</v>
      </c>
      <c r="F3" s="1">
        <v>9214.842656249999</v>
      </c>
      <c r="G3" s="1">
        <v>9818.0</v>
      </c>
      <c r="H3" s="1">
        <v>11364.0</v>
      </c>
      <c r="I3" s="1">
        <v>8818.020260492041</v>
      </c>
      <c r="J3" s="1">
        <v>8795.968169761274</v>
      </c>
      <c r="K3" s="1">
        <v>8090.993948562784</v>
      </c>
      <c r="L3" s="1">
        <v>12636.018126888217</v>
      </c>
      <c r="M3" s="1">
        <v>12636.0</v>
      </c>
      <c r="N3" s="1">
        <v>7272.800000000001</v>
      </c>
      <c r="O3" s="1">
        <v>6908.566019417475</v>
      </c>
      <c r="P3" s="1">
        <v>7727.013157894737</v>
      </c>
      <c r="Q3" s="1">
        <v>8181.254524886878</v>
      </c>
    </row>
    <row r="4">
      <c r="A4" s="15">
        <v>43833.0</v>
      </c>
      <c r="B4" s="1">
        <v>8955.19014084507</v>
      </c>
      <c r="C4" s="1">
        <v>9000.0</v>
      </c>
      <c r="D4" s="1">
        <v>8700.881081081081</v>
      </c>
      <c r="E4" s="1">
        <v>11272.981220657277</v>
      </c>
      <c r="F4" s="1">
        <v>9214.825954198473</v>
      </c>
      <c r="G4" s="1">
        <v>9818.004132231405</v>
      </c>
      <c r="H4" s="1">
        <v>11364.0</v>
      </c>
      <c r="I4" s="1">
        <v>8818.003039513678</v>
      </c>
      <c r="J4" s="1">
        <v>8795.964454976303</v>
      </c>
      <c r="K4" s="1">
        <v>8090.9972789115645</v>
      </c>
      <c r="L4" s="1">
        <v>12636.016483516483</v>
      </c>
      <c r="M4" s="1">
        <v>12636.008196721312</v>
      </c>
      <c r="N4" s="1">
        <v>8000.0</v>
      </c>
      <c r="O4" s="1">
        <v>6908.439583333333</v>
      </c>
      <c r="P4" s="1">
        <v>7727.01329787234</v>
      </c>
      <c r="Q4" s="1">
        <v>8181.2807017543855</v>
      </c>
    </row>
    <row r="5">
      <c r="A5" s="15">
        <v>43834.0</v>
      </c>
      <c r="B5" s="1">
        <v>8979.103448275862</v>
      </c>
      <c r="C5" s="1">
        <v>9000.0</v>
      </c>
      <c r="D5" s="1">
        <v>8700.930980392159</v>
      </c>
      <c r="E5" s="1">
        <v>11272.982905982906</v>
      </c>
      <c r="F5" s="1">
        <v>9214.81</v>
      </c>
      <c r="G5" s="1">
        <v>9818.003003003003</v>
      </c>
      <c r="H5" s="1">
        <v>11364.0</v>
      </c>
      <c r="I5" s="1">
        <v>8818.017045454546</v>
      </c>
      <c r="J5" s="1">
        <v>8795.98496993988</v>
      </c>
      <c r="K5" s="1">
        <v>8090.993933265925</v>
      </c>
      <c r="L5" s="1">
        <v>11363.99134419552</v>
      </c>
      <c r="M5" s="1">
        <v>11363.987704918032</v>
      </c>
      <c r="N5" s="1">
        <v>8000.0</v>
      </c>
      <c r="O5" s="1">
        <v>6908.620535714285</v>
      </c>
      <c r="P5" s="1">
        <v>7727.014842300557</v>
      </c>
      <c r="Q5" s="1">
        <v>8181.195180722892</v>
      </c>
    </row>
    <row r="6">
      <c r="A6" s="15">
        <v>43835.0</v>
      </c>
      <c r="B6" s="1">
        <v>8980.196078431372</v>
      </c>
      <c r="C6" s="1">
        <v>9000.0</v>
      </c>
      <c r="D6" s="1">
        <v>8700.924463519314</v>
      </c>
      <c r="E6" s="1">
        <v>11272.990074441688</v>
      </c>
      <c r="F6" s="1">
        <v>9214.825833333334</v>
      </c>
      <c r="G6" s="1">
        <v>9818.003076923076</v>
      </c>
      <c r="H6" s="1">
        <v>11364.0</v>
      </c>
      <c r="I6" s="1">
        <v>8818.028368794327</v>
      </c>
      <c r="J6" s="1">
        <v>8795.984725050917</v>
      </c>
      <c r="K6" s="1">
        <v>8090.998084291187</v>
      </c>
      <c r="L6" s="1">
        <v>11363.984051036683</v>
      </c>
      <c r="M6" s="1">
        <v>11363.992619926199</v>
      </c>
      <c r="N6" s="1">
        <v>8000.0</v>
      </c>
      <c r="O6" s="1">
        <v>6908.606802721089</v>
      </c>
      <c r="P6" s="1">
        <v>7727.006557377049</v>
      </c>
      <c r="Q6" s="1">
        <v>8181.25</v>
      </c>
    </row>
    <row r="7">
      <c r="A7" s="15">
        <v>43836.0</v>
      </c>
      <c r="B7" s="1">
        <v>8985.098360655738</v>
      </c>
      <c r="C7" s="1">
        <v>9000.0</v>
      </c>
      <c r="D7" s="1">
        <v>8700.943298969074</v>
      </c>
      <c r="E7" s="1">
        <v>11272.996062992126</v>
      </c>
      <c r="F7" s="1">
        <v>9214.826201550386</v>
      </c>
      <c r="G7" s="1">
        <v>9818.0</v>
      </c>
      <c r="H7" s="1">
        <v>11364.0</v>
      </c>
      <c r="I7" s="1">
        <v>8818.0</v>
      </c>
      <c r="J7" s="1">
        <v>8795.983240223464</v>
      </c>
      <c r="K7" s="1">
        <v>8090.998091603054</v>
      </c>
      <c r="L7" s="1">
        <v>11363.988133764833</v>
      </c>
      <c r="M7" s="1">
        <v>11363.990990990991</v>
      </c>
      <c r="N7" s="1">
        <v>8000.0</v>
      </c>
      <c r="O7" s="1">
        <v>6908.503401360545</v>
      </c>
      <c r="P7" s="1">
        <v>7727.022292993631</v>
      </c>
      <c r="Q7" s="1">
        <v>8181.163865546218</v>
      </c>
    </row>
    <row r="8">
      <c r="A8" s="15">
        <v>43837.0</v>
      </c>
      <c r="B8" s="1">
        <v>8969.843601895735</v>
      </c>
      <c r="C8" s="1">
        <v>9000.0</v>
      </c>
      <c r="D8" s="1">
        <v>8700.900645161291</v>
      </c>
      <c r="E8" s="1">
        <v>11272.96449704142</v>
      </c>
      <c r="F8" s="1">
        <v>9214.822666666667</v>
      </c>
      <c r="G8" s="1">
        <v>9818.0</v>
      </c>
      <c r="H8" s="1">
        <v>11364.0</v>
      </c>
      <c r="I8" s="1">
        <v>8818.01935483871</v>
      </c>
      <c r="J8" s="1">
        <v>8795.944581280788</v>
      </c>
      <c r="K8" s="1">
        <v>8090.994328922496</v>
      </c>
      <c r="L8" s="1">
        <v>12636.0086100861</v>
      </c>
      <c r="M8" s="1">
        <v>12636.012195121952</v>
      </c>
      <c r="N8" s="1">
        <v>9454.403652968038</v>
      </c>
      <c r="O8" s="1">
        <v>6908.677253218883</v>
      </c>
      <c r="P8" s="1">
        <v>9097.464454976303</v>
      </c>
      <c r="Q8" s="1">
        <v>8181.164133738602</v>
      </c>
    </row>
    <row r="9">
      <c r="A9" s="15">
        <v>43838.0</v>
      </c>
      <c r="B9" s="1">
        <v>8988.091703056769</v>
      </c>
      <c r="C9" s="1">
        <v>9000.0</v>
      </c>
      <c r="D9" s="1">
        <v>8700.946601941749</v>
      </c>
      <c r="E9" s="1">
        <v>11272.972392638037</v>
      </c>
      <c r="F9" s="1">
        <v>9214.822222222221</v>
      </c>
      <c r="G9" s="1">
        <v>9818.0</v>
      </c>
      <c r="H9" s="1">
        <v>11364.0</v>
      </c>
      <c r="I9" s="1">
        <v>8818.022988505747</v>
      </c>
      <c r="J9" s="1">
        <v>8795.990131578947</v>
      </c>
      <c r="K9" s="1">
        <v>8090.994680851064</v>
      </c>
      <c r="L9" s="1">
        <v>12636.010191082803</v>
      </c>
      <c r="M9" s="1">
        <v>12636.0</v>
      </c>
      <c r="N9" s="1">
        <v>9454.4</v>
      </c>
      <c r="O9" s="1">
        <v>6908.646753246752</v>
      </c>
      <c r="P9" s="1">
        <v>9090.995594713657</v>
      </c>
      <c r="Q9" s="1">
        <v>8181.252808988764</v>
      </c>
    </row>
    <row r="10">
      <c r="A10" s="15">
        <v>43839.0</v>
      </c>
      <c r="B10" s="1">
        <v>8974.649402390438</v>
      </c>
      <c r="C10" s="1">
        <v>9000.0</v>
      </c>
      <c r="D10" s="1">
        <v>8700.895734597158</v>
      </c>
      <c r="E10" s="1">
        <v>11272.978658536585</v>
      </c>
      <c r="F10" s="1">
        <v>9214.825954198473</v>
      </c>
      <c r="G10" s="1">
        <v>9818.014423076924</v>
      </c>
      <c r="H10" s="1">
        <v>11364.0</v>
      </c>
      <c r="I10" s="1">
        <v>8818.007518796992</v>
      </c>
      <c r="J10" s="1">
        <v>8795.962603878117</v>
      </c>
      <c r="K10" s="1">
        <v>8090.991582491582</v>
      </c>
      <c r="L10" s="1">
        <v>12636.01572327044</v>
      </c>
      <c r="M10" s="1">
        <v>12636.023255813954</v>
      </c>
      <c r="N10" s="1">
        <v>9454.4</v>
      </c>
      <c r="O10" s="1">
        <v>6908.670050761421</v>
      </c>
      <c r="P10" s="1">
        <v>9087.131914893616</v>
      </c>
      <c r="Q10" s="1">
        <v>8181.308924485126</v>
      </c>
    </row>
    <row r="11">
      <c r="A11" s="15">
        <v>43840.0</v>
      </c>
      <c r="B11" s="1">
        <v>8991.23151125402</v>
      </c>
      <c r="C11" s="1">
        <v>9000.0</v>
      </c>
      <c r="D11" s="1">
        <v>8700.987777777778</v>
      </c>
      <c r="E11" s="1">
        <v>11272.973392461197</v>
      </c>
      <c r="F11" s="1">
        <v>9214.81</v>
      </c>
      <c r="G11" s="1">
        <v>9818.016194331984</v>
      </c>
      <c r="H11" s="1">
        <v>11364.0</v>
      </c>
      <c r="I11" s="1">
        <v>8818.006329113925</v>
      </c>
      <c r="J11" s="1">
        <v>8795.968503937007</v>
      </c>
      <c r="K11" s="1">
        <v>8090.994160583941</v>
      </c>
      <c r="L11" s="1">
        <v>12636.021294021293</v>
      </c>
      <c r="M11" s="1">
        <v>12636.006451612904</v>
      </c>
      <c r="N11" s="1">
        <v>8508.816326530612</v>
      </c>
      <c r="O11" s="1">
        <v>6908.525827814569</v>
      </c>
      <c r="P11" s="1">
        <v>8181.9971428571425</v>
      </c>
      <c r="Q11" s="1">
        <v>8181.277659574468</v>
      </c>
    </row>
    <row r="12">
      <c r="A12" s="15">
        <v>43841.0</v>
      </c>
      <c r="B12" s="1">
        <v>8988.832923832924</v>
      </c>
      <c r="C12" s="1">
        <v>9000.0</v>
      </c>
      <c r="D12" s="1">
        <v>8700.89120879121</v>
      </c>
      <c r="E12" s="1">
        <v>11272.979591836734</v>
      </c>
      <c r="F12" s="1">
        <v>9214.81</v>
      </c>
      <c r="G12" s="1">
        <v>9818.003012048193</v>
      </c>
      <c r="H12" s="1">
        <v>11364.0</v>
      </c>
      <c r="I12" s="1">
        <v>8771.81986754967</v>
      </c>
      <c r="J12" s="1">
        <v>8795.971631205673</v>
      </c>
      <c r="K12" s="1">
        <v>8090.994640943194</v>
      </c>
      <c r="L12" s="1">
        <v>12636.008333333333</v>
      </c>
      <c r="M12" s="1">
        <v>12636.024390243903</v>
      </c>
      <c r="N12" s="1">
        <v>8508.80463096961</v>
      </c>
      <c r="O12" s="1">
        <v>6908.555102040817</v>
      </c>
      <c r="P12" s="1">
        <v>8181.994328922496</v>
      </c>
      <c r="Q12" s="1">
        <v>8181.194318181818</v>
      </c>
    </row>
    <row r="13">
      <c r="A13" s="15">
        <v>43842.0</v>
      </c>
      <c r="B13" s="1">
        <v>8981.0625</v>
      </c>
      <c r="C13" s="1">
        <v>9000.0</v>
      </c>
      <c r="D13" s="1">
        <v>8700.929032258064</v>
      </c>
      <c r="E13" s="1">
        <v>11272.987377279102</v>
      </c>
      <c r="F13" s="1">
        <v>9214.81</v>
      </c>
      <c r="G13" s="1">
        <v>9818.003003003003</v>
      </c>
      <c r="H13" s="1">
        <v>11364.0</v>
      </c>
      <c r="I13" s="1">
        <v>8794.604958677686</v>
      </c>
      <c r="J13" s="1">
        <v>8795.969730941704</v>
      </c>
      <c r="K13" s="1">
        <v>8090.997894736842</v>
      </c>
      <c r="L13" s="1">
        <v>12636.004830917875</v>
      </c>
      <c r="M13" s="1">
        <v>12636.01</v>
      </c>
      <c r="N13" s="1">
        <v>8508.801240310078</v>
      </c>
      <c r="O13" s="1">
        <v>6908.594871794872</v>
      </c>
      <c r="P13" s="1">
        <v>8181.998165137615</v>
      </c>
      <c r="Q13" s="1">
        <v>8181.296561604585</v>
      </c>
    </row>
    <row r="14">
      <c r="A14" s="15">
        <v>43843.0</v>
      </c>
      <c r="B14" s="1">
        <v>8986.157360406092</v>
      </c>
      <c r="C14" s="1">
        <v>9000.0</v>
      </c>
      <c r="D14" s="1">
        <v>8700.901910828026</v>
      </c>
      <c r="E14" s="1">
        <v>11272.985239852398</v>
      </c>
      <c r="F14" s="1">
        <v>9214.842913385824</v>
      </c>
      <c r="G14" s="1">
        <v>9818.013333333334</v>
      </c>
      <c r="H14" s="1">
        <v>11364.0</v>
      </c>
      <c r="I14" s="1">
        <v>8784.16149068323</v>
      </c>
      <c r="J14" s="1">
        <v>8795.978494623656</v>
      </c>
      <c r="K14" s="1">
        <v>8090.997963340123</v>
      </c>
      <c r="L14" s="1">
        <v>12636.011182108627</v>
      </c>
      <c r="M14" s="1">
        <v>12636.023255813954</v>
      </c>
      <c r="N14" s="1">
        <v>8508.818285714287</v>
      </c>
      <c r="O14" s="1">
        <v>6908.529545454545</v>
      </c>
      <c r="P14" s="1">
        <v>8181.995169082125</v>
      </c>
      <c r="Q14" s="1">
        <v>8181.2164556962025</v>
      </c>
    </row>
    <row r="15">
      <c r="A15" s="15">
        <v>43844.0</v>
      </c>
      <c r="B15" s="1">
        <v>8991.622119815669</v>
      </c>
      <c r="C15" s="1">
        <v>9000.0</v>
      </c>
      <c r="D15" s="1">
        <v>8700.969444444445</v>
      </c>
      <c r="E15" s="1">
        <v>11272.985185185185</v>
      </c>
      <c r="F15" s="1">
        <v>9214.81</v>
      </c>
      <c r="G15" s="1">
        <v>9818.005917159764</v>
      </c>
      <c r="H15" s="1">
        <v>11364.0</v>
      </c>
      <c r="I15" s="1">
        <v>8779.7738791423</v>
      </c>
      <c r="J15" s="1">
        <v>8795.979591836734</v>
      </c>
      <c r="K15" s="1">
        <v>8091.0</v>
      </c>
      <c r="L15" s="1">
        <v>12636.01282051282</v>
      </c>
      <c r="M15" s="1">
        <v>12636.0</v>
      </c>
      <c r="N15" s="1">
        <v>9454.414457831326</v>
      </c>
      <c r="O15" s="1">
        <v>6908.583870967741</v>
      </c>
      <c r="P15" s="1">
        <v>9091.0</v>
      </c>
      <c r="Q15" s="1">
        <v>8181.363636363636</v>
      </c>
    </row>
    <row r="16">
      <c r="A16" s="15">
        <v>43845.0</v>
      </c>
      <c r="B16" s="1">
        <v>8978.958333333334</v>
      </c>
      <c r="C16" s="1">
        <v>9000.0</v>
      </c>
      <c r="D16" s="1">
        <v>8700.89180327869</v>
      </c>
      <c r="E16" s="1">
        <v>11272.978723404256</v>
      </c>
      <c r="F16" s="1">
        <v>9214.81</v>
      </c>
      <c r="G16" s="1">
        <v>9818.0</v>
      </c>
      <c r="H16" s="1">
        <v>11364.0</v>
      </c>
      <c r="I16" s="1">
        <v>8785.831223628691</v>
      </c>
      <c r="J16" s="1">
        <v>8795.957264957266</v>
      </c>
      <c r="K16" s="1">
        <v>8090.993474714519</v>
      </c>
      <c r="L16" s="1">
        <v>12636.005108556832</v>
      </c>
      <c r="M16" s="1">
        <v>12636.033707865168</v>
      </c>
      <c r="N16" s="1">
        <v>9454.4</v>
      </c>
      <c r="O16" s="1">
        <v>6908.459685863874</v>
      </c>
      <c r="P16" s="1">
        <v>9091.0</v>
      </c>
      <c r="Q16" s="1">
        <v>8181.218871595331</v>
      </c>
    </row>
    <row r="17">
      <c r="A17" s="15">
        <v>43846.0</v>
      </c>
      <c r="B17" s="1">
        <v>8959.778761061947</v>
      </c>
      <c r="C17" s="1">
        <v>9000.0</v>
      </c>
      <c r="D17" s="1">
        <v>8700.867336683417</v>
      </c>
      <c r="E17" s="1">
        <v>11272.996415770609</v>
      </c>
      <c r="F17" s="1">
        <v>9214.831546391752</v>
      </c>
      <c r="G17" s="1">
        <v>9818.005181347151</v>
      </c>
      <c r="H17" s="1">
        <v>11364.0</v>
      </c>
      <c r="I17" s="1">
        <v>8780.748717948718</v>
      </c>
      <c r="J17" s="1">
        <v>8795.99537037037</v>
      </c>
      <c r="K17" s="1">
        <v>8090.99645390071</v>
      </c>
      <c r="L17" s="1">
        <v>12636.01226993865</v>
      </c>
      <c r="M17" s="1">
        <v>12636.012345679012</v>
      </c>
      <c r="N17" s="1">
        <v>9454.400000000001</v>
      </c>
      <c r="O17" s="1">
        <v>6908.60652173913</v>
      </c>
      <c r="P17" s="1">
        <v>9091.0</v>
      </c>
      <c r="Q17" s="1">
        <v>8181.216630196936</v>
      </c>
    </row>
    <row r="18">
      <c r="A18" s="15">
        <v>43847.0</v>
      </c>
      <c r="B18" s="1">
        <v>8091.0</v>
      </c>
      <c r="C18" s="1">
        <v>9000.0</v>
      </c>
      <c r="D18" s="1">
        <v>8700.885416666668</v>
      </c>
      <c r="E18" s="1">
        <v>10456.685534591195</v>
      </c>
      <c r="F18" s="1">
        <v>9214.840962962962</v>
      </c>
      <c r="G18" s="1">
        <v>9818.0</v>
      </c>
      <c r="H18" s="1">
        <v>11364.0</v>
      </c>
      <c r="I18" s="1">
        <v>8775.23704866562</v>
      </c>
      <c r="J18" s="1">
        <v>8795.98721590909</v>
      </c>
      <c r="K18" s="1">
        <v>8090.9968</v>
      </c>
      <c r="L18" s="1">
        <v>11773.22859830668</v>
      </c>
      <c r="M18" s="1">
        <v>11806.837037037038</v>
      </c>
      <c r="N18" s="1">
        <v>8508.807407407408</v>
      </c>
      <c r="O18" s="1">
        <v>6908.619555555555</v>
      </c>
      <c r="P18" s="1">
        <v>8181.993311036789</v>
      </c>
      <c r="Q18" s="1">
        <v>8181.289356984479</v>
      </c>
    </row>
    <row r="19">
      <c r="A19" s="15">
        <v>43848.0</v>
      </c>
      <c r="B19" s="1">
        <v>8091.0</v>
      </c>
      <c r="C19" s="1">
        <v>9000.0</v>
      </c>
      <c r="D19" s="1">
        <v>8700.885416666668</v>
      </c>
      <c r="E19" s="1">
        <v>10454.983028720626</v>
      </c>
      <c r="F19" s="1">
        <v>9214.836624203821</v>
      </c>
      <c r="G19" s="1">
        <v>9818.002702702703</v>
      </c>
      <c r="H19" s="1">
        <v>11364.0</v>
      </c>
      <c r="I19" s="1">
        <v>8777.68824306473</v>
      </c>
      <c r="J19" s="1">
        <v>8795.967455621301</v>
      </c>
      <c r="K19" s="1">
        <v>8090.9967532467535</v>
      </c>
      <c r="L19" s="1">
        <v>11363.986812187359</v>
      </c>
      <c r="M19" s="1">
        <v>11368.250836120402</v>
      </c>
      <c r="N19" s="1">
        <v>8508.812880143114</v>
      </c>
      <c r="O19" s="1">
        <v>6908.546153846153</v>
      </c>
      <c r="P19" s="1">
        <v>8181.995381062356</v>
      </c>
      <c r="Q19" s="1">
        <v>8181.173969072165</v>
      </c>
    </row>
    <row r="20">
      <c r="A20" s="15">
        <v>43849.0</v>
      </c>
      <c r="B20" s="1">
        <v>8091.0</v>
      </c>
      <c r="C20" s="1">
        <v>9000.0</v>
      </c>
      <c r="D20" s="1">
        <v>8700.94823529412</v>
      </c>
      <c r="E20" s="1">
        <v>10454.988179669032</v>
      </c>
      <c r="F20" s="1">
        <v>9214.824615384616</v>
      </c>
      <c r="G20" s="1">
        <v>9818.00293255132</v>
      </c>
      <c r="H20" s="1">
        <v>11364.0</v>
      </c>
      <c r="I20" s="1">
        <v>8774.425714285715</v>
      </c>
      <c r="J20" s="1">
        <v>8795.972972972973</v>
      </c>
      <c r="K20" s="1">
        <v>8090.998972250771</v>
      </c>
      <c r="L20" s="1">
        <v>11363.991983967935</v>
      </c>
      <c r="M20" s="1">
        <v>11364.0</v>
      </c>
      <c r="N20" s="1">
        <v>8508.802373887242</v>
      </c>
      <c r="O20" s="1">
        <v>6908.634246575342</v>
      </c>
      <c r="P20" s="1">
        <v>8181.997849462366</v>
      </c>
      <c r="Q20" s="1">
        <v>8181.280575539568</v>
      </c>
    </row>
    <row r="21" ht="15.75" customHeight="1">
      <c r="A21" s="15">
        <v>43850.0</v>
      </c>
      <c r="B21" s="1">
        <v>8091.0</v>
      </c>
      <c r="C21" s="1">
        <v>9000.0</v>
      </c>
      <c r="D21" s="1">
        <v>8700.934131736529</v>
      </c>
      <c r="E21" s="1">
        <v>10454.985507246376</v>
      </c>
      <c r="F21" s="1">
        <v>9214.82525547445</v>
      </c>
      <c r="G21" s="1">
        <v>9818.006535947712</v>
      </c>
      <c r="H21" s="1">
        <v>11364.0</v>
      </c>
      <c r="I21" s="1">
        <v>8774.853372434018</v>
      </c>
      <c r="J21" s="1">
        <v>8795.985049833887</v>
      </c>
      <c r="K21" s="1">
        <v>8091.0</v>
      </c>
      <c r="L21" s="1">
        <v>11363.985751295337</v>
      </c>
      <c r="M21" s="1">
        <v>11364.0</v>
      </c>
      <c r="N21" s="1">
        <v>8508.807692307691</v>
      </c>
      <c r="O21" s="1">
        <v>6908.579881656805</v>
      </c>
      <c r="P21" s="1">
        <v>8182.0</v>
      </c>
      <c r="Q21" s="1">
        <v>8181.275294117647</v>
      </c>
    </row>
    <row r="22" ht="15.75" customHeight="1">
      <c r="A22" s="15">
        <v>43851.0</v>
      </c>
      <c r="B22" s="1">
        <v>9000.0</v>
      </c>
      <c r="C22" s="1">
        <v>9000.0</v>
      </c>
      <c r="D22" s="1">
        <v>8700.866298342542</v>
      </c>
      <c r="E22" s="1">
        <v>11272.98046875</v>
      </c>
      <c r="F22" s="1">
        <v>9214.826328125</v>
      </c>
      <c r="G22" s="1">
        <v>9818.0</v>
      </c>
      <c r="H22" s="1">
        <v>11364.0</v>
      </c>
      <c r="I22" s="1">
        <v>8818.011428571428</v>
      </c>
      <c r="J22" s="1">
        <v>8795.990536277603</v>
      </c>
      <c r="K22" s="1">
        <v>8090.99175257732</v>
      </c>
      <c r="L22" s="1">
        <v>11363.981747066493</v>
      </c>
      <c r="M22" s="1">
        <v>11363.976744186046</v>
      </c>
      <c r="N22" s="1">
        <v>9448.74251497006</v>
      </c>
      <c r="O22" s="1">
        <v>6908.628415300546</v>
      </c>
      <c r="P22" s="1">
        <v>9085.835227272728</v>
      </c>
      <c r="Q22" s="1">
        <v>8181.193708609271</v>
      </c>
    </row>
    <row r="23" ht="15.75" customHeight="1">
      <c r="A23" s="15">
        <v>43852.0</v>
      </c>
      <c r="B23" s="1">
        <v>9000.0</v>
      </c>
      <c r="C23" s="1">
        <v>9000.0</v>
      </c>
      <c r="D23" s="1">
        <v>8700.82074074074</v>
      </c>
      <c r="E23" s="1">
        <v>11272.957597173145</v>
      </c>
      <c r="F23" s="1">
        <v>9214.830291262135</v>
      </c>
      <c r="G23" s="1">
        <v>9818.00625</v>
      </c>
      <c r="H23" s="1">
        <v>11364.0</v>
      </c>
      <c r="I23" s="1">
        <v>8818.017057569296</v>
      </c>
      <c r="J23" s="1">
        <v>8795.967391304348</v>
      </c>
      <c r="K23" s="1">
        <v>8090.9959919839675</v>
      </c>
      <c r="L23" s="1">
        <v>12636.01775147929</v>
      </c>
      <c r="M23" s="1">
        <v>12636.013513513513</v>
      </c>
      <c r="N23" s="1">
        <v>9454.4</v>
      </c>
      <c r="O23" s="1">
        <v>6908.686301369863</v>
      </c>
      <c r="P23" s="1">
        <v>9091.0</v>
      </c>
      <c r="Q23" s="1">
        <v>8181.29552238806</v>
      </c>
    </row>
    <row r="24" ht="15.75" customHeight="1">
      <c r="A24" s="15">
        <v>43853.0</v>
      </c>
      <c r="B24" s="1">
        <v>9000.0</v>
      </c>
      <c r="C24" s="1">
        <v>9000.0</v>
      </c>
      <c r="D24" s="1">
        <v>8700.911290322581</v>
      </c>
      <c r="E24" s="1">
        <v>11272.983402489626</v>
      </c>
      <c r="F24" s="1">
        <v>9214.84906542056</v>
      </c>
      <c r="G24" s="1">
        <v>9818.005617977527</v>
      </c>
      <c r="H24" s="1">
        <v>11364.0</v>
      </c>
      <c r="I24" s="1">
        <v>8818.020725388602</v>
      </c>
      <c r="J24" s="1">
        <v>8795.98909090909</v>
      </c>
      <c r="K24" s="1">
        <v>8090.992700729927</v>
      </c>
      <c r="L24" s="1">
        <v>12636.012232415902</v>
      </c>
      <c r="M24" s="1">
        <v>12619.066666666668</v>
      </c>
      <c r="N24" s="1">
        <v>9454.408510638297</v>
      </c>
      <c r="O24" s="1">
        <v>6908.532867132867</v>
      </c>
      <c r="P24" s="1">
        <v>9091.0</v>
      </c>
      <c r="Q24" s="1">
        <v>8181.344036697248</v>
      </c>
    </row>
    <row r="25" ht="15.75" customHeight="1">
      <c r="A25" s="15">
        <v>43854.0</v>
      </c>
      <c r="B25" s="1">
        <v>8091.0</v>
      </c>
      <c r="C25" s="1">
        <v>9000.0</v>
      </c>
      <c r="D25" s="1">
        <v>8700.971974522294</v>
      </c>
      <c r="E25" s="1">
        <v>10457.093023255815</v>
      </c>
      <c r="F25" s="1">
        <v>9214.844262295082</v>
      </c>
      <c r="G25" s="1">
        <v>9818.004587155963</v>
      </c>
      <c r="H25" s="1">
        <v>11364.0</v>
      </c>
      <c r="I25" s="1">
        <v>8818.007722007722</v>
      </c>
      <c r="J25" s="1">
        <v>8795.96042216359</v>
      </c>
      <c r="K25" s="1">
        <v>8090.9965576592085</v>
      </c>
      <c r="L25" s="1">
        <v>11365.18062088429</v>
      </c>
      <c r="M25" s="1">
        <v>11363.992</v>
      </c>
      <c r="N25" s="1">
        <v>8508.81316872428</v>
      </c>
      <c r="O25" s="1">
        <v>6908.598260869565</v>
      </c>
      <c r="P25" s="1">
        <v>8182.0</v>
      </c>
      <c r="Q25" s="1">
        <v>8181.232758620689</v>
      </c>
    </row>
    <row r="26" ht="15.75" customHeight="1">
      <c r="A26" s="15">
        <v>43855.0</v>
      </c>
      <c r="B26" s="1">
        <v>8091.0</v>
      </c>
      <c r="C26" s="1">
        <v>9000.0</v>
      </c>
      <c r="D26" s="1">
        <v>8700.849019607844</v>
      </c>
      <c r="E26" s="1">
        <v>10454.973180076628</v>
      </c>
      <c r="F26" s="1">
        <v>9214.83964539007</v>
      </c>
      <c r="G26" s="1">
        <v>9818.002824858757</v>
      </c>
      <c r="H26" s="1">
        <v>11364.0</v>
      </c>
      <c r="I26" s="1">
        <v>8818.009646302251</v>
      </c>
      <c r="J26" s="1">
        <v>8795.964208242951</v>
      </c>
      <c r="K26" s="1">
        <v>8090.997425997426</v>
      </c>
      <c r="L26" s="1">
        <v>11363.981564748201</v>
      </c>
      <c r="M26" s="1">
        <v>11363.992063492064</v>
      </c>
      <c r="N26" s="1">
        <v>8508.810332103321</v>
      </c>
      <c r="O26" s="1">
        <v>6908.726881720429</v>
      </c>
      <c r="P26" s="1">
        <v>8181.994520547945</v>
      </c>
      <c r="Q26" s="1">
        <v>8181.273364485981</v>
      </c>
    </row>
    <row r="27" ht="15.75" customHeight="1">
      <c r="A27" s="15">
        <v>43856.0</v>
      </c>
      <c r="B27" s="1">
        <v>8090.997967479675</v>
      </c>
      <c r="C27" s="1">
        <v>9000.0</v>
      </c>
      <c r="D27" s="1">
        <v>8700.916756756757</v>
      </c>
      <c r="E27" s="1">
        <v>10454.983173076924</v>
      </c>
      <c r="F27" s="1">
        <v>9214.83964539007</v>
      </c>
      <c r="G27" s="1">
        <v>9818.0</v>
      </c>
      <c r="H27" s="1">
        <v>11364.0</v>
      </c>
      <c r="I27" s="1">
        <v>8818.025089605735</v>
      </c>
      <c r="J27" s="1">
        <v>8795.990044247788</v>
      </c>
      <c r="K27" s="1">
        <v>8090.998822143699</v>
      </c>
      <c r="L27" s="1">
        <v>11363.991518578352</v>
      </c>
      <c r="M27" s="1">
        <v>11363.988764044943</v>
      </c>
      <c r="N27" s="1">
        <v>8508.805479452056</v>
      </c>
      <c r="O27" s="1">
        <v>6908.702487562189</v>
      </c>
      <c r="P27" s="1">
        <v>8181.98820754717</v>
      </c>
      <c r="Q27" s="1">
        <v>8181.2111436950145</v>
      </c>
    </row>
    <row r="28" ht="15.75" customHeight="1">
      <c r="A28" s="15">
        <v>43857.0</v>
      </c>
      <c r="B28" s="1">
        <v>8091.0</v>
      </c>
      <c r="C28" s="1">
        <v>9000.0</v>
      </c>
      <c r="D28" s="1">
        <v>8700.929487179486</v>
      </c>
      <c r="E28" s="1">
        <v>10454.97833935018</v>
      </c>
      <c r="F28" s="1">
        <v>9214.81</v>
      </c>
      <c r="G28" s="1">
        <v>9818.0</v>
      </c>
      <c r="H28" s="1">
        <v>11364.0</v>
      </c>
      <c r="I28" s="1">
        <v>8818.016260162602</v>
      </c>
      <c r="J28" s="1">
        <v>8795.97972972973</v>
      </c>
      <c r="K28" s="1">
        <v>8090.988372093023</v>
      </c>
      <c r="L28" s="1">
        <v>11365.728142076503</v>
      </c>
      <c r="M28" s="1">
        <v>11363.962025316456</v>
      </c>
      <c r="N28" s="1">
        <v>8508.800000000001</v>
      </c>
      <c r="O28" s="1">
        <v>6908.540740740741</v>
      </c>
      <c r="P28" s="1">
        <v>8181.9884393063585</v>
      </c>
      <c r="Q28" s="1">
        <v>8181.275147928994</v>
      </c>
    </row>
    <row r="29" ht="15.75" customHeight="1">
      <c r="A29" s="15">
        <v>43858.0</v>
      </c>
      <c r="B29" s="1">
        <v>9000.0</v>
      </c>
      <c r="C29" s="1">
        <v>9000.0</v>
      </c>
      <c r="D29" s="1">
        <v>8700.93604651163</v>
      </c>
      <c r="E29" s="1">
        <v>11272.982142857143</v>
      </c>
      <c r="F29" s="1">
        <v>9214.82756302521</v>
      </c>
      <c r="G29" s="1">
        <v>9818.005747126437</v>
      </c>
      <c r="H29" s="1">
        <v>11364.0</v>
      </c>
      <c r="I29" s="1">
        <v>8818.020408163266</v>
      </c>
      <c r="J29" s="1">
        <v>8795.951754385966</v>
      </c>
      <c r="K29" s="1">
        <v>8090.997506234414</v>
      </c>
      <c r="L29" s="1">
        <v>12636.015576323987</v>
      </c>
      <c r="M29" s="1">
        <v>12636.011764705883</v>
      </c>
      <c r="N29" s="1">
        <v>9454.400000000001</v>
      </c>
      <c r="O29" s="1">
        <v>6908.608791208791</v>
      </c>
      <c r="P29" s="1">
        <v>9091.0</v>
      </c>
      <c r="Q29" s="1">
        <v>8181.27</v>
      </c>
    </row>
    <row r="30" ht="15.75" customHeight="1">
      <c r="A30" s="15">
        <v>43859.0</v>
      </c>
      <c r="B30" s="1">
        <v>9000.0</v>
      </c>
      <c r="C30" s="1">
        <v>9000.0</v>
      </c>
      <c r="D30" s="1">
        <v>8700.949132947979</v>
      </c>
      <c r="E30" s="1">
        <v>11272.979797979799</v>
      </c>
      <c r="F30" s="1">
        <v>9214.852364864864</v>
      </c>
      <c r="G30" s="1">
        <v>9818.0</v>
      </c>
      <c r="H30" s="1">
        <v>11364.0</v>
      </c>
      <c r="I30" s="1">
        <v>8818.009316770187</v>
      </c>
      <c r="J30" s="1">
        <v>8796.0</v>
      </c>
      <c r="K30" s="1">
        <v>8090.99801980198</v>
      </c>
      <c r="L30" s="1">
        <v>12636.002597402598</v>
      </c>
      <c r="M30" s="1">
        <v>12636.022222222222</v>
      </c>
      <c r="N30" s="1">
        <v>9454.4</v>
      </c>
      <c r="O30" s="1">
        <v>6908.64126984127</v>
      </c>
      <c r="P30" s="1">
        <v>9091.0</v>
      </c>
      <c r="Q30" s="1">
        <v>8181.3340611353715</v>
      </c>
    </row>
    <row r="31" ht="15.75" customHeight="1">
      <c r="A31" s="15">
        <v>43860.0</v>
      </c>
      <c r="B31" s="1">
        <v>9000.0</v>
      </c>
      <c r="C31" s="1">
        <v>9000.0</v>
      </c>
      <c r="D31" s="1">
        <v>8700.901910828026</v>
      </c>
      <c r="E31" s="1">
        <v>11272.977072310405</v>
      </c>
      <c r="F31" s="1">
        <v>9214.845126050419</v>
      </c>
      <c r="G31" s="1">
        <v>9818.0</v>
      </c>
      <c r="H31" s="1">
        <v>11364.0</v>
      </c>
      <c r="I31" s="1">
        <v>8818.027072758037</v>
      </c>
      <c r="J31" s="1">
        <v>8795.942010309278</v>
      </c>
      <c r="K31" s="1">
        <v>8090.9961013645225</v>
      </c>
      <c r="L31" s="1">
        <v>12636.0038071066</v>
      </c>
      <c r="M31" s="1">
        <v>12636.011235955057</v>
      </c>
      <c r="N31" s="1">
        <v>9454.4</v>
      </c>
      <c r="O31" s="1">
        <v>6908.545222929935</v>
      </c>
      <c r="P31" s="1">
        <v>9090.994845360825</v>
      </c>
      <c r="Q31" s="1">
        <v>8181.24064171123</v>
      </c>
    </row>
    <row r="32" ht="15.75" customHeight="1">
      <c r="A32" s="15">
        <v>43861.0</v>
      </c>
      <c r="B32" s="1">
        <v>8330.393129770993</v>
      </c>
      <c r="C32" s="1">
        <v>9000.0</v>
      </c>
      <c r="D32" s="1">
        <v>8700.866298342542</v>
      </c>
      <c r="E32" s="1">
        <v>11272.969773299748</v>
      </c>
      <c r="F32" s="1">
        <v>9214.8375</v>
      </c>
      <c r="G32" s="1">
        <v>9818.011952191235</v>
      </c>
      <c r="H32" s="1">
        <v>11364.0</v>
      </c>
      <c r="I32" s="1">
        <v>8818.021739130434</v>
      </c>
      <c r="J32" s="1">
        <v>8795.974522292994</v>
      </c>
      <c r="K32" s="1">
        <v>8091.0</v>
      </c>
      <c r="L32" s="1">
        <v>12636.01844426624</v>
      </c>
      <c r="M32" s="1">
        <v>12636.006849315068</v>
      </c>
      <c r="N32" s="1">
        <v>8508.804545454546</v>
      </c>
      <c r="O32" s="1">
        <v>6908.55465116279</v>
      </c>
      <c r="P32" s="1">
        <v>8182.0</v>
      </c>
      <c r="Q32" s="1">
        <v>8181.312883435583</v>
      </c>
    </row>
    <row r="33" ht="15.75" customHeight="1">
      <c r="A33" s="15">
        <v>43862.0</v>
      </c>
      <c r="B33" s="1">
        <v>8093.154028436019</v>
      </c>
      <c r="C33" s="1">
        <v>9000.0</v>
      </c>
      <c r="D33" s="1">
        <v>8700.806481481482</v>
      </c>
      <c r="E33" s="1">
        <v>9909.0</v>
      </c>
      <c r="F33" s="1">
        <v>9214.831005025126</v>
      </c>
      <c r="G33" s="1">
        <v>9818.008522727272</v>
      </c>
      <c r="H33" s="1">
        <v>11364.0</v>
      </c>
      <c r="I33" s="1">
        <v>8818.020512820513</v>
      </c>
      <c r="J33" s="1">
        <v>8795.98080438757</v>
      </c>
      <c r="K33" s="1">
        <v>8090.9979695431475</v>
      </c>
      <c r="L33" s="1">
        <v>12636.010059171598</v>
      </c>
      <c r="M33" s="1">
        <v>12636.0</v>
      </c>
      <c r="N33" s="1">
        <v>8508.807881773399</v>
      </c>
      <c r="O33" s="1">
        <v>6908.652132701422</v>
      </c>
      <c r="P33" s="1">
        <v>8181.995594713657</v>
      </c>
      <c r="Q33" s="1">
        <v>8181.361313868613</v>
      </c>
    </row>
    <row r="34" ht="15.75" customHeight="1">
      <c r="A34" s="15">
        <v>43863.0</v>
      </c>
      <c r="B34" s="1">
        <v>8091.0</v>
      </c>
      <c r="C34" s="1">
        <v>9000.0</v>
      </c>
      <c r="D34" s="1">
        <v>8700.797087378642</v>
      </c>
      <c r="E34" s="1">
        <v>9909.0</v>
      </c>
      <c r="F34" s="1">
        <v>9214.81</v>
      </c>
      <c r="G34" s="1">
        <v>9818.002590673575</v>
      </c>
      <c r="H34" s="1">
        <v>11364.0</v>
      </c>
      <c r="I34" s="1">
        <v>8818.03080872914</v>
      </c>
      <c r="J34" s="1">
        <v>8795.965547703181</v>
      </c>
      <c r="K34" s="1">
        <v>8090.996251171509</v>
      </c>
      <c r="L34" s="1">
        <v>12636.00637254902</v>
      </c>
      <c r="M34" s="1">
        <v>12636.014925373134</v>
      </c>
      <c r="N34" s="1">
        <v>8508.801238390093</v>
      </c>
      <c r="O34" s="1">
        <v>6908.561702127659</v>
      </c>
      <c r="P34" s="1">
        <v>8181.995859213251</v>
      </c>
      <c r="Q34" s="1">
        <v>8181.305706521739</v>
      </c>
    </row>
    <row r="35" ht="15.75" customHeight="1">
      <c r="A35" s="15">
        <v>43864.0</v>
      </c>
      <c r="B35" s="1">
        <v>8091.0</v>
      </c>
      <c r="C35" s="1">
        <v>9000.0</v>
      </c>
      <c r="D35" s="1">
        <v>8700.963736263737</v>
      </c>
      <c r="E35" s="1">
        <v>9909.0</v>
      </c>
      <c r="F35" s="1">
        <v>9214.81</v>
      </c>
      <c r="G35" s="1">
        <v>9818.0</v>
      </c>
      <c r="H35" s="1">
        <v>11364.0</v>
      </c>
      <c r="I35" s="1">
        <v>8818.013947001395</v>
      </c>
      <c r="J35" s="1">
        <v>8795.9726443769</v>
      </c>
      <c r="K35" s="1">
        <v>8090.998003992016</v>
      </c>
      <c r="L35" s="1">
        <v>12636.009584664536</v>
      </c>
      <c r="M35" s="1">
        <v>12636.014084507042</v>
      </c>
      <c r="N35" s="1">
        <v>8508.803921568628</v>
      </c>
      <c r="O35" s="1">
        <v>6908.641818181818</v>
      </c>
      <c r="P35" s="1">
        <v>8181.995918367347</v>
      </c>
      <c r="Q35" s="1">
        <v>8181.193548387097</v>
      </c>
    </row>
    <row r="36" ht="15.75" customHeight="1">
      <c r="A36" s="15">
        <v>43865.0</v>
      </c>
      <c r="B36" s="1">
        <v>9000.0</v>
      </c>
      <c r="C36" s="1">
        <v>9000.0</v>
      </c>
      <c r="D36" s="1">
        <v>8700.907784431138</v>
      </c>
      <c r="E36" s="1">
        <v>9909.0</v>
      </c>
      <c r="F36" s="1">
        <v>9214.850192307691</v>
      </c>
      <c r="G36" s="1">
        <v>9818.0</v>
      </c>
      <c r="H36" s="1">
        <v>11364.0</v>
      </c>
      <c r="I36" s="1">
        <v>8818.014084507042</v>
      </c>
      <c r="J36" s="1">
        <v>8795.991097922848</v>
      </c>
      <c r="K36" s="1">
        <v>8090.996138996139</v>
      </c>
      <c r="L36" s="1">
        <v>12636.018030513176</v>
      </c>
      <c r="M36" s="1">
        <v>12636.024096385541</v>
      </c>
      <c r="N36" s="1">
        <v>8508.816666666668</v>
      </c>
      <c r="O36" s="1">
        <v>6908.509195402298</v>
      </c>
      <c r="P36" s="1">
        <v>8181.995670995671</v>
      </c>
      <c r="Q36" s="1">
        <v>8181.329741379311</v>
      </c>
    </row>
    <row r="37" ht="15.75" customHeight="1">
      <c r="A37" s="15">
        <v>43866.0</v>
      </c>
      <c r="B37" s="1">
        <v>9000.0</v>
      </c>
      <c r="C37" s="1">
        <v>9000.0</v>
      </c>
      <c r="D37" s="1">
        <v>8700.957142857143</v>
      </c>
      <c r="E37" s="1">
        <v>9909.0</v>
      </c>
      <c r="F37" s="1">
        <v>9214.81</v>
      </c>
      <c r="G37" s="1">
        <v>9818.011428571428</v>
      </c>
      <c r="H37" s="1">
        <v>11364.0</v>
      </c>
      <c r="I37" s="1">
        <v>8818.01461988304</v>
      </c>
      <c r="J37" s="1">
        <v>8795.98382749326</v>
      </c>
      <c r="K37" s="1">
        <v>8091.0</v>
      </c>
      <c r="L37" s="1">
        <v>12636.001508295625</v>
      </c>
      <c r="M37" s="1">
        <v>12636.011235955057</v>
      </c>
      <c r="N37" s="1">
        <v>8508.813502109704</v>
      </c>
      <c r="O37" s="1">
        <v>6908.602366863905</v>
      </c>
      <c r="P37" s="1">
        <v>8181.995633187773</v>
      </c>
      <c r="Q37" s="1">
        <v>8181.218112244898</v>
      </c>
    </row>
    <row r="38" ht="15.75" customHeight="1">
      <c r="A38" s="15">
        <v>43867.0</v>
      </c>
      <c r="B38" s="1">
        <v>8194.9</v>
      </c>
      <c r="C38" s="1">
        <v>9000.0</v>
      </c>
      <c r="D38" s="1">
        <v>8700.940136054423</v>
      </c>
      <c r="E38" s="1">
        <v>9909.0</v>
      </c>
      <c r="F38" s="1">
        <v>9214.823571428571</v>
      </c>
      <c r="G38" s="1">
        <v>9818.00641025641</v>
      </c>
      <c r="H38" s="1">
        <v>11364.0</v>
      </c>
      <c r="I38" s="1">
        <v>8818.013008130081</v>
      </c>
      <c r="J38" s="1">
        <v>8795.994932432432</v>
      </c>
      <c r="K38" s="1">
        <v>8091.0</v>
      </c>
      <c r="L38" s="1">
        <v>12636.002994011977</v>
      </c>
      <c r="M38" s="1">
        <v>12636.01282051282</v>
      </c>
      <c r="N38" s="1">
        <v>8508.803162055337</v>
      </c>
      <c r="O38" s="1">
        <v>6908.484444444443</v>
      </c>
      <c r="P38" s="1">
        <v>8182.0</v>
      </c>
      <c r="Q38" s="1">
        <v>8181.191761363636</v>
      </c>
    </row>
    <row r="39" ht="15.75" customHeight="1">
      <c r="A39" s="15">
        <v>43868.0</v>
      </c>
      <c r="B39" s="1">
        <v>8181.992700729927</v>
      </c>
      <c r="C39" s="1">
        <v>9000.0</v>
      </c>
      <c r="D39" s="1">
        <v>8700.934814814816</v>
      </c>
      <c r="E39" s="1">
        <v>9909.0</v>
      </c>
      <c r="F39" s="1">
        <v>9197.0319375</v>
      </c>
      <c r="G39" s="1">
        <v>9818.004219409282</v>
      </c>
      <c r="H39" s="1">
        <v>11364.0</v>
      </c>
      <c r="I39" s="1">
        <v>8818.013831258644</v>
      </c>
      <c r="J39" s="1">
        <v>8795.984924623115</v>
      </c>
      <c r="K39" s="1">
        <v>8090.9953416149065</v>
      </c>
      <c r="L39" s="1">
        <v>11727.921393034825</v>
      </c>
      <c r="M39" s="1">
        <v>11727.032520325203</v>
      </c>
      <c r="N39" s="1">
        <v>8508.808540925267</v>
      </c>
      <c r="O39" s="1">
        <v>6908.544303797468</v>
      </c>
      <c r="P39" s="1">
        <v>8182.0</v>
      </c>
      <c r="Q39" s="1">
        <v>8181.3282149712095</v>
      </c>
    </row>
    <row r="40" ht="15.75" customHeight="1">
      <c r="A40" s="15">
        <v>43869.0</v>
      </c>
      <c r="B40" s="1">
        <v>8181.994565217391</v>
      </c>
      <c r="C40" s="1">
        <v>9000.0</v>
      </c>
      <c r="D40" s="1">
        <v>8700.754581673309</v>
      </c>
      <c r="E40" s="1">
        <v>9909.0</v>
      </c>
      <c r="F40" s="1">
        <v>9167.297333333332</v>
      </c>
      <c r="G40" s="1">
        <v>9818.0</v>
      </c>
      <c r="H40" s="1">
        <v>11364.0</v>
      </c>
      <c r="I40" s="1">
        <v>8818.01095890411</v>
      </c>
      <c r="J40" s="1">
        <v>8795.940594059406</v>
      </c>
      <c r="K40" s="1">
        <v>8090.9966178128525</v>
      </c>
      <c r="L40" s="1">
        <v>11727.011394465546</v>
      </c>
      <c r="M40" s="1">
        <v>11727.013157894737</v>
      </c>
      <c r="N40" s="1">
        <v>8508.805914972274</v>
      </c>
      <c r="O40" s="1">
        <v>6908.698039215687</v>
      </c>
      <c r="P40" s="1">
        <v>8182.0</v>
      </c>
      <c r="Q40" s="1">
        <v>8181.290625</v>
      </c>
    </row>
    <row r="41" ht="15.75" customHeight="1">
      <c r="A41" s="15">
        <v>43870.0</v>
      </c>
      <c r="B41" s="1">
        <v>8181.99520383693</v>
      </c>
      <c r="C41" s="1">
        <v>9000.0</v>
      </c>
      <c r="D41" s="1">
        <v>8700.940939597316</v>
      </c>
      <c r="E41" s="1">
        <v>9909.0</v>
      </c>
      <c r="F41" s="1">
        <v>9214.840735294116</v>
      </c>
      <c r="G41" s="1">
        <v>9818.0</v>
      </c>
      <c r="H41" s="1">
        <v>11364.0</v>
      </c>
      <c r="I41" s="1">
        <v>8818.018957345972</v>
      </c>
      <c r="J41" s="1">
        <v>8795.981012658227</v>
      </c>
      <c r="K41" s="1">
        <v>8091.0</v>
      </c>
      <c r="L41" s="1">
        <v>11727.00339311682</v>
      </c>
      <c r="M41" s="1">
        <v>11727.00406504065</v>
      </c>
      <c r="N41" s="1">
        <v>8508.804217926187</v>
      </c>
      <c r="O41" s="1">
        <v>6908.63108108108</v>
      </c>
      <c r="P41" s="1">
        <v>8181.9974226804125</v>
      </c>
      <c r="Q41" s="1">
        <v>8181.2052631578945</v>
      </c>
    </row>
    <row r="42" ht="15.75" customHeight="1">
      <c r="A42" s="15">
        <v>43871.0</v>
      </c>
      <c r="B42" s="1">
        <v>8182.0</v>
      </c>
      <c r="C42" s="1">
        <v>9000.0</v>
      </c>
      <c r="D42" s="1">
        <v>8700.985714285714</v>
      </c>
      <c r="E42" s="1">
        <v>9909.004166666668</v>
      </c>
      <c r="F42" s="1">
        <v>9188.30204968944</v>
      </c>
      <c r="G42" s="1">
        <v>9818.0</v>
      </c>
      <c r="H42" s="1">
        <v>11364.0</v>
      </c>
      <c r="I42" s="1">
        <v>8818.003039513678</v>
      </c>
      <c r="J42" s="1">
        <v>8795.978723404256</v>
      </c>
      <c r="K42" s="1">
        <v>8090.997566909976</v>
      </c>
      <c r="L42" s="1">
        <v>11731.581239530988</v>
      </c>
      <c r="M42" s="1">
        <v>11727.0</v>
      </c>
      <c r="N42" s="1">
        <v>8508.804545454546</v>
      </c>
      <c r="O42" s="1">
        <v>6908.551136363636</v>
      </c>
      <c r="P42" s="1">
        <v>8182.0</v>
      </c>
      <c r="Q42" s="1">
        <v>8181.293706293706</v>
      </c>
    </row>
    <row r="43" ht="15.75" customHeight="1">
      <c r="A43" s="15">
        <v>43872.0</v>
      </c>
      <c r="B43" s="1">
        <v>8181.9953271028035</v>
      </c>
      <c r="C43" s="1">
        <v>9000.0</v>
      </c>
      <c r="D43" s="1">
        <v>8700.900000000001</v>
      </c>
      <c r="E43" s="1">
        <v>11272.985454545455</v>
      </c>
      <c r="F43" s="1">
        <v>9214.81</v>
      </c>
      <c r="G43" s="1">
        <v>9818.0</v>
      </c>
      <c r="H43" s="1">
        <v>11364.0</v>
      </c>
      <c r="I43" s="1">
        <v>8818.009554140128</v>
      </c>
      <c r="J43" s="1">
        <v>8795.989583333334</v>
      </c>
      <c r="K43" s="1">
        <v>8090.997876857749</v>
      </c>
      <c r="L43" s="1">
        <v>12636.018707482994</v>
      </c>
      <c r="M43" s="1">
        <v>12636.0125</v>
      </c>
      <c r="N43" s="1">
        <v>8508.807441860465</v>
      </c>
      <c r="O43" s="1">
        <v>6908.597037037037</v>
      </c>
      <c r="P43" s="1">
        <v>8182.0</v>
      </c>
      <c r="Q43" s="1">
        <v>8181.273648648648</v>
      </c>
    </row>
    <row r="44" ht="15.75" customHeight="1">
      <c r="A44" s="15">
        <v>43873.0</v>
      </c>
      <c r="B44" s="1">
        <v>8181.990950226244</v>
      </c>
      <c r="C44" s="1">
        <v>9000.0</v>
      </c>
      <c r="D44" s="1">
        <v>8700.954794520549</v>
      </c>
      <c r="E44" s="1">
        <v>11272.97212543554</v>
      </c>
      <c r="F44" s="1">
        <v>9214.81</v>
      </c>
      <c r="G44" s="1">
        <v>9818.02808988764</v>
      </c>
      <c r="H44" s="1">
        <v>11364.0</v>
      </c>
      <c r="I44" s="1">
        <v>8818.017825311943</v>
      </c>
      <c r="J44" s="1">
        <v>8795.966346153846</v>
      </c>
      <c r="K44" s="1">
        <v>8090.997991967872</v>
      </c>
      <c r="L44" s="1">
        <v>12636.009375</v>
      </c>
      <c r="M44" s="1">
        <v>12636.013698630137</v>
      </c>
      <c r="N44" s="1">
        <v>8508.807692307691</v>
      </c>
      <c r="O44" s="1">
        <v>6908.68679245283</v>
      </c>
      <c r="P44" s="1">
        <v>8182.0</v>
      </c>
      <c r="Q44" s="1">
        <v>8181.3251953125</v>
      </c>
    </row>
    <row r="45" ht="15.75" customHeight="1">
      <c r="A45" s="15">
        <v>43874.0</v>
      </c>
      <c r="B45" s="1">
        <v>8181.995850622407</v>
      </c>
      <c r="C45" s="1">
        <v>9000.0</v>
      </c>
      <c r="D45" s="1">
        <v>8700.940939597316</v>
      </c>
      <c r="E45" s="1">
        <v>11272.978461538461</v>
      </c>
      <c r="F45" s="1">
        <v>9214.871111111112</v>
      </c>
      <c r="G45" s="1">
        <v>9818.011049723757</v>
      </c>
      <c r="H45" s="1">
        <v>11364.0</v>
      </c>
      <c r="I45" s="1">
        <v>8818.00325732899</v>
      </c>
      <c r="J45" s="1">
        <v>8795.983561643836</v>
      </c>
      <c r="K45" s="1">
        <v>8090.9944444444445</v>
      </c>
      <c r="L45" s="1">
        <v>12636.013157894737</v>
      </c>
      <c r="M45" s="1">
        <v>12636.027777777777</v>
      </c>
      <c r="N45" s="1">
        <v>8508.816460905351</v>
      </c>
      <c r="O45" s="1">
        <v>6908.601058201058</v>
      </c>
      <c r="P45" s="1">
        <v>8181.995454545455</v>
      </c>
      <c r="Q45" s="1">
        <v>8181.232919254659</v>
      </c>
    </row>
    <row r="46" ht="15.75" customHeight="1">
      <c r="A46" s="15">
        <v>43875.0</v>
      </c>
      <c r="B46" s="1">
        <v>8181.9941860465115</v>
      </c>
      <c r="C46" s="1">
        <v>9000.0</v>
      </c>
      <c r="D46" s="1">
        <v>8700.907228915663</v>
      </c>
      <c r="E46" s="1">
        <v>11272.98715203426</v>
      </c>
      <c r="F46" s="1">
        <v>9214.824315068492</v>
      </c>
      <c r="G46" s="1">
        <v>9818.0</v>
      </c>
      <c r="H46" s="1">
        <v>11364.0</v>
      </c>
      <c r="I46" s="1">
        <v>8818.014684287811</v>
      </c>
      <c r="J46" s="1">
        <v>8795.987878787879</v>
      </c>
      <c r="K46" s="1">
        <v>8090.997552019584</v>
      </c>
      <c r="L46" s="1">
        <v>12636.014249790444</v>
      </c>
      <c r="M46" s="1">
        <v>12636.013422818793</v>
      </c>
      <c r="N46" s="1">
        <v>8508.80570071259</v>
      </c>
      <c r="O46" s="1">
        <v>6908.500662251656</v>
      </c>
      <c r="P46" s="1">
        <v>8182.0</v>
      </c>
      <c r="Q46" s="1">
        <v>8181.233108108108</v>
      </c>
    </row>
    <row r="47" ht="15.75" customHeight="1">
      <c r="A47" s="15">
        <v>43876.0</v>
      </c>
      <c r="B47" s="1">
        <v>8181.9889624724065</v>
      </c>
      <c r="C47" s="1">
        <v>9000.0</v>
      </c>
      <c r="D47" s="1">
        <v>8700.937142857143</v>
      </c>
      <c r="E47" s="1">
        <v>11272.977744807122</v>
      </c>
      <c r="F47" s="1">
        <v>9214.81</v>
      </c>
      <c r="G47" s="1">
        <v>9818.002659574468</v>
      </c>
      <c r="H47" s="1">
        <v>11364.0</v>
      </c>
      <c r="I47" s="1">
        <v>8818.02124430956</v>
      </c>
      <c r="J47" s="1">
        <v>8795.968390804597</v>
      </c>
      <c r="K47" s="1">
        <v>8090.998897464167</v>
      </c>
      <c r="L47" s="1">
        <v>12636.010989010989</v>
      </c>
      <c r="M47" s="1">
        <v>12636.021052631579</v>
      </c>
      <c r="N47" s="1">
        <v>8508.806688963212</v>
      </c>
      <c r="O47" s="1">
        <v>6908.5</v>
      </c>
      <c r="P47" s="1">
        <v>8181.993150684932</v>
      </c>
      <c r="Q47" s="1">
        <v>8181.2601713062095</v>
      </c>
    </row>
    <row r="48" ht="15.75" customHeight="1">
      <c r="A48" s="15">
        <v>43877.0</v>
      </c>
      <c r="B48" s="1">
        <v>8181.995859213251</v>
      </c>
      <c r="C48" s="1">
        <v>9000.0</v>
      </c>
      <c r="D48" s="1">
        <v>8700.876404494384</v>
      </c>
      <c r="E48" s="1">
        <v>11272.992967651195</v>
      </c>
      <c r="F48" s="1">
        <v>9214.823483870967</v>
      </c>
      <c r="G48" s="1">
        <v>9818.0</v>
      </c>
      <c r="H48" s="1">
        <v>11364.0</v>
      </c>
      <c r="I48" s="1">
        <v>8818.025830258302</v>
      </c>
      <c r="J48" s="1">
        <v>8795.964545454546</v>
      </c>
      <c r="K48" s="1">
        <v>8090.998990918264</v>
      </c>
      <c r="L48" s="1">
        <v>12636.007860752386</v>
      </c>
      <c r="M48" s="1">
        <v>12636.0</v>
      </c>
      <c r="N48" s="1">
        <v>8508.805203252034</v>
      </c>
      <c r="O48" s="1">
        <v>6908.617142857142</v>
      </c>
      <c r="P48" s="1">
        <v>8181.997797356828</v>
      </c>
      <c r="Q48" s="1">
        <v>8181.263966480447</v>
      </c>
    </row>
    <row r="49" ht="15.75" customHeight="1">
      <c r="A49" s="15">
        <v>43878.0</v>
      </c>
      <c r="B49" s="1">
        <v>8181.994535519126</v>
      </c>
      <c r="C49" s="1">
        <v>9000.0</v>
      </c>
      <c r="D49" s="1">
        <v>8700.954794520549</v>
      </c>
      <c r="E49" s="1">
        <v>11272.98347107438</v>
      </c>
      <c r="F49" s="1">
        <v>9214.822590361444</v>
      </c>
      <c r="G49" s="1">
        <v>9818.0</v>
      </c>
      <c r="H49" s="1">
        <v>11364.0</v>
      </c>
      <c r="I49" s="1">
        <v>8818.013582342954</v>
      </c>
      <c r="J49" s="1">
        <v>8795.974860335196</v>
      </c>
      <c r="K49" s="1">
        <v>8090.997797356828</v>
      </c>
      <c r="L49" s="1">
        <v>12636.015544041451</v>
      </c>
      <c r="M49" s="1">
        <v>12636.014285714286</v>
      </c>
      <c r="N49" s="1">
        <v>8508.807207207208</v>
      </c>
      <c r="O49" s="1">
        <v>6908.534343434344</v>
      </c>
      <c r="P49" s="1">
        <v>8182.0</v>
      </c>
      <c r="Q49" s="1">
        <v>8181.213402061856</v>
      </c>
    </row>
    <row r="50" ht="15.75" customHeight="1">
      <c r="A50" s="15">
        <v>43879.0</v>
      </c>
      <c r="B50" s="1">
        <v>8182.0</v>
      </c>
      <c r="C50" s="1">
        <v>9000.0</v>
      </c>
      <c r="D50" s="1">
        <v>8700.891549295775</v>
      </c>
      <c r="E50" s="1">
        <v>11272.991869918698</v>
      </c>
      <c r="F50" s="1">
        <v>9214.842656249999</v>
      </c>
      <c r="G50" s="1">
        <v>9818.00680272109</v>
      </c>
      <c r="H50" s="1">
        <v>11364.0</v>
      </c>
      <c r="I50" s="1">
        <v>8818.003717472118</v>
      </c>
      <c r="J50" s="1">
        <v>8795.975083056479</v>
      </c>
      <c r="K50" s="1">
        <v>8091.0</v>
      </c>
      <c r="L50" s="1">
        <v>12636.008787346222</v>
      </c>
      <c r="M50" s="1">
        <v>12636.018518518518</v>
      </c>
      <c r="N50" s="1">
        <v>8508.80780487805</v>
      </c>
      <c r="O50" s="1">
        <v>6908.448407643312</v>
      </c>
      <c r="P50" s="1">
        <v>8182.0</v>
      </c>
      <c r="Q50" s="1">
        <v>8181.2760736196315</v>
      </c>
    </row>
    <row r="51" ht="15.75" customHeight="1">
      <c r="A51" s="15">
        <v>43880.0</v>
      </c>
      <c r="B51" s="1">
        <v>8182.0</v>
      </c>
      <c r="C51" s="1">
        <v>9000.0</v>
      </c>
      <c r="D51" s="1">
        <v>8700.917293233082</v>
      </c>
      <c r="E51" s="1">
        <v>11272.995884773663</v>
      </c>
      <c r="F51" s="1">
        <v>9214.81</v>
      </c>
      <c r="G51" s="1">
        <v>9818.0</v>
      </c>
      <c r="H51" s="1">
        <v>11364.0</v>
      </c>
      <c r="I51" s="1">
        <v>8818.012145748988</v>
      </c>
      <c r="J51" s="1">
        <v>8795.982035928144</v>
      </c>
      <c r="K51" s="1">
        <v>8090.997912317328</v>
      </c>
      <c r="L51" s="1">
        <v>12636.010380622838</v>
      </c>
      <c r="M51" s="1">
        <v>12636.027027027027</v>
      </c>
      <c r="N51" s="1">
        <v>8508.808556149734</v>
      </c>
      <c r="O51" s="1">
        <v>6908.588429752066</v>
      </c>
      <c r="P51" s="1">
        <v>8182.0</v>
      </c>
      <c r="Q51" s="1">
        <v>8181.220048899755</v>
      </c>
    </row>
    <row r="52" ht="15.75" customHeight="1">
      <c r="A52" s="15">
        <v>43881.0</v>
      </c>
      <c r="B52" s="1">
        <v>8181.995260663507</v>
      </c>
      <c r="C52" s="1">
        <v>9000.0</v>
      </c>
      <c r="D52" s="1">
        <v>8700.954794520549</v>
      </c>
      <c r="E52" s="1">
        <v>11272.98755186722</v>
      </c>
      <c r="F52" s="1">
        <v>9214.83111111111</v>
      </c>
      <c r="G52" s="1">
        <v>9818.006329113925</v>
      </c>
      <c r="H52" s="1">
        <v>11364.0</v>
      </c>
      <c r="I52" s="1">
        <v>8818.015180265655</v>
      </c>
      <c r="J52" s="1">
        <v>8795.975069252077</v>
      </c>
      <c r="K52" s="1">
        <v>8090.997840172786</v>
      </c>
      <c r="L52" s="1">
        <v>12636.007005253941</v>
      </c>
      <c r="M52" s="1">
        <v>12636.012345679012</v>
      </c>
      <c r="N52" s="1">
        <v>8508.81153846154</v>
      </c>
      <c r="O52" s="1">
        <v>6908.674444444444</v>
      </c>
      <c r="P52" s="1">
        <v>8182.0</v>
      </c>
      <c r="Q52" s="1">
        <v>8181.387417218543</v>
      </c>
    </row>
    <row r="53" ht="15.75" customHeight="1">
      <c r="A53" s="15">
        <v>43882.0</v>
      </c>
      <c r="B53" s="1">
        <v>8181.996268656716</v>
      </c>
      <c r="C53" s="1">
        <v>9000.0</v>
      </c>
      <c r="D53" s="1">
        <v>8700.87142857143</v>
      </c>
      <c r="E53" s="1">
        <v>10398.728723404256</v>
      </c>
      <c r="F53" s="1">
        <v>9214.828828828828</v>
      </c>
      <c r="G53" s="1">
        <v>9818.004878048781</v>
      </c>
      <c r="H53" s="1">
        <v>11364.0</v>
      </c>
      <c r="I53" s="1">
        <v>8818.036832412523</v>
      </c>
      <c r="J53" s="1">
        <v>8795.978873239437</v>
      </c>
      <c r="K53" s="1">
        <v>8090.998347107438</v>
      </c>
      <c r="L53" s="1">
        <v>12636.013994910942</v>
      </c>
      <c r="M53" s="1">
        <v>12636.0</v>
      </c>
      <c r="N53" s="1">
        <v>8508.818181818182</v>
      </c>
      <c r="O53" s="1">
        <v>6908.623529411764</v>
      </c>
      <c r="P53" s="1">
        <v>8182.0</v>
      </c>
      <c r="Q53" s="1">
        <v>8181.24481865285</v>
      </c>
    </row>
    <row r="54" ht="15.75" customHeight="1">
      <c r="A54" s="15">
        <v>43883.0</v>
      </c>
      <c r="B54" s="1">
        <v>8181.9969418960245</v>
      </c>
      <c r="C54" s="1">
        <v>9000.0</v>
      </c>
      <c r="D54" s="1">
        <v>8700.948437500001</v>
      </c>
      <c r="E54" s="1">
        <v>9943.934807916181</v>
      </c>
      <c r="F54" s="1">
        <v>9214.838827586205</v>
      </c>
      <c r="G54" s="1">
        <v>9818.0</v>
      </c>
      <c r="H54" s="1">
        <v>11364.0</v>
      </c>
      <c r="I54" s="1">
        <v>8818.018975332068</v>
      </c>
      <c r="J54" s="1">
        <v>8795.961373390557</v>
      </c>
      <c r="K54" s="1">
        <v>8090.998694516971</v>
      </c>
      <c r="L54" s="1">
        <v>11731.925525525525</v>
      </c>
      <c r="M54" s="1">
        <v>11741.449735449736</v>
      </c>
      <c r="N54" s="1">
        <v>8508.805607476635</v>
      </c>
      <c r="O54" s="1">
        <v>6908.579881656805</v>
      </c>
      <c r="P54" s="1">
        <v>8182.0</v>
      </c>
      <c r="Q54" s="1">
        <v>8181.179487179487</v>
      </c>
    </row>
    <row r="55" ht="15.75" customHeight="1">
      <c r="A55" s="15">
        <v>43884.0</v>
      </c>
      <c r="B55" s="1">
        <v>8181.997058823529</v>
      </c>
      <c r="C55" s="1">
        <v>9000.0</v>
      </c>
      <c r="D55" s="1">
        <v>8700.892024539879</v>
      </c>
      <c r="E55" s="1">
        <v>9937.859688195991</v>
      </c>
      <c r="F55" s="1">
        <v>9214.81</v>
      </c>
      <c r="G55" s="1">
        <v>9818.0</v>
      </c>
      <c r="H55" s="1">
        <v>11364.0</v>
      </c>
      <c r="I55" s="1">
        <v>8818.008421052631</v>
      </c>
      <c r="J55" s="1">
        <v>8795.983552631578</v>
      </c>
      <c r="K55" s="1">
        <v>8090.998735777497</v>
      </c>
      <c r="L55" s="1">
        <v>11727.513363028953</v>
      </c>
      <c r="M55" s="1">
        <v>11727.01052631579</v>
      </c>
      <c r="N55" s="1">
        <v>8508.806177606179</v>
      </c>
      <c r="O55" s="1">
        <v>6908.679754601228</v>
      </c>
      <c r="P55" s="1">
        <v>8182.0</v>
      </c>
      <c r="Q55" s="1">
        <v>8181.22712933754</v>
      </c>
    </row>
    <row r="56" ht="15.75" customHeight="1">
      <c r="A56" s="15">
        <v>43885.0</v>
      </c>
      <c r="B56" s="1">
        <v>8182.0</v>
      </c>
      <c r="C56" s="1">
        <v>9000.0</v>
      </c>
      <c r="D56" s="1">
        <v>8700.954794520549</v>
      </c>
      <c r="E56" s="1">
        <v>9935.227564102564</v>
      </c>
      <c r="F56" s="1">
        <v>9214.865486725663</v>
      </c>
      <c r="G56" s="1">
        <v>9818.009615384615</v>
      </c>
      <c r="H56" s="1">
        <v>11364.0</v>
      </c>
      <c r="I56" s="1">
        <v>8818.02004008016</v>
      </c>
      <c r="J56" s="1">
        <v>8795.989966555184</v>
      </c>
      <c r="K56" s="1">
        <v>8091.0</v>
      </c>
      <c r="L56" s="1">
        <v>11728.77027027027</v>
      </c>
      <c r="M56" s="1">
        <v>11727.037735849057</v>
      </c>
      <c r="N56" s="1">
        <v>8508.805263157896</v>
      </c>
      <c r="O56" s="1">
        <v>6908.553757225433</v>
      </c>
      <c r="P56" s="1">
        <v>8182.0</v>
      </c>
      <c r="Q56" s="1">
        <v>8181.30060728745</v>
      </c>
    </row>
    <row r="57" ht="15.75" customHeight="1">
      <c r="A57" s="15">
        <v>43886.0</v>
      </c>
      <c r="B57" s="1">
        <v>8181.9944444444445</v>
      </c>
      <c r="C57" s="1">
        <v>9000.0</v>
      </c>
      <c r="D57" s="1">
        <v>8700.97105263158</v>
      </c>
      <c r="E57" s="1">
        <v>9930.92926045016</v>
      </c>
      <c r="F57" s="1">
        <v>9214.833222222222</v>
      </c>
      <c r="G57" s="1">
        <v>9818.014492753624</v>
      </c>
      <c r="H57" s="1">
        <v>11364.0</v>
      </c>
      <c r="I57" s="1">
        <v>8818.009009009009</v>
      </c>
      <c r="J57" s="1">
        <v>8795.963855421687</v>
      </c>
      <c r="K57" s="1">
        <v>8090.99771167048</v>
      </c>
      <c r="L57" s="1">
        <v>12636.014462809917</v>
      </c>
      <c r="M57" s="1">
        <v>12636.0</v>
      </c>
      <c r="N57" s="1">
        <v>8508.804790419163</v>
      </c>
      <c r="O57" s="1">
        <v>6908.582191780822</v>
      </c>
      <c r="P57" s="1">
        <v>8181.993197278912</v>
      </c>
      <c r="Q57" s="1">
        <v>8181.248684210526</v>
      </c>
    </row>
    <row r="58" ht="15.75" customHeight="1">
      <c r="A58" s="15">
        <v>43887.0</v>
      </c>
      <c r="B58" s="1">
        <v>8182.0</v>
      </c>
      <c r="C58" s="1">
        <v>9000.0</v>
      </c>
      <c r="D58" s="1">
        <v>8700.853333333334</v>
      </c>
      <c r="E58" s="1">
        <v>9932.585014409222</v>
      </c>
      <c r="F58" s="1">
        <v>9214.81</v>
      </c>
      <c r="G58" s="1">
        <v>9818.0</v>
      </c>
      <c r="H58" s="1">
        <v>11364.0</v>
      </c>
      <c r="I58" s="1">
        <v>8818.015706806284</v>
      </c>
      <c r="J58" s="1">
        <v>8795.982</v>
      </c>
      <c r="K58" s="1">
        <v>8090.995594713657</v>
      </c>
      <c r="L58" s="1">
        <v>12636.012631578948</v>
      </c>
      <c r="M58" s="1">
        <v>12636.034482758621</v>
      </c>
      <c r="N58" s="1">
        <v>8508.822598870058</v>
      </c>
      <c r="O58" s="1">
        <v>6908.661375661376</v>
      </c>
      <c r="P58" s="1">
        <v>8182.0</v>
      </c>
      <c r="Q58" s="1">
        <v>8181.256097560976</v>
      </c>
    </row>
    <row r="59" ht="15.75" customHeight="1">
      <c r="A59" s="15">
        <v>43888.0</v>
      </c>
      <c r="B59" s="1">
        <v>8182.0</v>
      </c>
      <c r="C59" s="1">
        <v>9000.0</v>
      </c>
      <c r="D59" s="1">
        <v>8700.91801242236</v>
      </c>
      <c r="E59" s="1">
        <v>9927.042328042327</v>
      </c>
      <c r="F59" s="1">
        <v>9214.846991150442</v>
      </c>
      <c r="G59" s="1">
        <v>9818.017543859649</v>
      </c>
      <c r="H59" s="1">
        <v>11364.0</v>
      </c>
      <c r="I59" s="1">
        <v>8818.02100840336</v>
      </c>
      <c r="J59" s="1">
        <v>8795.968421052632</v>
      </c>
      <c r="K59" s="1">
        <v>8090.995614035088</v>
      </c>
      <c r="L59" s="1">
        <v>12636.008517887563</v>
      </c>
      <c r="M59" s="1">
        <v>12636.020408163266</v>
      </c>
      <c r="N59" s="1">
        <v>8508.808080808081</v>
      </c>
      <c r="O59" s="1">
        <v>6908.693922651933</v>
      </c>
      <c r="P59" s="1">
        <v>8182.0</v>
      </c>
      <c r="Q59" s="1">
        <v>8181.287914691943</v>
      </c>
    </row>
    <row r="60" ht="15.75" customHeight="1">
      <c r="A60" s="15">
        <v>43889.0</v>
      </c>
      <c r="B60" s="1">
        <v>8181.992700729927</v>
      </c>
      <c r="C60" s="1">
        <v>9000.0</v>
      </c>
      <c r="D60" s="1">
        <v>8700.869406392694</v>
      </c>
      <c r="E60" s="1">
        <v>10910.10570071259</v>
      </c>
      <c r="F60" s="1">
        <v>9214.848231707316</v>
      </c>
      <c r="G60" s="1">
        <v>9818.007633587786</v>
      </c>
      <c r="H60" s="1">
        <v>11364.0</v>
      </c>
      <c r="I60" s="1">
        <v>8818.038727524205</v>
      </c>
      <c r="J60" s="1">
        <v>8795.934615384615</v>
      </c>
      <c r="K60" s="1">
        <v>8090.998420221169</v>
      </c>
      <c r="L60" s="1">
        <v>12636.007835455435</v>
      </c>
      <c r="M60" s="1">
        <v>12636.00709219858</v>
      </c>
      <c r="N60" s="1">
        <v>8508.802711864408</v>
      </c>
      <c r="O60" s="1">
        <v>6908.678534031413</v>
      </c>
      <c r="P60" s="1">
        <v>8181.996254681648</v>
      </c>
      <c r="Q60" s="1">
        <v>8181.315631262525</v>
      </c>
    </row>
    <row r="61" ht="15.75" customHeight="1">
      <c r="A61" s="15">
        <v>43890.0</v>
      </c>
      <c r="B61" s="1">
        <v>8181.991596638655</v>
      </c>
      <c r="C61" s="1">
        <v>9000.0</v>
      </c>
      <c r="D61" s="1">
        <v>8700.85278810409</v>
      </c>
      <c r="E61" s="1">
        <v>11272.97487437186</v>
      </c>
      <c r="F61" s="1">
        <v>9214.823841059602</v>
      </c>
      <c r="G61" s="1">
        <v>9818.010899182562</v>
      </c>
      <c r="H61" s="1">
        <v>11364.0</v>
      </c>
      <c r="I61" s="1">
        <v>8818.014771048744</v>
      </c>
      <c r="J61" s="1">
        <v>8795.981595092024</v>
      </c>
      <c r="K61" s="1">
        <v>8090.998938428875</v>
      </c>
      <c r="L61" s="1">
        <v>12080.915555555555</v>
      </c>
      <c r="M61" s="1">
        <v>12636.015306122448</v>
      </c>
      <c r="N61" s="1">
        <v>8508.805936920224</v>
      </c>
      <c r="O61" s="1">
        <v>6908.59689119171</v>
      </c>
      <c r="P61" s="1">
        <v>8181.9976470588235</v>
      </c>
      <c r="Q61" s="1">
        <v>8181.322641509434</v>
      </c>
    </row>
    <row r="62" ht="15.75" customHeight="1">
      <c r="A62" s="15">
        <v>43891.0</v>
      </c>
      <c r="B62" s="1">
        <v>8181.994371482177</v>
      </c>
      <c r="C62" s="1">
        <v>9000.0</v>
      </c>
      <c r="D62" s="1">
        <v>8700.96580310881</v>
      </c>
      <c r="E62" s="1">
        <v>11271.297397769516</v>
      </c>
      <c r="F62" s="1">
        <v>9214.81</v>
      </c>
      <c r="G62" s="1">
        <v>9818.0</v>
      </c>
      <c r="H62" s="1">
        <v>11364.0</v>
      </c>
      <c r="I62" s="1">
        <v>8818.027624309392</v>
      </c>
      <c r="J62" s="1">
        <v>8795.966463414634</v>
      </c>
      <c r="K62" s="1">
        <v>8090.998979591836</v>
      </c>
      <c r="L62" s="1">
        <v>12019.807474518686</v>
      </c>
      <c r="M62" s="1">
        <v>12636.015228426397</v>
      </c>
      <c r="N62" s="1">
        <v>8508.807643312102</v>
      </c>
      <c r="O62" s="1">
        <v>6908.591194968553</v>
      </c>
      <c r="P62" s="1">
        <v>8182.0</v>
      </c>
      <c r="Q62" s="1">
        <v>8181.372670807454</v>
      </c>
    </row>
    <row r="63" ht="15.75" customHeight="1">
      <c r="A63" s="15">
        <v>43892.0</v>
      </c>
      <c r="B63" s="1">
        <v>8181.995515695067</v>
      </c>
      <c r="C63" s="1">
        <v>9000.0</v>
      </c>
      <c r="D63" s="1">
        <v>8700.840170940171</v>
      </c>
      <c r="E63" s="1">
        <v>9909.0</v>
      </c>
      <c r="F63" s="1">
        <v>9214.842153846153</v>
      </c>
      <c r="G63" s="1">
        <v>9818.007692307692</v>
      </c>
      <c r="H63" s="1">
        <v>11364.0</v>
      </c>
      <c r="I63" s="1">
        <v>8818.026272577998</v>
      </c>
      <c r="J63" s="1">
        <v>8795.984042553191</v>
      </c>
      <c r="K63" s="1">
        <v>8091.0</v>
      </c>
      <c r="L63" s="1">
        <v>12000.0</v>
      </c>
      <c r="M63" s="1">
        <v>12636.021276595744</v>
      </c>
      <c r="N63" s="1">
        <v>8508.804166666667</v>
      </c>
      <c r="O63" s="1">
        <v>6908.502013422818</v>
      </c>
      <c r="P63" s="1">
        <v>8182.0</v>
      </c>
      <c r="Q63" s="1">
        <v>8181.338150289017</v>
      </c>
    </row>
    <row r="64" ht="15.75" customHeight="1">
      <c r="A64" s="15">
        <v>43893.0</v>
      </c>
      <c r="B64" s="1">
        <v>8996.009756097561</v>
      </c>
      <c r="C64" s="1">
        <v>9000.0</v>
      </c>
      <c r="D64" s="1">
        <v>8700.924137931035</v>
      </c>
      <c r="E64" s="1">
        <v>11272.986363636364</v>
      </c>
      <c r="F64" s="1">
        <v>9214.843174603175</v>
      </c>
      <c r="G64" s="1">
        <v>9818.018518518518</v>
      </c>
      <c r="H64" s="1">
        <v>11364.0</v>
      </c>
      <c r="I64" s="1">
        <v>8818.017953321365</v>
      </c>
      <c r="J64" s="1">
        <v>8795.96017699115</v>
      </c>
      <c r="K64" s="1">
        <v>8091.0</v>
      </c>
      <c r="L64" s="1">
        <v>12632.667250437828</v>
      </c>
      <c r="M64" s="1">
        <v>12636.015625</v>
      </c>
      <c r="N64" s="1">
        <v>7204.141772151899</v>
      </c>
      <c r="O64" s="1">
        <v>6908.648809523809</v>
      </c>
      <c r="P64" s="1">
        <v>8182.0</v>
      </c>
      <c r="Q64" s="1">
        <v>8181.295248868778</v>
      </c>
    </row>
    <row r="65" ht="15.75" customHeight="1">
      <c r="A65" s="15">
        <v>43894.0</v>
      </c>
      <c r="B65" s="1">
        <v>9000.0</v>
      </c>
      <c r="C65" s="1">
        <v>9000.0</v>
      </c>
      <c r="D65" s="1">
        <v>8700.9175</v>
      </c>
      <c r="E65" s="1">
        <v>11272.996108949417</v>
      </c>
      <c r="F65" s="1">
        <v>9214.847321428571</v>
      </c>
      <c r="G65" s="1">
        <v>9818.005649717514</v>
      </c>
      <c r="H65" s="1">
        <v>11364.0</v>
      </c>
      <c r="I65" s="1">
        <v>8818.007142857143</v>
      </c>
      <c r="J65" s="1">
        <v>8795.98777173913</v>
      </c>
      <c r="K65" s="1">
        <v>8091.0</v>
      </c>
      <c r="L65" s="1">
        <v>12636.008810572686</v>
      </c>
      <c r="M65" s="1">
        <v>12636.01923076923</v>
      </c>
      <c r="N65" s="1">
        <v>7200.0</v>
      </c>
      <c r="O65" s="1">
        <v>6908.483211678832</v>
      </c>
      <c r="P65" s="1">
        <v>8182.0</v>
      </c>
      <c r="Q65" s="1">
        <v>8181.344890510949</v>
      </c>
    </row>
    <row r="66" ht="15.75" customHeight="1">
      <c r="A66" s="15">
        <v>43895.0</v>
      </c>
      <c r="B66" s="1">
        <v>9000.0</v>
      </c>
      <c r="C66" s="1">
        <v>9000.0</v>
      </c>
      <c r="D66" s="1">
        <v>8700.971974522294</v>
      </c>
      <c r="E66" s="1">
        <v>11272.995798319327</v>
      </c>
      <c r="F66" s="1">
        <v>9214.829716981132</v>
      </c>
      <c r="G66" s="1">
        <v>9818.00625</v>
      </c>
      <c r="H66" s="1">
        <v>11364.0</v>
      </c>
      <c r="I66" s="1">
        <v>8818.010733452595</v>
      </c>
      <c r="J66" s="1">
        <v>8795.991329479768</v>
      </c>
      <c r="K66" s="1">
        <v>8090.9958847736625</v>
      </c>
      <c r="L66" s="1">
        <v>12636.012903225806</v>
      </c>
      <c r="M66" s="1">
        <v>12636.0</v>
      </c>
      <c r="N66" s="1">
        <v>7200.0</v>
      </c>
      <c r="O66" s="1">
        <v>6908.622340425532</v>
      </c>
      <c r="P66" s="1">
        <v>8182.0</v>
      </c>
      <c r="Q66" s="1">
        <v>8181.239240506329</v>
      </c>
    </row>
    <row r="67" ht="15.75" customHeight="1">
      <c r="A67" s="15">
        <v>43896.0</v>
      </c>
      <c r="B67" s="1">
        <v>8090.996108949416</v>
      </c>
      <c r="C67" s="1">
        <v>9000.0</v>
      </c>
      <c r="D67" s="1">
        <v>8700.750607287451</v>
      </c>
      <c r="E67" s="1">
        <v>9003.449165402124</v>
      </c>
      <c r="F67" s="1">
        <v>9214.825714285713</v>
      </c>
      <c r="G67" s="1">
        <v>9818.004291845493</v>
      </c>
      <c r="H67" s="1">
        <v>11364.0</v>
      </c>
      <c r="I67" s="1">
        <v>8818.015015015015</v>
      </c>
      <c r="J67" s="1">
        <v>8795.963235294117</v>
      </c>
      <c r="K67" s="1">
        <v>8090.99674267101</v>
      </c>
      <c r="L67" s="1">
        <v>12636.017334777898</v>
      </c>
      <c r="M67" s="1">
        <v>12636.0</v>
      </c>
      <c r="N67" s="1">
        <v>7200.0</v>
      </c>
      <c r="O67" s="1">
        <v>6908.608791208791</v>
      </c>
      <c r="P67" s="1">
        <v>8181.995145631068</v>
      </c>
      <c r="Q67" s="1">
        <v>8181.2830188679245</v>
      </c>
    </row>
    <row r="68" ht="15.75" customHeight="1">
      <c r="A68" s="15">
        <v>43897.0</v>
      </c>
      <c r="B68" s="1">
        <v>8091.0</v>
      </c>
      <c r="C68" s="1">
        <v>9000.0</v>
      </c>
      <c r="D68" s="1">
        <v>8700.944444444445</v>
      </c>
      <c r="E68" s="1">
        <v>9000.0</v>
      </c>
      <c r="F68" s="1">
        <v>9214.843529411764</v>
      </c>
      <c r="G68" s="1">
        <v>9818.002680965148</v>
      </c>
      <c r="H68" s="1">
        <v>11364.0</v>
      </c>
      <c r="I68" s="1">
        <v>8818.032828282829</v>
      </c>
      <c r="J68" s="1">
        <v>8795.98125</v>
      </c>
      <c r="K68" s="1">
        <v>8090.998959417274</v>
      </c>
      <c r="L68" s="1">
        <v>12636.014383989994</v>
      </c>
      <c r="M68" s="1">
        <v>12636.0</v>
      </c>
      <c r="N68" s="1">
        <v>7200.0</v>
      </c>
      <c r="O68" s="1">
        <v>6908.758490566038</v>
      </c>
      <c r="P68" s="1">
        <v>8182.0</v>
      </c>
      <c r="Q68" s="1">
        <v>8181.4039497307</v>
      </c>
    </row>
    <row r="69" ht="15.75" customHeight="1">
      <c r="A69" s="15">
        <v>43898.0</v>
      </c>
      <c r="B69" s="1">
        <v>8091.0</v>
      </c>
      <c r="C69" s="1">
        <v>9000.0</v>
      </c>
      <c r="D69" s="1">
        <v>8700.871276595744</v>
      </c>
      <c r="E69" s="1">
        <v>9000.0</v>
      </c>
      <c r="F69" s="1">
        <v>9214.825035971222</v>
      </c>
      <c r="G69" s="1">
        <v>9818.002906976744</v>
      </c>
      <c r="H69" s="1">
        <v>11364.0</v>
      </c>
      <c r="I69" s="1">
        <v>8818.025714285714</v>
      </c>
      <c r="J69" s="1">
        <v>8795.960764587526</v>
      </c>
      <c r="K69" s="1">
        <v>8090.9969666329625</v>
      </c>
      <c r="L69" s="1">
        <v>12636.007505773672</v>
      </c>
      <c r="M69" s="1">
        <v>12636.004878048781</v>
      </c>
      <c r="N69" s="1">
        <v>7200.0</v>
      </c>
      <c r="O69" s="1">
        <v>6908.829288702928</v>
      </c>
      <c r="P69" s="1">
        <v>8182.0</v>
      </c>
      <c r="Q69" s="1">
        <v>8181.465789473684</v>
      </c>
    </row>
    <row r="70" ht="15.75" customHeight="1">
      <c r="A70" s="15">
        <v>43899.0</v>
      </c>
      <c r="B70" s="1">
        <v>8091.0</v>
      </c>
      <c r="C70" s="1">
        <v>9000.0</v>
      </c>
      <c r="D70" s="1">
        <v>8700.900900900902</v>
      </c>
      <c r="E70" s="1">
        <v>9000.0</v>
      </c>
      <c r="F70" s="1">
        <v>9214.853541666665</v>
      </c>
      <c r="G70" s="1">
        <v>9818.0</v>
      </c>
      <c r="H70" s="1">
        <v>11364.0</v>
      </c>
      <c r="I70" s="1">
        <v>8818.013400335009</v>
      </c>
      <c r="J70" s="1">
        <v>8795.936</v>
      </c>
      <c r="K70" s="1">
        <v>8090.997652582159</v>
      </c>
      <c r="L70" s="1">
        <v>12636.020793950851</v>
      </c>
      <c r="M70" s="1">
        <v>12636.029850746268</v>
      </c>
      <c r="N70" s="1">
        <v>7200.0</v>
      </c>
      <c r="O70" s="1">
        <v>6908.602912621359</v>
      </c>
      <c r="P70" s="1">
        <v>8181.994117647058</v>
      </c>
      <c r="Q70" s="1">
        <v>8181.32949790795</v>
      </c>
    </row>
    <row r="71" ht="15.75" customHeight="1">
      <c r="A71" s="15">
        <v>43900.0</v>
      </c>
      <c r="B71" s="1">
        <v>9000.0</v>
      </c>
      <c r="C71" s="1">
        <v>9000.0</v>
      </c>
      <c r="D71" s="1">
        <v>8700.934653465347</v>
      </c>
      <c r="E71" s="1">
        <v>11272.980716253443</v>
      </c>
      <c r="F71" s="1">
        <v>9214.81</v>
      </c>
      <c r="G71" s="1">
        <v>9818.030042918455</v>
      </c>
      <c r="H71" s="1">
        <v>11364.0</v>
      </c>
      <c r="I71" s="1">
        <v>8818.026011560694</v>
      </c>
      <c r="J71" s="1">
        <v>8795.958510638298</v>
      </c>
      <c r="K71" s="1">
        <v>8090.986798679868</v>
      </c>
      <c r="L71" s="1">
        <v>12636.012288786482</v>
      </c>
      <c r="M71" s="1">
        <v>12636.010752688173</v>
      </c>
      <c r="N71" s="1">
        <v>7200.0</v>
      </c>
      <c r="O71" s="1">
        <v>6908.607960199005</v>
      </c>
      <c r="P71" s="1">
        <v>8182.0</v>
      </c>
      <c r="Q71" s="1">
        <v>8181.244103773585</v>
      </c>
    </row>
    <row r="72" ht="15.75" customHeight="1">
      <c r="A72" s="15">
        <v>43901.0</v>
      </c>
      <c r="B72" s="1">
        <v>9000.0</v>
      </c>
      <c r="C72" s="1">
        <v>9000.0</v>
      </c>
      <c r="D72" s="1">
        <v>8700.920958083832</v>
      </c>
      <c r="E72" s="1">
        <v>11272.983713355048</v>
      </c>
      <c r="F72" s="1">
        <v>9214.847771084338</v>
      </c>
      <c r="G72" s="1">
        <v>9818.005</v>
      </c>
      <c r="H72" s="1">
        <v>11364.0</v>
      </c>
      <c r="I72" s="1">
        <v>8818.014466546112</v>
      </c>
      <c r="J72" s="1">
        <v>8795.964566929133</v>
      </c>
      <c r="K72" s="1">
        <v>8091.0</v>
      </c>
      <c r="L72" s="1">
        <v>12636.021551724138</v>
      </c>
      <c r="M72" s="1">
        <v>12636.022222222222</v>
      </c>
      <c r="N72" s="1">
        <v>7200.0</v>
      </c>
      <c r="O72" s="1">
        <v>6908.463865546218</v>
      </c>
      <c r="P72" s="1">
        <v>8181.99537037037</v>
      </c>
      <c r="Q72" s="1">
        <v>8181.210280373832</v>
      </c>
    </row>
    <row r="73" ht="15.75" customHeight="1">
      <c r="A73" s="15">
        <v>43902.0</v>
      </c>
      <c r="B73" s="1">
        <v>9000.0</v>
      </c>
      <c r="C73" s="1">
        <v>9000.0</v>
      </c>
      <c r="D73" s="1">
        <v>8700.848677248678</v>
      </c>
      <c r="E73" s="1">
        <v>11272.991228070176</v>
      </c>
      <c r="F73" s="1">
        <v>9214.851799999999</v>
      </c>
      <c r="G73" s="1">
        <v>9818.0</v>
      </c>
      <c r="H73" s="1">
        <v>11364.0</v>
      </c>
      <c r="I73" s="1">
        <v>8818.021238938052</v>
      </c>
      <c r="J73" s="1">
        <v>8795.96511627907</v>
      </c>
      <c r="K73" s="1">
        <v>8090.998007968127</v>
      </c>
      <c r="L73" s="1">
        <v>12636.011308562198</v>
      </c>
      <c r="M73" s="1">
        <v>12636.0</v>
      </c>
      <c r="N73" s="1">
        <v>7200.0</v>
      </c>
      <c r="O73" s="1">
        <v>6908.622222222221</v>
      </c>
      <c r="P73" s="1">
        <v>8181.990697674419</v>
      </c>
      <c r="Q73" s="1">
        <v>8181.251396648045</v>
      </c>
    </row>
    <row r="74" ht="15.75" customHeight="1">
      <c r="A74" s="15">
        <v>43903.0</v>
      </c>
      <c r="B74" s="1">
        <v>8091.0</v>
      </c>
      <c r="C74" s="1">
        <v>9000.0</v>
      </c>
      <c r="D74" s="1">
        <v>8700.949541284404</v>
      </c>
      <c r="E74" s="1">
        <v>9003.352507374631</v>
      </c>
      <c r="F74" s="1">
        <v>9214.81</v>
      </c>
      <c r="G74" s="1">
        <v>9818.0</v>
      </c>
      <c r="H74" s="1">
        <v>11364.0</v>
      </c>
      <c r="I74" s="1">
        <v>8818.003401360544</v>
      </c>
      <c r="J74" s="1">
        <v>8795.979405034324</v>
      </c>
      <c r="K74" s="1">
        <v>8090.998587570622</v>
      </c>
      <c r="L74" s="1">
        <v>11727.006128702758</v>
      </c>
      <c r="M74" s="1">
        <v>11727.007407407407</v>
      </c>
      <c r="N74" s="1">
        <v>7200.0</v>
      </c>
      <c r="O74" s="1">
        <v>6908.614689265537</v>
      </c>
      <c r="P74" s="1">
        <v>8182.0</v>
      </c>
      <c r="Q74" s="1">
        <v>8181.265822784811</v>
      </c>
    </row>
    <row r="75" ht="15.75" customHeight="1">
      <c r="A75" s="15">
        <v>43904.0</v>
      </c>
      <c r="B75" s="1">
        <v>8091.0</v>
      </c>
      <c r="C75" s="1">
        <v>9000.0</v>
      </c>
      <c r="D75" s="1">
        <v>8700.846511627908</v>
      </c>
      <c r="E75" s="1">
        <v>9001.764751552795</v>
      </c>
      <c r="F75" s="1">
        <v>9214.82215116279</v>
      </c>
      <c r="G75" s="1">
        <v>9818.007653061224</v>
      </c>
      <c r="H75" s="1">
        <v>11364.0</v>
      </c>
      <c r="I75" s="1">
        <v>8818.010322580645</v>
      </c>
      <c r="J75" s="1">
        <v>8795.951114922813</v>
      </c>
      <c r="K75" s="1">
        <v>8090.998952879581</v>
      </c>
      <c r="L75" s="1">
        <v>11727.012315270937</v>
      </c>
      <c r="M75" s="1">
        <v>11727.016260162602</v>
      </c>
      <c r="N75" s="1">
        <v>7200.0</v>
      </c>
      <c r="O75" s="1">
        <v>6908.582035928143</v>
      </c>
      <c r="P75" s="1">
        <v>8181.997468354431</v>
      </c>
      <c r="Q75" s="1">
        <v>8181.289473684211</v>
      </c>
    </row>
    <row r="76" ht="15.75" customHeight="1">
      <c r="A76" s="15">
        <v>43905.0</v>
      </c>
      <c r="B76" s="1">
        <v>8091.0</v>
      </c>
      <c r="C76" s="1">
        <v>9000.0</v>
      </c>
      <c r="D76" s="1">
        <v>8700.866666666667</v>
      </c>
      <c r="E76" s="1">
        <v>9000.0</v>
      </c>
      <c r="F76" s="1">
        <v>9214.830490196078</v>
      </c>
      <c r="G76" s="1">
        <v>9818.008849557522</v>
      </c>
      <c r="H76" s="1">
        <v>11364.0</v>
      </c>
      <c r="I76" s="1">
        <v>8818.032967032967</v>
      </c>
      <c r="J76" s="1">
        <v>8795.951318458418</v>
      </c>
      <c r="K76" s="1">
        <v>8090.996610169492</v>
      </c>
      <c r="L76" s="1">
        <v>11727.007527504344</v>
      </c>
      <c r="M76" s="1">
        <v>11727.006024096385</v>
      </c>
      <c r="N76" s="1">
        <v>7200.0</v>
      </c>
      <c r="O76" s="1">
        <v>6908.68679245283</v>
      </c>
      <c r="P76" s="1">
        <v>8181.996845425868</v>
      </c>
      <c r="Q76" s="1">
        <v>8181.334572490707</v>
      </c>
    </row>
    <row r="77" ht="15.75" customHeight="1">
      <c r="A77" s="15">
        <v>43906.0</v>
      </c>
      <c r="B77" s="1">
        <v>8091.0</v>
      </c>
      <c r="C77" s="1">
        <v>9000.0</v>
      </c>
      <c r="D77" s="1">
        <v>8700.723270440252</v>
      </c>
      <c r="E77" s="1">
        <v>9000.0</v>
      </c>
      <c r="F77" s="1">
        <v>9214.81</v>
      </c>
      <c r="G77" s="1">
        <v>9818.00641025641</v>
      </c>
      <c r="H77" s="1">
        <v>11364.0</v>
      </c>
      <c r="I77" s="1">
        <v>8818.009174311926</v>
      </c>
      <c r="J77" s="1">
        <v>8795.923512747875</v>
      </c>
      <c r="K77" s="1">
        <v>8090.9960396039605</v>
      </c>
      <c r="L77" s="1">
        <v>11727.014173228346</v>
      </c>
      <c r="M77" s="1">
        <v>11727.0</v>
      </c>
      <c r="N77" s="1">
        <v>7200.0</v>
      </c>
      <c r="O77" s="1">
        <v>6908.5085714285715</v>
      </c>
      <c r="P77" s="1">
        <v>8181.982758620689</v>
      </c>
      <c r="Q77" s="1">
        <v>8181.28530259366</v>
      </c>
    </row>
    <row r="78" ht="15.75" customHeight="1">
      <c r="A78" s="15">
        <v>43907.0</v>
      </c>
      <c r="B78" s="1">
        <v>9000.0</v>
      </c>
      <c r="C78" s="1">
        <v>9000.0</v>
      </c>
      <c r="D78" s="1">
        <v>8700.9472</v>
      </c>
      <c r="E78" s="1">
        <v>11272.987012987012</v>
      </c>
      <c r="F78" s="1">
        <v>9214.81</v>
      </c>
      <c r="G78" s="1">
        <v>9818.0</v>
      </c>
      <c r="H78" s="1">
        <v>11364.0</v>
      </c>
      <c r="I78" s="1">
        <v>8818.00539083558</v>
      </c>
      <c r="J78" s="1">
        <v>8795.96884272997</v>
      </c>
      <c r="K78" s="1">
        <v>8090.997903563942</v>
      </c>
      <c r="L78" s="1">
        <v>12636.008880994672</v>
      </c>
      <c r="M78" s="1">
        <v>12636.03125</v>
      </c>
      <c r="N78" s="1">
        <v>7200.0</v>
      </c>
      <c r="O78" s="1">
        <v>6908.579245283019</v>
      </c>
      <c r="P78" s="1">
        <v>8182.0</v>
      </c>
      <c r="Q78" s="1">
        <v>8181.229090909091</v>
      </c>
    </row>
    <row r="79" ht="15.75" customHeight="1">
      <c r="A79" s="15">
        <v>43908.0</v>
      </c>
      <c r="B79" s="1">
        <v>8977.610837438424</v>
      </c>
      <c r="C79" s="1">
        <v>9000.0</v>
      </c>
      <c r="D79" s="1">
        <v>8700.798333333334</v>
      </c>
      <c r="E79" s="1">
        <v>11251.949074074075</v>
      </c>
      <c r="F79" s="1">
        <v>9214.81</v>
      </c>
      <c r="G79" s="1">
        <v>9818.0</v>
      </c>
      <c r="H79" s="1">
        <v>11364.0</v>
      </c>
      <c r="I79" s="1">
        <v>8818.01302931596</v>
      </c>
      <c r="J79" s="1">
        <v>8795.939597315437</v>
      </c>
      <c r="K79" s="1">
        <v>8090.99203187251</v>
      </c>
      <c r="L79" s="1">
        <v>12632.58945386064</v>
      </c>
      <c r="M79" s="1">
        <v>12636.0</v>
      </c>
      <c r="N79" s="1">
        <v>7200.0</v>
      </c>
      <c r="O79" s="1">
        <v>6908.659829059829</v>
      </c>
      <c r="P79" s="1">
        <v>8181.993464052288</v>
      </c>
      <c r="Q79" s="1">
        <v>8181.304511278196</v>
      </c>
    </row>
    <row r="80" ht="15.75" customHeight="1">
      <c r="A80" s="15">
        <v>43909.0</v>
      </c>
      <c r="B80" s="1">
        <v>8091.0</v>
      </c>
      <c r="C80" s="1">
        <v>9000.0</v>
      </c>
      <c r="D80" s="1">
        <v>8700.903296703298</v>
      </c>
      <c r="E80" s="1">
        <v>9000.0</v>
      </c>
      <c r="F80" s="1">
        <v>9214.81</v>
      </c>
      <c r="G80" s="1">
        <v>9818.026845637583</v>
      </c>
      <c r="H80" s="1">
        <v>11364.0</v>
      </c>
      <c r="I80" s="1">
        <v>8818.022304832713</v>
      </c>
      <c r="J80" s="1">
        <v>8795.955737704919</v>
      </c>
      <c r="K80" s="1">
        <v>8090.995642701525</v>
      </c>
      <c r="L80" s="1">
        <v>12634.02625820569</v>
      </c>
      <c r="M80" s="1">
        <v>12636.019607843138</v>
      </c>
      <c r="N80" s="1">
        <v>7200.0</v>
      </c>
      <c r="O80" s="1">
        <v>6908.546153846153</v>
      </c>
      <c r="P80" s="1">
        <v>8182.0</v>
      </c>
      <c r="Q80" s="1">
        <v>8181.283783783784</v>
      </c>
    </row>
    <row r="81" ht="15.75" customHeight="1">
      <c r="A81" s="15">
        <v>43910.0</v>
      </c>
      <c r="B81" s="1">
        <v>8091.0</v>
      </c>
      <c r="C81" s="1">
        <v>9000.0</v>
      </c>
      <c r="D81" s="1">
        <v>8700.707692307693</v>
      </c>
      <c r="E81" s="1">
        <v>9000.0</v>
      </c>
      <c r="F81" s="1">
        <v>9214.809999999998</v>
      </c>
      <c r="G81" s="1">
        <v>9818.021276595744</v>
      </c>
      <c r="H81" s="1">
        <v>11364.0</v>
      </c>
      <c r="I81" s="1">
        <v>8818.024390243903</v>
      </c>
      <c r="J81" s="1">
        <v>8795.912436548224</v>
      </c>
      <c r="K81" s="1">
        <v>8090.996575342466</v>
      </c>
      <c r="L81" s="1">
        <v>12625.742937853107</v>
      </c>
      <c r="M81" s="1">
        <v>12636.0</v>
      </c>
      <c r="N81" s="1">
        <v>7200.0</v>
      </c>
      <c r="O81" s="1">
        <v>6908.716666666667</v>
      </c>
      <c r="P81" s="1">
        <v>8181.993548387097</v>
      </c>
      <c r="Q81" s="1">
        <v>8181.378787878788</v>
      </c>
    </row>
    <row r="82" ht="15.75" customHeight="1">
      <c r="A82" s="15">
        <v>43911.0</v>
      </c>
      <c r="B82" s="1">
        <v>8091.0</v>
      </c>
      <c r="C82" s="1">
        <v>9000.0</v>
      </c>
      <c r="D82" s="1">
        <v>8700.761445783133</v>
      </c>
      <c r="E82" s="1">
        <v>9000.0</v>
      </c>
      <c r="F82" s="1">
        <v>9214.848</v>
      </c>
      <c r="G82" s="1">
        <v>9818.004878048781</v>
      </c>
      <c r="H82" s="1">
        <v>11364.0</v>
      </c>
      <c r="I82" s="1">
        <v>8818.028169014084</v>
      </c>
      <c r="J82" s="1">
        <v>8795.970238095239</v>
      </c>
      <c r="K82" s="1">
        <v>8090.992283950617</v>
      </c>
      <c r="L82" s="1">
        <v>11729.444642857143</v>
      </c>
      <c r="M82" s="1">
        <v>11727.01030927835</v>
      </c>
      <c r="N82" s="1">
        <v>7200.0</v>
      </c>
      <c r="O82" s="1">
        <v>6908.5965517241375</v>
      </c>
      <c r="P82" s="1">
        <v>8181.993975903614</v>
      </c>
      <c r="Q82" s="1">
        <v>8181.360962566845</v>
      </c>
    </row>
    <row r="83" ht="15.75" customHeight="1">
      <c r="A83" s="15">
        <v>43912.0</v>
      </c>
      <c r="B83" s="1">
        <v>8091.0</v>
      </c>
      <c r="C83" s="1">
        <v>9000.0</v>
      </c>
      <c r="D83" s="1">
        <v>8700.442666666668</v>
      </c>
      <c r="E83" s="1">
        <v>9000.0</v>
      </c>
      <c r="F83" s="1">
        <v>9214.81</v>
      </c>
      <c r="G83" s="1">
        <v>9818.00625</v>
      </c>
      <c r="H83" s="1">
        <v>11364.0</v>
      </c>
      <c r="I83" s="1">
        <v>8818.013245033113</v>
      </c>
      <c r="J83" s="1">
        <v>8795.924657534246</v>
      </c>
      <c r="K83" s="1">
        <v>8090.99645390071</v>
      </c>
      <c r="L83" s="1">
        <v>11727.003420752566</v>
      </c>
      <c r="M83" s="1">
        <v>11727.0</v>
      </c>
      <c r="N83" s="1">
        <v>7200.0</v>
      </c>
      <c r="O83" s="1">
        <v>6908.565217391304</v>
      </c>
      <c r="P83" s="1">
        <v>8182.0</v>
      </c>
      <c r="Q83" s="1">
        <v>8181.209302325581</v>
      </c>
    </row>
    <row r="84" ht="15.75" customHeight="1">
      <c r="A84" s="15">
        <v>43913.0</v>
      </c>
      <c r="B84" s="1">
        <v>8091.0</v>
      </c>
      <c r="C84" s="1">
        <v>9000.0</v>
      </c>
      <c r="D84" s="1">
        <v>8700.563120567376</v>
      </c>
      <c r="E84" s="1">
        <v>9000.0</v>
      </c>
      <c r="F84" s="1">
        <v>9214.858604651163</v>
      </c>
      <c r="G84" s="1">
        <v>9818.0</v>
      </c>
      <c r="H84" s="1">
        <v>11364.0</v>
      </c>
      <c r="I84" s="1">
        <v>8818.0</v>
      </c>
      <c r="J84" s="1">
        <v>8795.925</v>
      </c>
      <c r="K84" s="1">
        <v>8090.997468354431</v>
      </c>
      <c r="L84" s="1">
        <v>11730.382624768947</v>
      </c>
      <c r="M84" s="1">
        <v>11727.0</v>
      </c>
      <c r="N84" s="1">
        <v>7200.0</v>
      </c>
      <c r="O84" s="1">
        <v>6908.473076923076</v>
      </c>
      <c r="P84" s="1">
        <v>8182.0</v>
      </c>
      <c r="Q84" s="1">
        <v>8181.2578125</v>
      </c>
    </row>
    <row r="85" ht="15.75" customHeight="1">
      <c r="A85" s="15">
        <v>43914.0</v>
      </c>
      <c r="B85" s="1">
        <v>8989.670454545454</v>
      </c>
      <c r="C85" s="1">
        <v>9000.0</v>
      </c>
      <c r="D85" s="1">
        <v>8700.876404494384</v>
      </c>
      <c r="E85" s="1">
        <v>9000.0</v>
      </c>
      <c r="F85" s="1">
        <v>9214.81</v>
      </c>
      <c r="G85" s="1">
        <v>9818.017391304347</v>
      </c>
      <c r="H85" s="1">
        <v>11364.0</v>
      </c>
      <c r="I85" s="1">
        <v>8818.033707865168</v>
      </c>
      <c r="J85" s="1">
        <v>8795.96186440678</v>
      </c>
      <c r="K85" s="1">
        <v>8090.99494949495</v>
      </c>
      <c r="L85" s="1">
        <v>12636.010570824525</v>
      </c>
      <c r="M85" s="1">
        <v>12636.018181818183</v>
      </c>
      <c r="N85" s="1">
        <v>7200.0</v>
      </c>
      <c r="O85" s="1">
        <v>6908.552</v>
      </c>
      <c r="P85" s="1">
        <v>8182.0</v>
      </c>
      <c r="Q85" s="1">
        <v>8181.353403141361</v>
      </c>
    </row>
    <row r="86" ht="15.75" customHeight="1">
      <c r="A86" s="15">
        <v>43915.0</v>
      </c>
      <c r="B86" s="1">
        <v>9000.0</v>
      </c>
      <c r="C86" s="1">
        <v>9000.0</v>
      </c>
      <c r="D86" s="1">
        <v>8700.922352941177</v>
      </c>
      <c r="E86" s="1">
        <v>9000.0</v>
      </c>
      <c r="F86" s="1">
        <v>9214.81</v>
      </c>
      <c r="G86" s="1">
        <v>9818.007874015748</v>
      </c>
      <c r="H86" s="1">
        <v>11364.0</v>
      </c>
      <c r="I86" s="1">
        <v>8818.035087719298</v>
      </c>
      <c r="J86" s="1">
        <v>8795.930875576038</v>
      </c>
      <c r="K86" s="1">
        <v>8090.995444191344</v>
      </c>
      <c r="L86" s="1">
        <v>12634.350458715597</v>
      </c>
      <c r="M86" s="1">
        <v>12636.02380952381</v>
      </c>
      <c r="N86" s="1">
        <v>7200.0</v>
      </c>
      <c r="O86" s="1">
        <v>6908.490476190475</v>
      </c>
      <c r="P86" s="1">
        <v>8182.0</v>
      </c>
      <c r="Q86" s="1">
        <v>8181.251748251748</v>
      </c>
    </row>
    <row r="87" ht="15.75" customHeight="1">
      <c r="A87" s="15">
        <v>43916.0</v>
      </c>
      <c r="B87" s="1">
        <v>9000.0</v>
      </c>
      <c r="C87" s="1">
        <v>9000.0</v>
      </c>
      <c r="D87" s="1">
        <v>8700.832608695653</v>
      </c>
      <c r="E87" s="1">
        <v>9000.0</v>
      </c>
      <c r="F87" s="1">
        <v>9214.860975609756</v>
      </c>
      <c r="G87" s="1">
        <v>9818.0</v>
      </c>
      <c r="H87" s="1">
        <v>11363.923076923076</v>
      </c>
      <c r="I87" s="1">
        <v>8818.028846153846</v>
      </c>
      <c r="J87" s="1">
        <v>8795.951086956522</v>
      </c>
      <c r="K87" s="1">
        <v>8090.99589322382</v>
      </c>
      <c r="L87" s="1">
        <v>12634.56270096463</v>
      </c>
      <c r="M87" s="1">
        <v>12636.018181818183</v>
      </c>
      <c r="N87" s="1">
        <v>7200.0</v>
      </c>
      <c r="O87" s="1">
        <v>6908.535714285715</v>
      </c>
      <c r="P87" s="1">
        <v>8182.0</v>
      </c>
      <c r="Q87" s="1">
        <v>8181.330882352941</v>
      </c>
    </row>
    <row r="88" ht="15.75" customHeight="1">
      <c r="A88" s="15">
        <v>43917.0</v>
      </c>
      <c r="B88" s="1">
        <v>8091.0</v>
      </c>
      <c r="C88" s="1">
        <v>9000.0</v>
      </c>
      <c r="D88" s="1">
        <v>8700.788461538463</v>
      </c>
      <c r="E88" s="1">
        <v>9000.0</v>
      </c>
      <c r="F88" s="1">
        <v>9119.806666666665</v>
      </c>
      <c r="G88" s="1">
        <v>9818.010752688173</v>
      </c>
      <c r="H88" s="1">
        <v>11364.0</v>
      </c>
      <c r="I88" s="1">
        <v>8716.374331550802</v>
      </c>
      <c r="J88" s="1">
        <v>8795.949494949495</v>
      </c>
      <c r="K88" s="1">
        <v>8090.998116760828</v>
      </c>
      <c r="L88" s="1">
        <v>12636.016129032258</v>
      </c>
      <c r="M88" s="1">
        <v>12636.016393442624</v>
      </c>
      <c r="N88" s="1">
        <v>7200.0</v>
      </c>
      <c r="O88" s="1">
        <v>6908.586885245902</v>
      </c>
      <c r="P88" s="1">
        <v>8182.0</v>
      </c>
      <c r="Q88" s="1">
        <v>8181.336898395722</v>
      </c>
    </row>
    <row r="89" ht="15.75" customHeight="1">
      <c r="A89" s="15">
        <v>43918.0</v>
      </c>
      <c r="B89" s="1">
        <v>8093.805555555556</v>
      </c>
      <c r="C89" s="1">
        <v>9000.0</v>
      </c>
      <c r="D89" s="1">
        <v>8700.902941176471</v>
      </c>
      <c r="E89" s="1">
        <v>9000.0</v>
      </c>
      <c r="F89" s="1">
        <v>9151.486666666666</v>
      </c>
      <c r="G89" s="1">
        <v>9818.004807692309</v>
      </c>
      <c r="H89" s="1">
        <v>11364.0</v>
      </c>
      <c r="I89" s="1">
        <v>8779.82320441989</v>
      </c>
      <c r="J89" s="1">
        <v>8795.941747572815</v>
      </c>
      <c r="K89" s="1">
        <v>8090.997045790251</v>
      </c>
      <c r="L89" s="1">
        <v>12636.011928429423</v>
      </c>
      <c r="M89" s="1">
        <v>12636.01052631579</v>
      </c>
      <c r="N89" s="1">
        <v>7200.0</v>
      </c>
      <c r="O89" s="1">
        <v>6908.758490566038</v>
      </c>
      <c r="P89" s="1">
        <v>8181.994285714286</v>
      </c>
      <c r="Q89" s="1">
        <v>8181.325301204819</v>
      </c>
    </row>
    <row r="90" ht="15.75" customHeight="1">
      <c r="A90" s="15">
        <v>43919.0</v>
      </c>
      <c r="B90" s="1">
        <v>8090.996441281139</v>
      </c>
      <c r="C90" s="1">
        <v>9000.0</v>
      </c>
      <c r="D90" s="1">
        <v>8700.640816326531</v>
      </c>
      <c r="E90" s="1">
        <v>9000.0</v>
      </c>
      <c r="F90" s="1">
        <v>9108.681029411764</v>
      </c>
      <c r="G90" s="1">
        <v>9818.005586592179</v>
      </c>
      <c r="H90" s="1">
        <v>11364.0</v>
      </c>
      <c r="I90" s="1">
        <v>8698.87356321839</v>
      </c>
      <c r="J90" s="1">
        <v>8795.971042471043</v>
      </c>
      <c r="K90" s="1">
        <v>8090.998188405797</v>
      </c>
      <c r="L90" s="1">
        <v>12636.005393743259</v>
      </c>
      <c r="M90" s="1">
        <v>12636.0</v>
      </c>
      <c r="N90" s="1">
        <v>7200.0</v>
      </c>
      <c r="O90" s="1">
        <v>6908.829032258064</v>
      </c>
      <c r="P90" s="1">
        <v>8182.0</v>
      </c>
      <c r="Q90" s="1">
        <v>8181.31935483871</v>
      </c>
    </row>
    <row r="91" ht="15.75" customHeight="1">
      <c r="A91" s="15">
        <v>43920.0</v>
      </c>
      <c r="B91" s="1">
        <v>8095.434146341463</v>
      </c>
      <c r="C91" s="1">
        <v>9000.0</v>
      </c>
      <c r="D91" s="1">
        <v>8700.91056910569</v>
      </c>
      <c r="E91" s="1">
        <v>9000.0</v>
      </c>
      <c r="F91" s="1">
        <v>9165.451643835617</v>
      </c>
      <c r="G91" s="1">
        <v>9818.015037593985</v>
      </c>
      <c r="H91" s="1">
        <v>11364.0</v>
      </c>
      <c r="I91" s="1">
        <v>8714.446866485014</v>
      </c>
      <c r="J91" s="1">
        <v>8795.94255319149</v>
      </c>
      <c r="K91" s="1">
        <v>8090.990632318501</v>
      </c>
      <c r="L91" s="1">
        <v>12636.01559454191</v>
      </c>
      <c r="M91" s="1">
        <v>12636.0</v>
      </c>
      <c r="N91" s="1">
        <v>7200.0</v>
      </c>
      <c r="O91" s="1">
        <v>6908.580952380952</v>
      </c>
      <c r="P91" s="1">
        <v>8181.991935483871</v>
      </c>
      <c r="Q91" s="1">
        <v>8181.357740585774</v>
      </c>
    </row>
    <row r="92" ht="15.75" customHeight="1">
      <c r="A92" s="15">
        <v>43921.0</v>
      </c>
      <c r="B92" s="1">
        <v>8091.0</v>
      </c>
      <c r="C92" s="1">
        <v>9000.0</v>
      </c>
      <c r="D92" s="1">
        <v>8700.924786324787</v>
      </c>
      <c r="E92" s="1">
        <v>9000.0</v>
      </c>
      <c r="F92" s="1">
        <v>8771.473333333333</v>
      </c>
      <c r="G92" s="1">
        <v>9818.006944444445</v>
      </c>
      <c r="H92" s="1">
        <v>11364.0</v>
      </c>
      <c r="I92" s="1">
        <v>8679.8</v>
      </c>
      <c r="J92" s="1">
        <v>8795.917207792209</v>
      </c>
      <c r="K92" s="1">
        <v>8090.996</v>
      </c>
      <c r="L92" s="1">
        <v>12636.00879765396</v>
      </c>
      <c r="M92" s="1">
        <v>12636.0</v>
      </c>
      <c r="N92" s="1">
        <v>7200.0</v>
      </c>
      <c r="O92" s="1">
        <v>6908.716666666666</v>
      </c>
      <c r="P92" s="1">
        <v>8182.0</v>
      </c>
      <c r="Q92" s="1">
        <v>8181.378</v>
      </c>
    </row>
    <row r="93" ht="15.75" customHeight="1">
      <c r="A93" s="15">
        <v>43922.0</v>
      </c>
      <c r="B93" s="1">
        <v>8091.0</v>
      </c>
      <c r="C93" s="1">
        <v>9000.0</v>
      </c>
      <c r="D93" s="1">
        <v>8701.000000000002</v>
      </c>
      <c r="E93" s="1">
        <v>9000.0</v>
      </c>
      <c r="F93" s="1">
        <v>9037.815686274509</v>
      </c>
      <c r="G93" s="1">
        <v>9818.007352941177</v>
      </c>
      <c r="H93" s="1">
        <v>11364.0</v>
      </c>
      <c r="I93" s="1">
        <v>8703.512048192772</v>
      </c>
      <c r="J93" s="1">
        <v>8795.95945945946</v>
      </c>
      <c r="K93" s="1">
        <v>8090.997950819672</v>
      </c>
      <c r="L93" s="1">
        <v>12636.013157894737</v>
      </c>
      <c r="M93" s="1">
        <v>12636.0</v>
      </c>
      <c r="N93" s="1">
        <v>7200.0</v>
      </c>
      <c r="O93" s="1">
        <v>6908.597402597403</v>
      </c>
      <c r="P93" s="1">
        <v>8181.993197278912</v>
      </c>
      <c r="Q93" s="1">
        <v>8181.340909090909</v>
      </c>
    </row>
    <row r="94" ht="15.75" customHeight="1">
      <c r="A94" s="15">
        <v>43923.0</v>
      </c>
      <c r="B94" s="1">
        <v>8090.991596638655</v>
      </c>
      <c r="C94" s="1">
        <v>9000.0</v>
      </c>
      <c r="D94" s="1">
        <v>8700.674074074075</v>
      </c>
      <c r="E94" s="1">
        <v>9000.0</v>
      </c>
      <c r="F94" s="1">
        <v>9158.412656249999</v>
      </c>
      <c r="G94" s="1">
        <v>9818.016393442624</v>
      </c>
      <c r="H94" s="1">
        <v>11364.0</v>
      </c>
      <c r="I94" s="1">
        <v>8579.946666666667</v>
      </c>
      <c r="J94" s="1">
        <v>8795.902877697841</v>
      </c>
      <c r="K94" s="1">
        <v>8090.997907949791</v>
      </c>
      <c r="L94" s="1">
        <v>12636.005703422054</v>
      </c>
      <c r="M94" s="1">
        <v>12636.01923076923</v>
      </c>
      <c r="N94" s="1">
        <v>7200.0</v>
      </c>
      <c r="O94" s="1">
        <v>6908.570149253731</v>
      </c>
      <c r="P94" s="1">
        <v>8182.0</v>
      </c>
      <c r="Q94" s="1">
        <v>8181.303680981595</v>
      </c>
    </row>
    <row r="95" ht="15.75" customHeight="1">
      <c r="A95" s="15">
        <v>43924.0</v>
      </c>
      <c r="B95" s="1">
        <v>8090.996062992126</v>
      </c>
      <c r="C95" s="1">
        <v>9000.0</v>
      </c>
      <c r="D95" s="1">
        <v>8700.79534883721</v>
      </c>
      <c r="E95" s="1">
        <v>9000.0</v>
      </c>
      <c r="F95" s="1">
        <v>9110.631538461537</v>
      </c>
      <c r="G95" s="1">
        <v>9818.026041666666</v>
      </c>
      <c r="H95" s="1">
        <v>11364.0</v>
      </c>
      <c r="I95" s="1">
        <v>8678.097165991903</v>
      </c>
      <c r="J95" s="1">
        <v>8795.916666666666</v>
      </c>
      <c r="K95" s="1">
        <v>8090.9963167587475</v>
      </c>
      <c r="L95" s="1">
        <v>12636.020862308762</v>
      </c>
      <c r="M95" s="1">
        <v>12636.012658227848</v>
      </c>
      <c r="N95" s="1">
        <v>7200.0</v>
      </c>
      <c r="O95" s="1">
        <v>6908.578125</v>
      </c>
      <c r="P95" s="1">
        <v>8181.9921875</v>
      </c>
      <c r="Q95" s="1">
        <v>8181.277397260274</v>
      </c>
    </row>
    <row r="96" ht="15.75" customHeight="1">
      <c r="A96" s="15">
        <v>43925.0</v>
      </c>
      <c r="B96" s="1">
        <v>8091.0</v>
      </c>
      <c r="C96" s="1">
        <v>9000.0</v>
      </c>
      <c r="D96" s="1">
        <v>8700.782417582419</v>
      </c>
      <c r="E96" s="1">
        <v>9000.0</v>
      </c>
      <c r="F96" s="1">
        <v>9017.818</v>
      </c>
      <c r="G96" s="1">
        <v>9818.014354066985</v>
      </c>
      <c r="H96" s="1">
        <v>11364.0</v>
      </c>
      <c r="I96" s="1">
        <v>8556.228956228957</v>
      </c>
      <c r="J96" s="1">
        <v>8795.926229508197</v>
      </c>
      <c r="K96" s="1">
        <v>8090.994160583941</v>
      </c>
      <c r="L96" s="1">
        <v>10783.189256198348</v>
      </c>
      <c r="M96" s="1">
        <v>10772.977443609023</v>
      </c>
      <c r="N96" s="1">
        <v>7200.0</v>
      </c>
      <c r="O96" s="1">
        <v>6908.59240506329</v>
      </c>
      <c r="P96" s="1">
        <v>8182.0</v>
      </c>
      <c r="Q96" s="1">
        <v>8181.078260869565</v>
      </c>
    </row>
    <row r="97" ht="15.75" customHeight="1">
      <c r="A97" s="15">
        <v>43926.0</v>
      </c>
      <c r="B97" s="1">
        <v>8091.0</v>
      </c>
      <c r="C97" s="1">
        <v>9000.0</v>
      </c>
      <c r="D97" s="1">
        <v>8700.957692307693</v>
      </c>
      <c r="E97" s="1">
        <v>9000.0</v>
      </c>
      <c r="F97" s="1">
        <v>8950.55243902439</v>
      </c>
      <c r="G97" s="1">
        <v>9818.0</v>
      </c>
      <c r="H97" s="1">
        <v>11364.0</v>
      </c>
      <c r="I97" s="1">
        <v>8425.783783783783</v>
      </c>
      <c r="J97" s="1">
        <v>8795.9296875</v>
      </c>
      <c r="K97" s="1">
        <v>8090.996282527881</v>
      </c>
      <c r="L97" s="1">
        <v>10773.732175502742</v>
      </c>
      <c r="M97" s="1">
        <v>10773.548780487805</v>
      </c>
      <c r="N97" s="1">
        <v>7200.0</v>
      </c>
      <c r="O97" s="1">
        <v>6908.555102040817</v>
      </c>
      <c r="P97" s="1">
        <v>8182.0</v>
      </c>
      <c r="Q97" s="1">
        <v>8181.42</v>
      </c>
    </row>
    <row r="98" ht="15.75" customHeight="1">
      <c r="A98" s="15">
        <v>43927.0</v>
      </c>
      <c r="B98" s="1">
        <v>8091.0</v>
      </c>
      <c r="C98" s="1">
        <v>9000.0</v>
      </c>
      <c r="D98" s="1">
        <v>8700.840579710144</v>
      </c>
      <c r="E98" s="1">
        <v>9000.0</v>
      </c>
      <c r="F98" s="1">
        <v>8913.96611111111</v>
      </c>
      <c r="G98" s="1">
        <v>9818.009174311926</v>
      </c>
      <c r="H98" s="1">
        <v>11364.0</v>
      </c>
      <c r="I98" s="1">
        <v>8593.336322869955</v>
      </c>
      <c r="J98" s="1">
        <v>8795.940265486726</v>
      </c>
      <c r="K98" s="1">
        <v>8090.994858611825</v>
      </c>
      <c r="L98" s="1">
        <v>10776.59649122807</v>
      </c>
      <c r="M98" s="1">
        <v>10773.0</v>
      </c>
      <c r="N98" s="1">
        <v>7200.0</v>
      </c>
      <c r="O98" s="1">
        <v>5788.547169811321</v>
      </c>
      <c r="P98" s="1">
        <v>8181.978021978022</v>
      </c>
      <c r="Q98" s="1">
        <v>7046.125</v>
      </c>
    </row>
    <row r="99" ht="15.75" customHeight="1">
      <c r="A99" s="15">
        <v>43928.0</v>
      </c>
      <c r="B99" s="1">
        <v>8091.0</v>
      </c>
      <c r="C99" s="1">
        <v>9000.0</v>
      </c>
      <c r="D99" s="1">
        <v>7700.0</v>
      </c>
      <c r="E99" s="1">
        <v>9000.0</v>
      </c>
      <c r="F99" s="1">
        <v>8894.601774193547</v>
      </c>
      <c r="G99" s="1">
        <v>9818.005319148937</v>
      </c>
      <c r="H99" s="1">
        <v>11364.0</v>
      </c>
      <c r="I99" s="1">
        <v>8497.06719367589</v>
      </c>
      <c r="J99" s="1">
        <v>8795.899293286218</v>
      </c>
      <c r="K99" s="1">
        <v>8090.994495412844</v>
      </c>
      <c r="L99" s="1">
        <v>10774.223926380368</v>
      </c>
      <c r="M99" s="1">
        <v>10773.947368421053</v>
      </c>
      <c r="N99" s="1">
        <v>7200.0</v>
      </c>
      <c r="O99" s="1">
        <v>5528.294285714285</v>
      </c>
      <c r="P99" s="1">
        <v>8181.993670886076</v>
      </c>
      <c r="Q99" s="1">
        <v>6546.67955801105</v>
      </c>
    </row>
    <row r="100" ht="15.75" customHeight="1">
      <c r="A100" s="15">
        <v>43929.0</v>
      </c>
      <c r="B100" s="1">
        <v>8091.0</v>
      </c>
      <c r="C100" s="1">
        <v>9000.0</v>
      </c>
      <c r="D100" s="1">
        <v>7700.0</v>
      </c>
      <c r="E100" s="1">
        <v>9000.0</v>
      </c>
      <c r="F100" s="1">
        <v>9151.486666666666</v>
      </c>
      <c r="G100" s="1">
        <v>9818.005128205128</v>
      </c>
      <c r="H100" s="1">
        <v>11364.0</v>
      </c>
      <c r="I100" s="1">
        <v>8483.020408163266</v>
      </c>
      <c r="J100" s="1">
        <v>8795.927335640139</v>
      </c>
      <c r="K100" s="1">
        <v>8090.997032640949</v>
      </c>
      <c r="L100" s="1">
        <v>10773.552540013918</v>
      </c>
      <c r="M100" s="1">
        <v>10774.165217391304</v>
      </c>
      <c r="N100" s="1">
        <v>7200.0</v>
      </c>
      <c r="O100" s="1">
        <v>5814.327586206897</v>
      </c>
      <c r="P100" s="1">
        <v>8182.0</v>
      </c>
      <c r="Q100" s="1">
        <v>6546.654362416108</v>
      </c>
    </row>
    <row r="101" ht="15.75" customHeight="1">
      <c r="A101" s="15">
        <v>43930.0</v>
      </c>
      <c r="B101" s="1">
        <v>8091.0</v>
      </c>
      <c r="C101" s="1">
        <v>9000.0</v>
      </c>
      <c r="D101" s="1">
        <v>7700.0</v>
      </c>
      <c r="E101" s="1">
        <v>9000.0</v>
      </c>
      <c r="F101" s="1">
        <v>9050.65</v>
      </c>
      <c r="G101" s="1">
        <v>9818.0</v>
      </c>
      <c r="H101" s="1">
        <v>11364.0</v>
      </c>
      <c r="I101" s="1">
        <v>8488.08040201005</v>
      </c>
      <c r="J101" s="1">
        <v>8795.971804511279</v>
      </c>
      <c r="K101" s="1">
        <v>8091.0</v>
      </c>
      <c r="L101" s="1">
        <v>10773.601000909917</v>
      </c>
      <c r="M101" s="1">
        <v>10773.617021276596</v>
      </c>
      <c r="N101" s="1">
        <v>7200.0</v>
      </c>
      <c r="O101" s="1">
        <v>5527.830769230769</v>
      </c>
      <c r="P101" s="1">
        <v>8182.0</v>
      </c>
      <c r="Q101" s="1">
        <v>6546.254237288135</v>
      </c>
    </row>
    <row r="102" ht="15.75" customHeight="1">
      <c r="A102" s="15">
        <v>43932.0</v>
      </c>
      <c r="B102" s="1">
        <v>8091.0</v>
      </c>
      <c r="C102" s="1">
        <v>9000.0</v>
      </c>
      <c r="D102" s="1">
        <v>7700.000000000001</v>
      </c>
      <c r="E102" s="1">
        <v>9000.0</v>
      </c>
      <c r="F102" s="1">
        <v>9085.857</v>
      </c>
      <c r="G102" s="1">
        <v>9818.0</v>
      </c>
      <c r="H102" s="1">
        <v>11363.916666666666</v>
      </c>
      <c r="I102" s="1">
        <v>8600.20168067227</v>
      </c>
      <c r="J102" s="1">
        <v>8795.923913043478</v>
      </c>
      <c r="K102" s="1">
        <v>8091.0</v>
      </c>
      <c r="L102" s="1">
        <v>10773.762979683974</v>
      </c>
      <c r="M102" s="1">
        <v>10774.436170212766</v>
      </c>
      <c r="N102" s="1">
        <v>7200.0</v>
      </c>
      <c r="O102" s="1">
        <v>5528.123076923077</v>
      </c>
      <c r="P102" s="1">
        <v>8182.0</v>
      </c>
      <c r="Q102" s="1">
        <v>6546.4029850746265</v>
      </c>
    </row>
    <row r="103" ht="15.75" customHeight="1">
      <c r="A103" s="15">
        <v>43933.0</v>
      </c>
      <c r="B103" s="1">
        <v>8091.0</v>
      </c>
      <c r="C103" s="1">
        <v>9000.0</v>
      </c>
      <c r="D103" s="1">
        <v>7700.0</v>
      </c>
      <c r="E103" s="1">
        <v>9000.0</v>
      </c>
      <c r="F103" s="1">
        <v>9002.367647058823</v>
      </c>
      <c r="G103" s="1">
        <v>9818.0</v>
      </c>
      <c r="H103" s="1">
        <v>11364.0</v>
      </c>
      <c r="I103" s="1">
        <v>8541.242718446601</v>
      </c>
      <c r="J103" s="1">
        <v>8795.946236559139</v>
      </c>
      <c r="K103" s="1">
        <v>8090.996415770609</v>
      </c>
      <c r="L103" s="1">
        <v>10773.405152224825</v>
      </c>
      <c r="M103" s="1">
        <v>10773.0</v>
      </c>
      <c r="N103" s="1">
        <v>7200.0</v>
      </c>
      <c r="O103" s="1">
        <v>5528.51282051282</v>
      </c>
      <c r="P103" s="1">
        <v>8181.993103448276</v>
      </c>
      <c r="Q103" s="1">
        <v>6546.833333333333</v>
      </c>
    </row>
    <row r="104" ht="15.75" customHeight="1">
      <c r="A104" s="15">
        <v>43934.0</v>
      </c>
      <c r="B104" s="1">
        <v>8091.0</v>
      </c>
      <c r="C104" s="1">
        <v>9000.0</v>
      </c>
      <c r="D104" s="1">
        <v>7700.0</v>
      </c>
      <c r="E104" s="1">
        <v>9000.0</v>
      </c>
      <c r="F104" s="1">
        <v>8905.251142857142</v>
      </c>
      <c r="G104" s="1">
        <v>9818.0</v>
      </c>
      <c r="H104" s="1">
        <v>11364.0</v>
      </c>
      <c r="I104" s="1">
        <v>8563.455357142857</v>
      </c>
      <c r="J104" s="1">
        <v>8795.96218487395</v>
      </c>
      <c r="K104" s="1">
        <v>8090.991124260355</v>
      </c>
      <c r="L104" s="1">
        <v>10773.754352030948</v>
      </c>
      <c r="M104" s="1">
        <v>10773.0</v>
      </c>
      <c r="N104" s="1">
        <v>7200.0</v>
      </c>
      <c r="O104" s="1">
        <v>5528.3852941176465</v>
      </c>
      <c r="P104" s="1">
        <v>8182.0</v>
      </c>
      <c r="Q104" s="1">
        <v>6547.058823529412</v>
      </c>
    </row>
    <row r="105" ht="15.75" customHeight="1">
      <c r="A105" s="15">
        <v>43935.0</v>
      </c>
      <c r="B105" s="1">
        <v>8995.215789473685</v>
      </c>
      <c r="C105" s="1">
        <v>9000.0</v>
      </c>
      <c r="D105" s="1">
        <v>8700.963333333335</v>
      </c>
      <c r="E105" s="1">
        <v>11272.975</v>
      </c>
      <c r="F105" s="1">
        <v>9214.855434782608</v>
      </c>
      <c r="G105" s="1">
        <v>9818.027027027027</v>
      </c>
      <c r="H105" s="1">
        <v>11364.0</v>
      </c>
      <c r="I105" s="1">
        <v>8818.027649769585</v>
      </c>
      <c r="J105" s="1">
        <v>8795.932377049181</v>
      </c>
      <c r="K105" s="1">
        <v>8090.992628992629</v>
      </c>
      <c r="L105" s="1">
        <v>12607.009727626459</v>
      </c>
      <c r="M105" s="1">
        <v>12636.020408163266</v>
      </c>
      <c r="N105" s="1">
        <v>7200.0</v>
      </c>
      <c r="O105" s="1">
        <v>6832.972602739726</v>
      </c>
      <c r="P105" s="1">
        <v>8182.0</v>
      </c>
      <c r="Q105" s="1">
        <v>8181.321428571428</v>
      </c>
    </row>
    <row r="106" ht="15.75" customHeight="1">
      <c r="A106" s="15">
        <v>43936.0</v>
      </c>
      <c r="B106" s="1">
        <v>9000.0</v>
      </c>
      <c r="C106" s="1">
        <v>9000.0</v>
      </c>
      <c r="D106" s="1">
        <v>8700.86904761905</v>
      </c>
      <c r="E106" s="1">
        <v>11241.85388127854</v>
      </c>
      <c r="F106" s="1">
        <v>9214.917179487178</v>
      </c>
      <c r="G106" s="1">
        <v>9818.008849557522</v>
      </c>
      <c r="H106" s="1">
        <v>11363.888888888889</v>
      </c>
      <c r="I106" s="1">
        <v>8818.037974683544</v>
      </c>
      <c r="J106" s="1">
        <v>8795.971563981042</v>
      </c>
      <c r="K106" s="1">
        <v>8090.995061728395</v>
      </c>
      <c r="L106" s="1">
        <v>12602.746031746032</v>
      </c>
      <c r="M106" s="1">
        <v>12412.42</v>
      </c>
      <c r="N106" s="1">
        <v>7200.0</v>
      </c>
      <c r="O106" s="1">
        <v>6908.645161290323</v>
      </c>
      <c r="P106" s="1">
        <v>8181.98969072165</v>
      </c>
      <c r="Q106" s="1">
        <v>8181.216</v>
      </c>
    </row>
    <row r="107" ht="15.75" customHeight="1">
      <c r="A107" s="15">
        <v>43937.0</v>
      </c>
      <c r="B107" s="1">
        <v>8090.995555555555</v>
      </c>
      <c r="C107" s="1">
        <v>9000.0</v>
      </c>
      <c r="D107" s="1">
        <v>7700.0</v>
      </c>
      <c r="E107" s="1">
        <v>9000.0</v>
      </c>
      <c r="F107" s="1">
        <v>9214.873333333333</v>
      </c>
      <c r="G107" s="1">
        <v>9818.0</v>
      </c>
      <c r="H107" s="1">
        <v>11364.0</v>
      </c>
      <c r="I107" s="1">
        <v>8818.008368200837</v>
      </c>
      <c r="J107" s="1">
        <v>8795.936842105262</v>
      </c>
      <c r="K107" s="1">
        <v>8090.997368421053</v>
      </c>
      <c r="L107" s="1">
        <v>12630.365151515152</v>
      </c>
      <c r="M107" s="1">
        <v>12636.0</v>
      </c>
      <c r="N107" s="1">
        <v>7200.0</v>
      </c>
      <c r="O107" s="1">
        <v>6908.552</v>
      </c>
      <c r="P107" s="1">
        <v>8182.0</v>
      </c>
      <c r="Q107" s="1">
        <v>8181.2128378378375</v>
      </c>
    </row>
    <row r="108" ht="15.75" customHeight="1">
      <c r="A108" s="15">
        <v>43938.0</v>
      </c>
      <c r="B108" s="1">
        <v>8104.433497536946</v>
      </c>
      <c r="C108" s="1">
        <v>9000.0</v>
      </c>
      <c r="D108" s="1">
        <v>7720.616494845362</v>
      </c>
      <c r="E108" s="1">
        <v>9000.0</v>
      </c>
      <c r="F108" s="1">
        <v>7045.019193548386</v>
      </c>
      <c r="G108" s="1">
        <v>9818.0</v>
      </c>
      <c r="H108" s="1">
        <v>6337.615384615385</v>
      </c>
      <c r="I108" s="1">
        <v>7995.520295202952</v>
      </c>
      <c r="J108" s="1">
        <v>8795.936293436293</v>
      </c>
      <c r="K108" s="1">
        <v>8090.997732426304</v>
      </c>
      <c r="L108" s="1">
        <v>12177.41155234657</v>
      </c>
      <c r="M108" s="1">
        <v>12201.865671641792</v>
      </c>
      <c r="N108" s="1">
        <v>7200.0</v>
      </c>
      <c r="O108" s="1">
        <v>6908.565217391304</v>
      </c>
      <c r="P108" s="1">
        <v>8182.0</v>
      </c>
      <c r="Q108" s="1">
        <v>8181.387931034483</v>
      </c>
    </row>
    <row r="109" ht="15.75" customHeight="1">
      <c r="A109" s="15">
        <v>43939.0</v>
      </c>
      <c r="B109" s="1">
        <v>8094.145328719723</v>
      </c>
      <c r="C109" s="1">
        <v>9000.0</v>
      </c>
      <c r="D109" s="1">
        <v>7700.000000000001</v>
      </c>
      <c r="E109" s="1">
        <v>9000.0</v>
      </c>
      <c r="F109" s="1">
        <v>4654.564357142857</v>
      </c>
      <c r="G109" s="1">
        <v>9818.011049723757</v>
      </c>
      <c r="H109" s="1">
        <v>5681.944444444444</v>
      </c>
      <c r="I109" s="1">
        <v>7090.179419525066</v>
      </c>
      <c r="J109" s="1">
        <v>8795.942307692309</v>
      </c>
      <c r="K109" s="1">
        <v>8091.0</v>
      </c>
      <c r="L109" s="1">
        <v>11728.536353467562</v>
      </c>
      <c r="M109" s="1">
        <v>11727.0</v>
      </c>
      <c r="N109" s="1">
        <v>7200.0</v>
      </c>
      <c r="O109" s="1">
        <v>5545.1382716049375</v>
      </c>
      <c r="P109" s="1">
        <v>8182.0</v>
      </c>
      <c r="Q109" s="1">
        <v>6580.305699481865</v>
      </c>
    </row>
    <row r="110" ht="15.75" customHeight="1">
      <c r="A110" s="15">
        <v>43940.0</v>
      </c>
      <c r="B110" s="1">
        <v>8091.0</v>
      </c>
      <c r="C110" s="1">
        <v>9000.0</v>
      </c>
      <c r="D110" s="1">
        <v>7700.000000000001</v>
      </c>
      <c r="E110" s="1">
        <v>9000.0</v>
      </c>
      <c r="F110" s="1">
        <v>4654.602727272727</v>
      </c>
      <c r="G110" s="1">
        <v>9818.0</v>
      </c>
      <c r="H110" s="1">
        <v>5681.972972972973</v>
      </c>
      <c r="I110" s="1">
        <v>7090.204819277108</v>
      </c>
      <c r="J110" s="1">
        <v>8795.920704845816</v>
      </c>
      <c r="K110" s="1">
        <v>8090.994328922496</v>
      </c>
      <c r="L110" s="1">
        <v>11727.01031592521</v>
      </c>
      <c r="M110" s="1">
        <v>11727.0</v>
      </c>
      <c r="N110" s="1">
        <v>7200.0</v>
      </c>
      <c r="O110" s="1">
        <v>5685.145454545454</v>
      </c>
      <c r="P110" s="1">
        <v>8182.0</v>
      </c>
      <c r="Q110" s="1">
        <v>6546.448905109489</v>
      </c>
    </row>
    <row r="111" ht="15.75" customHeight="1">
      <c r="A111" s="15">
        <v>43941.0</v>
      </c>
      <c r="B111" s="1">
        <v>8091.0</v>
      </c>
      <c r="C111" s="1">
        <v>9000.0</v>
      </c>
      <c r="D111" s="1">
        <v>7700.0</v>
      </c>
      <c r="E111" s="1">
        <v>9000.0</v>
      </c>
      <c r="F111" s="1">
        <v>4654.590769230768</v>
      </c>
      <c r="G111" s="1">
        <v>9818.0</v>
      </c>
      <c r="H111" s="1">
        <v>5682.0</v>
      </c>
      <c r="I111" s="1">
        <v>7090.183132530121</v>
      </c>
      <c r="J111" s="1">
        <v>8795.985436893205</v>
      </c>
      <c r="K111" s="1">
        <v>8091.0</v>
      </c>
      <c r="L111" s="1">
        <v>11727.007936507936</v>
      </c>
      <c r="M111" s="1">
        <v>11727.0</v>
      </c>
      <c r="N111" s="1">
        <v>7200.0</v>
      </c>
      <c r="O111" s="1">
        <v>5528.5698113207545</v>
      </c>
      <c r="P111" s="1">
        <v>8182.0</v>
      </c>
      <c r="Q111" s="1">
        <v>6546.365546218487</v>
      </c>
    </row>
    <row r="112" ht="15.75" customHeight="1">
      <c r="A112" s="15">
        <v>43942.0</v>
      </c>
      <c r="B112" s="1">
        <v>8091.0</v>
      </c>
      <c r="C112" s="1">
        <v>9000.0</v>
      </c>
      <c r="D112" s="1">
        <v>7700.0</v>
      </c>
      <c r="E112" s="1">
        <v>9000.0</v>
      </c>
      <c r="F112" s="1">
        <v>4654.636419753087</v>
      </c>
      <c r="G112" s="1">
        <v>9818.0</v>
      </c>
      <c r="H112" s="1">
        <v>5682.0</v>
      </c>
      <c r="I112" s="1">
        <v>7090.274231678487</v>
      </c>
      <c r="J112" s="1">
        <v>8795.966960352423</v>
      </c>
      <c r="K112" s="1">
        <v>8090.995485327314</v>
      </c>
      <c r="L112" s="1">
        <v>11727.019486271036</v>
      </c>
      <c r="M112" s="1">
        <v>11727.015625</v>
      </c>
      <c r="N112" s="1">
        <v>7200.0</v>
      </c>
      <c r="O112" s="1">
        <v>5528.346875</v>
      </c>
      <c r="P112" s="1">
        <v>8182.0</v>
      </c>
      <c r="Q112" s="1">
        <v>6546.581632653061</v>
      </c>
    </row>
    <row r="113" ht="15.75" customHeight="1">
      <c r="A113" s="15">
        <v>43943.0</v>
      </c>
      <c r="B113" s="1">
        <v>8097.597826086957</v>
      </c>
      <c r="C113" s="1">
        <v>9000.0</v>
      </c>
      <c r="D113" s="1">
        <v>7700.0</v>
      </c>
      <c r="E113" s="1">
        <v>9000.0</v>
      </c>
      <c r="F113" s="1">
        <v>4654.597716049382</v>
      </c>
      <c r="G113" s="1">
        <v>9818.0</v>
      </c>
      <c r="H113" s="1">
        <v>5682.0</v>
      </c>
      <c r="I113" s="1">
        <v>7090.289099526066</v>
      </c>
      <c r="J113" s="1">
        <v>8795.96511627907</v>
      </c>
      <c r="K113" s="1">
        <v>8090.98730964467</v>
      </c>
      <c r="L113" s="1">
        <v>11727.013026052104</v>
      </c>
      <c r="M113" s="1">
        <v>11727.0</v>
      </c>
      <c r="N113" s="1">
        <v>7200.0</v>
      </c>
      <c r="O113" s="1">
        <v>5528.112149532711</v>
      </c>
      <c r="P113" s="1">
        <v>8182.0</v>
      </c>
      <c r="Q113" s="1">
        <v>6546.214285714285</v>
      </c>
    </row>
    <row r="114" ht="15.75" customHeight="1">
      <c r="A114" s="15">
        <v>43944.0</v>
      </c>
      <c r="B114" s="1">
        <v>8091.0</v>
      </c>
      <c r="C114" s="1">
        <v>9000.0</v>
      </c>
      <c r="D114" s="1">
        <v>7700.000000000001</v>
      </c>
      <c r="E114" s="1">
        <v>9000.0</v>
      </c>
      <c r="F114" s="1">
        <v>4654.600880503144</v>
      </c>
      <c r="G114" s="1">
        <v>9818.0</v>
      </c>
      <c r="H114" s="1">
        <v>5681.954545454545</v>
      </c>
      <c r="I114" s="1">
        <v>7090.2416918429</v>
      </c>
      <c r="J114" s="1">
        <v>8795.94071146245</v>
      </c>
      <c r="K114" s="1">
        <v>8090.997468354431</v>
      </c>
      <c r="L114" s="1">
        <v>11727.018050541516</v>
      </c>
      <c r="M114" s="1">
        <v>11726.985507246376</v>
      </c>
      <c r="N114" s="1">
        <v>7200.0</v>
      </c>
      <c r="O114" s="1">
        <v>5528.415384615385</v>
      </c>
      <c r="P114" s="1">
        <v>8181.989583333333</v>
      </c>
      <c r="Q114" s="1">
        <v>6546.689573459716</v>
      </c>
    </row>
    <row r="115" ht="15.75" customHeight="1">
      <c r="A115" s="15">
        <v>43945.0</v>
      </c>
      <c r="B115" s="1">
        <v>8090.995762711865</v>
      </c>
      <c r="C115" s="1">
        <v>9000.0</v>
      </c>
      <c r="D115" s="1">
        <v>7700.000000000001</v>
      </c>
      <c r="E115" s="1">
        <v>9000.0</v>
      </c>
      <c r="F115" s="1">
        <v>4654.590769230769</v>
      </c>
      <c r="G115" s="1">
        <v>9818.007194244605</v>
      </c>
      <c r="H115" s="1">
        <v>5682.0</v>
      </c>
      <c r="I115" s="1">
        <v>7090.219730941704</v>
      </c>
      <c r="J115" s="1">
        <v>8795.897111913357</v>
      </c>
      <c r="K115" s="1">
        <v>8090.997995991984</v>
      </c>
      <c r="L115" s="1">
        <v>11727.007446808511</v>
      </c>
      <c r="M115" s="1">
        <v>11727.0</v>
      </c>
      <c r="N115" s="1">
        <v>7200.0</v>
      </c>
      <c r="O115" s="1">
        <v>5528.483950617283</v>
      </c>
      <c r="P115" s="1">
        <v>8182.0</v>
      </c>
      <c r="Q115" s="1">
        <v>6546.505102040816</v>
      </c>
    </row>
    <row r="116" ht="15.75" customHeight="1">
      <c r="A116" s="15">
        <v>43946.0</v>
      </c>
      <c r="B116" s="1">
        <v>8091.0</v>
      </c>
      <c r="C116" s="1">
        <v>9000.0</v>
      </c>
      <c r="D116" s="1">
        <v>7700.000000000001</v>
      </c>
      <c r="E116" s="1">
        <v>9000.0</v>
      </c>
      <c r="F116" s="1">
        <v>4654.572176870748</v>
      </c>
      <c r="G116" s="1">
        <v>9367.636363636364</v>
      </c>
      <c r="H116" s="1">
        <v>5682.0</v>
      </c>
      <c r="I116" s="1">
        <v>7090.172786177106</v>
      </c>
      <c r="J116" s="1">
        <v>8795.924556213018</v>
      </c>
      <c r="K116" s="1">
        <v>8090.995639534884</v>
      </c>
      <c r="L116" s="1">
        <v>10918.656811594203</v>
      </c>
      <c r="M116" s="1">
        <v>10920.756521739131</v>
      </c>
      <c r="N116" s="1">
        <v>7200.0</v>
      </c>
      <c r="O116" s="1">
        <v>5528.5</v>
      </c>
      <c r="P116" s="1">
        <v>8182.0</v>
      </c>
      <c r="Q116" s="1">
        <v>6546.517605633803</v>
      </c>
    </row>
    <row r="117" ht="15.75" customHeight="1">
      <c r="A117" s="15">
        <v>43947.0</v>
      </c>
      <c r="B117" s="1">
        <v>8091.0</v>
      </c>
      <c r="C117" s="1">
        <v>9000.0</v>
      </c>
      <c r="D117" s="1">
        <v>7700.000000000001</v>
      </c>
      <c r="E117" s="1">
        <v>9000.0</v>
      </c>
      <c r="F117" s="1">
        <v>4654.5748514851475</v>
      </c>
      <c r="G117" s="1">
        <v>9174.897959183674</v>
      </c>
      <c r="H117" s="1">
        <v>5682.0</v>
      </c>
      <c r="I117" s="1">
        <v>7090.115151515151</v>
      </c>
      <c r="J117" s="1">
        <v>8795.919540229885</v>
      </c>
      <c r="K117" s="1">
        <v>8090.998073217726</v>
      </c>
      <c r="L117" s="1">
        <v>10331.083445491251</v>
      </c>
      <c r="M117" s="1">
        <v>10526.424528301886</v>
      </c>
      <c r="N117" s="1">
        <v>7200.0</v>
      </c>
      <c r="O117" s="1">
        <v>5528.472222222223</v>
      </c>
      <c r="P117" s="1">
        <v>8181.9921875</v>
      </c>
      <c r="Q117" s="1">
        <v>6546.461538461538</v>
      </c>
    </row>
    <row r="118" ht="15.75" customHeight="1">
      <c r="A118" s="15">
        <v>43948.0</v>
      </c>
      <c r="B118" s="1">
        <v>8091.0</v>
      </c>
      <c r="C118" s="1">
        <v>9000.0</v>
      </c>
      <c r="D118" s="1">
        <v>7700.000000000001</v>
      </c>
      <c r="E118" s="1">
        <v>9000.0</v>
      </c>
      <c r="F118" s="1">
        <v>4654.624830508475</v>
      </c>
      <c r="G118" s="1">
        <v>8918.09</v>
      </c>
      <c r="H118" s="1">
        <v>5681.962962962963</v>
      </c>
      <c r="I118" s="1">
        <v>7090.188340807175</v>
      </c>
      <c r="J118" s="1">
        <v>8795.959090909091</v>
      </c>
      <c r="K118" s="1">
        <v>8090.997032640949</v>
      </c>
      <c r="L118" s="1">
        <v>9909.0</v>
      </c>
      <c r="M118" s="1">
        <v>9909.0</v>
      </c>
      <c r="N118" s="1">
        <v>7200.0</v>
      </c>
      <c r="O118" s="1">
        <v>5528.359550561798</v>
      </c>
      <c r="P118" s="1">
        <v>8182.0</v>
      </c>
      <c r="Q118" s="1">
        <v>6546.505434782609</v>
      </c>
    </row>
    <row r="119" ht="15.75" customHeight="1">
      <c r="A119" s="15">
        <v>43949.0</v>
      </c>
      <c r="B119" s="1">
        <v>8091.0</v>
      </c>
      <c r="C119" s="1">
        <v>9000.0</v>
      </c>
      <c r="D119" s="1">
        <v>7700.000000000001</v>
      </c>
      <c r="E119" s="1">
        <v>9000.0</v>
      </c>
      <c r="F119" s="1">
        <v>4654.5490506329115</v>
      </c>
      <c r="G119" s="1">
        <v>8909.0</v>
      </c>
      <c r="H119" s="1">
        <v>5681.977777777778</v>
      </c>
      <c r="I119" s="1">
        <v>7090.280834914611</v>
      </c>
      <c r="J119" s="1">
        <v>8795.944029850747</v>
      </c>
      <c r="K119" s="1">
        <v>8090.997619047619</v>
      </c>
      <c r="L119" s="1">
        <v>9909.00087108014</v>
      </c>
      <c r="M119" s="1">
        <v>9909.0</v>
      </c>
      <c r="N119" s="1">
        <v>7200.0</v>
      </c>
      <c r="O119" s="1">
        <v>5528.287499999999</v>
      </c>
      <c r="P119" s="1">
        <v>8182.0</v>
      </c>
      <c r="Q119" s="1">
        <v>6546.574596774193</v>
      </c>
    </row>
    <row r="120" ht="15.75" customHeight="1">
      <c r="A120" s="15">
        <v>43950.0</v>
      </c>
      <c r="B120" s="1">
        <v>8091.0</v>
      </c>
      <c r="C120" s="1">
        <v>9000.0</v>
      </c>
      <c r="D120" s="1">
        <v>7700.000000000001</v>
      </c>
      <c r="E120" s="1">
        <v>9000.0</v>
      </c>
      <c r="F120" s="1">
        <v>4654.60131147541</v>
      </c>
      <c r="G120" s="1">
        <v>8909.0</v>
      </c>
      <c r="H120" s="1">
        <v>5681.973684210527</v>
      </c>
      <c r="I120" s="1">
        <v>7090.135593220339</v>
      </c>
      <c r="J120" s="1">
        <v>8795.92808219178</v>
      </c>
      <c r="K120" s="1">
        <v>8090.992924528302</v>
      </c>
      <c r="L120" s="1">
        <v>9909.002242152466</v>
      </c>
      <c r="M120" s="1">
        <v>9909.0</v>
      </c>
      <c r="N120" s="1">
        <v>7200.0</v>
      </c>
      <c r="O120" s="1">
        <v>5528.539393939394</v>
      </c>
      <c r="P120" s="1">
        <v>8182.0</v>
      </c>
      <c r="Q120" s="1">
        <v>6546.574468085107</v>
      </c>
    </row>
    <row r="121" ht="15.75" customHeight="1">
      <c r="A121" s="15">
        <v>43951.0</v>
      </c>
      <c r="B121" s="1">
        <v>8090.991549295774</v>
      </c>
      <c r="C121" s="1">
        <v>9000.0</v>
      </c>
      <c r="D121" s="1">
        <v>7700.000000000001</v>
      </c>
      <c r="E121" s="1">
        <v>9000.0</v>
      </c>
      <c r="F121" s="1">
        <v>4654.673023255814</v>
      </c>
      <c r="G121" s="1">
        <v>8909.00390625</v>
      </c>
      <c r="H121" s="1">
        <v>5682.0</v>
      </c>
      <c r="I121" s="1">
        <v>7090.171548117155</v>
      </c>
      <c r="J121" s="1">
        <v>8795.951298701299</v>
      </c>
      <c r="K121" s="1">
        <v>8090.993103448276</v>
      </c>
      <c r="L121" s="1">
        <v>9909.001223990208</v>
      </c>
      <c r="M121" s="1">
        <v>9909.0</v>
      </c>
      <c r="N121" s="1">
        <v>7200.0</v>
      </c>
      <c r="O121" s="1">
        <v>5528.486486486487</v>
      </c>
      <c r="P121" s="1">
        <v>8182.0</v>
      </c>
      <c r="Q121" s="1">
        <v>6546.581632653061</v>
      </c>
    </row>
    <row r="122" ht="15.75" customHeight="1">
      <c r="A122" s="15">
        <v>43952.0</v>
      </c>
      <c r="B122" s="1">
        <v>8091.0</v>
      </c>
      <c r="C122" s="1">
        <v>9000.0</v>
      </c>
      <c r="D122" s="1">
        <v>7700.0</v>
      </c>
      <c r="E122" s="1">
        <v>9000.0</v>
      </c>
      <c r="F122" s="1">
        <v>4654.718275862068</v>
      </c>
      <c r="G122" s="1">
        <v>8909.0</v>
      </c>
      <c r="H122" s="1">
        <v>5682.0</v>
      </c>
      <c r="I122" s="1">
        <v>8818.037267080745</v>
      </c>
      <c r="J122" s="1">
        <v>8795.953703703704</v>
      </c>
      <c r="K122" s="1">
        <v>8090.997487437186</v>
      </c>
      <c r="L122" s="1">
        <v>9909.000488997555</v>
      </c>
      <c r="M122" s="1">
        <v>9909.0</v>
      </c>
      <c r="N122" s="1">
        <v>7200.0</v>
      </c>
      <c r="O122" s="1">
        <v>5527.629508196721</v>
      </c>
      <c r="P122" s="1">
        <v>9081.329787234043</v>
      </c>
      <c r="Q122" s="1">
        <v>6546.272727272727</v>
      </c>
    </row>
    <row r="123" ht="15.75" customHeight="1">
      <c r="A123" s="15">
        <v>43953.0</v>
      </c>
      <c r="B123" s="1">
        <v>8091.0</v>
      </c>
      <c r="C123" s="1">
        <v>9000.0</v>
      </c>
      <c r="D123" s="1">
        <v>7700.000000000001</v>
      </c>
      <c r="E123" s="1">
        <v>9000.0</v>
      </c>
      <c r="F123" s="1">
        <v>4654.554158415841</v>
      </c>
      <c r="G123" s="1">
        <v>8909.0</v>
      </c>
      <c r="H123" s="1">
        <v>5682.0</v>
      </c>
      <c r="I123" s="1">
        <v>8818.029673590505</v>
      </c>
      <c r="J123" s="1">
        <v>8795.925696594428</v>
      </c>
      <c r="K123" s="1">
        <v>8091.0</v>
      </c>
      <c r="L123" s="1">
        <v>9909.00273822563</v>
      </c>
      <c r="M123" s="1">
        <v>9909.0</v>
      </c>
      <c r="N123" s="1">
        <v>7200.0</v>
      </c>
      <c r="O123" s="1">
        <v>5528.197183098591</v>
      </c>
      <c r="P123" s="1">
        <v>9091.0</v>
      </c>
      <c r="Q123" s="1">
        <v>6546.231818181818</v>
      </c>
    </row>
    <row r="124" ht="15.75" customHeight="1">
      <c r="A124" s="15">
        <v>43954.0</v>
      </c>
      <c r="B124" s="1">
        <v>8091.0</v>
      </c>
      <c r="C124" s="1">
        <v>9000.0</v>
      </c>
      <c r="D124" s="1">
        <v>7700.000000000001</v>
      </c>
      <c r="E124" s="1">
        <v>9000.0</v>
      </c>
      <c r="F124" s="1">
        <v>4654.679552238806</v>
      </c>
      <c r="G124" s="1">
        <v>8909.0</v>
      </c>
      <c r="H124" s="1">
        <v>5682.0</v>
      </c>
      <c r="I124" s="1">
        <v>8818.03187250996</v>
      </c>
      <c r="J124" s="1">
        <v>8795.951219512195</v>
      </c>
      <c r="K124" s="1">
        <v>8090.998062015504</v>
      </c>
      <c r="L124" s="1">
        <v>9909.000687285223</v>
      </c>
      <c r="M124" s="1">
        <v>9909.0</v>
      </c>
      <c r="N124" s="1">
        <v>7200.0</v>
      </c>
      <c r="O124" s="1">
        <v>5528.439344262295</v>
      </c>
      <c r="P124" s="1">
        <v>9091.0</v>
      </c>
      <c r="Q124" s="1">
        <v>6546.580110497238</v>
      </c>
    </row>
    <row r="125" ht="15.75" customHeight="1">
      <c r="A125" s="15">
        <v>43955.0</v>
      </c>
      <c r="B125" s="1">
        <v>8091.0</v>
      </c>
      <c r="C125" s="1">
        <v>9000.0</v>
      </c>
      <c r="D125" s="1">
        <v>7700.000000000001</v>
      </c>
      <c r="E125" s="1">
        <v>9000.0</v>
      </c>
      <c r="F125" s="1">
        <v>4654.611739130434</v>
      </c>
      <c r="G125" s="1">
        <v>8909.0</v>
      </c>
      <c r="H125" s="1">
        <v>5682.0</v>
      </c>
      <c r="I125" s="1">
        <v>8818.021818181818</v>
      </c>
      <c r="J125" s="1">
        <v>8795.956310679612</v>
      </c>
      <c r="K125" s="1">
        <v>8090.9875</v>
      </c>
      <c r="L125" s="1">
        <v>9909.0</v>
      </c>
      <c r="M125" s="1">
        <v>9909.0</v>
      </c>
      <c r="N125" s="1">
        <v>7200.0</v>
      </c>
      <c r="O125" s="1">
        <v>5528.689795918367</v>
      </c>
      <c r="P125" s="1">
        <v>9091.0</v>
      </c>
      <c r="Q125" s="1">
        <v>6546.540983606557</v>
      </c>
    </row>
    <row r="126" ht="15.75" customHeight="1">
      <c r="A126" s="15">
        <v>43956.0</v>
      </c>
      <c r="B126" s="1">
        <v>9000.0</v>
      </c>
      <c r="C126" s="1">
        <v>9000.0</v>
      </c>
      <c r="D126" s="1">
        <v>8700.871844660194</v>
      </c>
      <c r="E126" s="1">
        <v>11241.849315068494</v>
      </c>
      <c r="F126" s="1">
        <v>4654.628</v>
      </c>
      <c r="G126" s="1">
        <v>8909.0</v>
      </c>
      <c r="H126" s="1">
        <v>5682.0</v>
      </c>
      <c r="I126" s="1">
        <v>8818.009615384615</v>
      </c>
      <c r="J126" s="1">
        <v>8795.930555555555</v>
      </c>
      <c r="K126" s="1">
        <v>8091.0</v>
      </c>
      <c r="L126" s="1">
        <v>9909.0</v>
      </c>
      <c r="M126" s="1">
        <v>9909.0</v>
      </c>
      <c r="N126" s="1">
        <v>8321.518248175182</v>
      </c>
      <c r="O126" s="1">
        <v>5528.056375838925</v>
      </c>
      <c r="P126" s="1">
        <v>7273.0</v>
      </c>
      <c r="Q126" s="1">
        <v>6546.487889273357</v>
      </c>
    </row>
    <row r="127" ht="15.75" customHeight="1">
      <c r="A127" s="15">
        <v>43957.0</v>
      </c>
      <c r="B127" s="1">
        <v>8182.0</v>
      </c>
      <c r="C127" s="1">
        <v>9000.0</v>
      </c>
      <c r="D127" s="1">
        <v>8700.893548387097</v>
      </c>
      <c r="E127" s="1">
        <v>10909.0</v>
      </c>
      <c r="F127" s="1">
        <v>4654.672</v>
      </c>
      <c r="G127" s="1">
        <v>8909.0</v>
      </c>
      <c r="H127" s="1">
        <v>5682.0</v>
      </c>
      <c r="I127" s="1">
        <v>8818.051063829787</v>
      </c>
      <c r="J127" s="1">
        <v>8795.915094339623</v>
      </c>
      <c r="K127" s="1">
        <v>8091.0</v>
      </c>
      <c r="L127" s="1">
        <v>9909.0</v>
      </c>
      <c r="M127" s="1">
        <v>9909.0</v>
      </c>
      <c r="N127" s="1">
        <v>8363.987596899226</v>
      </c>
      <c r="O127" s="1">
        <v>5528.403921568627</v>
      </c>
      <c r="P127" s="1">
        <v>7272.9876543209875</v>
      </c>
      <c r="Q127" s="1">
        <v>6546.645833333333</v>
      </c>
    </row>
    <row r="128" ht="15.75" customHeight="1">
      <c r="A128" s="15">
        <v>43958.0</v>
      </c>
      <c r="B128" s="1">
        <v>8181.993548387097</v>
      </c>
      <c r="C128" s="1">
        <v>9000.0</v>
      </c>
      <c r="D128" s="1">
        <v>8700.738095238097</v>
      </c>
      <c r="E128" s="1">
        <v>10909.0</v>
      </c>
      <c r="F128" s="1">
        <v>4654.62</v>
      </c>
      <c r="G128" s="1">
        <v>8909.0</v>
      </c>
      <c r="H128" s="1">
        <v>5682.0</v>
      </c>
      <c r="I128" s="1">
        <v>8818.064257028112</v>
      </c>
      <c r="J128" s="1">
        <v>8795.929906542056</v>
      </c>
      <c r="K128" s="1">
        <v>8090.996987951808</v>
      </c>
      <c r="L128" s="1">
        <v>9909.0181200453</v>
      </c>
      <c r="M128" s="1">
        <v>9909.0</v>
      </c>
      <c r="N128" s="1">
        <v>8363.981954887218</v>
      </c>
      <c r="O128" s="1">
        <v>5370.962222222222</v>
      </c>
      <c r="P128" s="1">
        <v>7272.990566037736</v>
      </c>
      <c r="Q128" s="1">
        <v>6314.871244635193</v>
      </c>
    </row>
    <row r="129" ht="15.75" customHeight="1">
      <c r="A129" s="15">
        <v>43959.0</v>
      </c>
      <c r="B129" s="1">
        <v>7272.994318181818</v>
      </c>
      <c r="C129" s="1">
        <v>9000.0</v>
      </c>
      <c r="D129" s="1">
        <v>7000.347619047619</v>
      </c>
      <c r="E129" s="1">
        <v>9000.0</v>
      </c>
      <c r="F129" s="1">
        <v>4654.56376</v>
      </c>
      <c r="G129" s="1">
        <v>8909.0</v>
      </c>
      <c r="H129" s="1">
        <v>5682.0</v>
      </c>
      <c r="I129" s="1">
        <v>8818.044280442804</v>
      </c>
      <c r="J129" s="1">
        <v>8795.948630136987</v>
      </c>
      <c r="K129" s="1">
        <v>8090.9975490196075</v>
      </c>
      <c r="L129" s="1">
        <v>9909.000902527076</v>
      </c>
      <c r="M129" s="1">
        <v>9909.0</v>
      </c>
      <c r="N129" s="1">
        <v>8363.994244604317</v>
      </c>
      <c r="O129" s="1">
        <v>5182.848739495798</v>
      </c>
      <c r="P129" s="1">
        <v>7273.0</v>
      </c>
      <c r="Q129" s="1">
        <v>6137.215767634855</v>
      </c>
    </row>
    <row r="130" ht="15.75" customHeight="1">
      <c r="A130" s="15">
        <v>43960.0</v>
      </c>
      <c r="B130" s="1">
        <v>7272.974921630094</v>
      </c>
      <c r="C130" s="1">
        <v>9000.0</v>
      </c>
      <c r="D130" s="1">
        <v>7000.2754716981135</v>
      </c>
      <c r="E130" s="1">
        <v>9000.0</v>
      </c>
      <c r="F130" s="1">
        <v>4654.53537815126</v>
      </c>
      <c r="G130" s="1">
        <v>8909.0</v>
      </c>
      <c r="H130" s="1">
        <v>5682.0</v>
      </c>
      <c r="I130" s="1">
        <v>8818.050314465409</v>
      </c>
      <c r="J130" s="1">
        <v>8795.939440993789</v>
      </c>
      <c r="K130" s="1">
        <v>8090.998296422487</v>
      </c>
      <c r="L130" s="1">
        <v>9909.001030396703</v>
      </c>
      <c r="M130" s="1">
        <v>9909.0</v>
      </c>
      <c r="N130" s="1">
        <v>8363.990243902439</v>
      </c>
      <c r="O130" s="1">
        <v>5182.720388349514</v>
      </c>
      <c r="P130" s="1">
        <v>7273.0</v>
      </c>
      <c r="Q130" s="1">
        <v>6137.271428571428</v>
      </c>
    </row>
    <row r="131" ht="15.75" customHeight="1">
      <c r="A131" s="15">
        <v>43961.0</v>
      </c>
      <c r="B131" s="1">
        <v>7272.98828125</v>
      </c>
      <c r="C131" s="1">
        <v>9000.0</v>
      </c>
      <c r="D131" s="1">
        <v>7000.366666666667</v>
      </c>
      <c r="E131" s="1">
        <v>9000.0</v>
      </c>
      <c r="F131" s="1">
        <v>4654.560624999999</v>
      </c>
      <c r="G131" s="1">
        <v>8909.0</v>
      </c>
      <c r="H131" s="1">
        <v>5682.0</v>
      </c>
      <c r="I131" s="1">
        <v>8818.032520325203</v>
      </c>
      <c r="J131" s="1">
        <v>8795.932926829268</v>
      </c>
      <c r="K131" s="1">
        <v>8091.0</v>
      </c>
      <c r="L131" s="1">
        <v>9909.0</v>
      </c>
      <c r="M131" s="1">
        <v>9909.0</v>
      </c>
      <c r="N131" s="1">
        <v>8363.996734693877</v>
      </c>
      <c r="O131" s="1">
        <v>5182.559550561798</v>
      </c>
      <c r="P131" s="1">
        <v>7272.9795918367345</v>
      </c>
      <c r="Q131" s="1">
        <v>6137.287128712871</v>
      </c>
    </row>
    <row r="132" ht="15.75" customHeight="1">
      <c r="A132" s="15">
        <v>43962.0</v>
      </c>
      <c r="B132" s="1">
        <v>7272.973509933775</v>
      </c>
      <c r="C132" s="1">
        <v>9000.0</v>
      </c>
      <c r="D132" s="1">
        <v>7000.331958762888</v>
      </c>
      <c r="E132" s="1">
        <v>9000.0</v>
      </c>
      <c r="F132" s="1">
        <v>4654.560624999999</v>
      </c>
      <c r="G132" s="1">
        <v>8909.0</v>
      </c>
      <c r="H132" s="1">
        <v>11364.0</v>
      </c>
      <c r="I132" s="1">
        <v>8818.054421768707</v>
      </c>
      <c r="J132" s="1">
        <v>8795.941988950277</v>
      </c>
      <c r="K132" s="1">
        <v>8091.0</v>
      </c>
      <c r="L132" s="1">
        <v>9909.001410437235</v>
      </c>
      <c r="M132" s="1">
        <v>9909.0</v>
      </c>
      <c r="N132" s="1">
        <v>8363.992233009709</v>
      </c>
      <c r="O132" s="1">
        <v>5182.518620689655</v>
      </c>
      <c r="P132" s="1">
        <v>7273.0</v>
      </c>
      <c r="Q132" s="1">
        <v>6137.304878048781</v>
      </c>
    </row>
    <row r="133" ht="15.75" customHeight="1">
      <c r="A133" s="15">
        <v>43963.0</v>
      </c>
      <c r="B133" s="1">
        <v>7272.994252873563</v>
      </c>
      <c r="C133" s="1">
        <v>9000.0</v>
      </c>
      <c r="D133" s="1">
        <v>7000.342608695652</v>
      </c>
      <c r="E133" s="1">
        <v>9000.0</v>
      </c>
      <c r="F133" s="1">
        <v>4654.62193877551</v>
      </c>
      <c r="G133" s="1">
        <v>8909.0</v>
      </c>
      <c r="H133" s="1">
        <v>11364.0</v>
      </c>
      <c r="I133" s="1">
        <v>8818.018348623853</v>
      </c>
      <c r="J133" s="1">
        <v>8795.933333333332</v>
      </c>
      <c r="K133" s="1">
        <v>8090.994550408719</v>
      </c>
      <c r="L133" s="1">
        <v>9909.0</v>
      </c>
      <c r="M133" s="1">
        <v>9909.0</v>
      </c>
      <c r="N133" s="1">
        <v>8363.985185185185</v>
      </c>
      <c r="O133" s="1">
        <v>5182.720720720721</v>
      </c>
      <c r="P133" s="1">
        <v>7272.989361702128</v>
      </c>
      <c r="Q133" s="1">
        <v>6137.4375</v>
      </c>
    </row>
    <row r="134" ht="15.75" customHeight="1">
      <c r="A134" s="15">
        <v>43964.0</v>
      </c>
      <c r="B134" s="1">
        <v>7272.983122362869</v>
      </c>
      <c r="C134" s="1">
        <v>9000.0</v>
      </c>
      <c r="D134" s="1">
        <v>7000.379245283019</v>
      </c>
      <c r="E134" s="1">
        <v>9000.0</v>
      </c>
      <c r="F134" s="1">
        <v>4654.626705882352</v>
      </c>
      <c r="G134" s="1">
        <v>8909.0</v>
      </c>
      <c r="H134" s="1">
        <v>11364.0</v>
      </c>
      <c r="I134" s="1">
        <v>8791.602739726028</v>
      </c>
      <c r="J134" s="1">
        <v>8795.940476190477</v>
      </c>
      <c r="K134" s="1">
        <v>8090.9976303317535</v>
      </c>
      <c r="L134" s="1">
        <v>9909.0</v>
      </c>
      <c r="M134" s="1">
        <v>9909.0</v>
      </c>
      <c r="N134" s="1">
        <v>8363.984210526316</v>
      </c>
      <c r="O134" s="1">
        <v>5182.652252252253</v>
      </c>
      <c r="P134" s="1">
        <v>7272.992366412213</v>
      </c>
      <c r="Q134" s="1">
        <v>6137.274725274725</v>
      </c>
    </row>
    <row r="135" ht="15.75" customHeight="1">
      <c r="A135" s="15">
        <v>43965.0</v>
      </c>
      <c r="B135" s="1">
        <v>7272.991620111732</v>
      </c>
      <c r="C135" s="1">
        <v>9000.0</v>
      </c>
      <c r="D135" s="1">
        <v>7000.381512605042</v>
      </c>
      <c r="E135" s="1">
        <v>9000.0</v>
      </c>
      <c r="F135" s="1">
        <v>4654.572176870748</v>
      </c>
      <c r="G135" s="1">
        <v>8909.004545454545</v>
      </c>
      <c r="H135" s="1">
        <v>11364.0</v>
      </c>
      <c r="I135" s="1">
        <v>8774.18439716312</v>
      </c>
      <c r="J135" s="1">
        <v>8795.946078431372</v>
      </c>
      <c r="K135" s="1">
        <v>8050.76393442623</v>
      </c>
      <c r="L135" s="1">
        <v>9909.001042028482</v>
      </c>
      <c r="M135" s="1">
        <v>9909.0</v>
      </c>
      <c r="N135" s="1">
        <v>8353.877227722773</v>
      </c>
      <c r="O135" s="1">
        <v>5182.593617021276</v>
      </c>
      <c r="P135" s="1">
        <v>7272.99530516432</v>
      </c>
      <c r="Q135" s="1">
        <v>6137.2533632286995</v>
      </c>
    </row>
    <row r="136" ht="15.75" customHeight="1">
      <c r="A136" s="15">
        <v>43966.0</v>
      </c>
      <c r="B136" s="1">
        <v>7272.985130111524</v>
      </c>
      <c r="C136" s="1">
        <v>9000.0</v>
      </c>
      <c r="D136" s="1">
        <v>7000.296875000001</v>
      </c>
      <c r="E136" s="1">
        <v>9000.0</v>
      </c>
      <c r="F136" s="1">
        <v>4654.581999999999</v>
      </c>
      <c r="G136" s="1">
        <v>8909.005076142132</v>
      </c>
      <c r="H136" s="1">
        <v>11364.0</v>
      </c>
      <c r="I136" s="1">
        <v>8793.075268817205</v>
      </c>
      <c r="J136" s="1">
        <v>8795.952702702703</v>
      </c>
      <c r="K136" s="1">
        <v>8058.733178654293</v>
      </c>
      <c r="L136" s="1">
        <v>9909.000324464634</v>
      </c>
      <c r="M136" s="1">
        <v>9909.0</v>
      </c>
      <c r="N136" s="1">
        <v>8351.71794871795</v>
      </c>
      <c r="O136" s="1">
        <v>5182.516</v>
      </c>
      <c r="P136" s="1">
        <v>7272.994350282486</v>
      </c>
      <c r="Q136" s="1">
        <v>6137.336065573771</v>
      </c>
    </row>
    <row r="137" ht="15.75" customHeight="1">
      <c r="A137" s="15">
        <v>43967.0</v>
      </c>
      <c r="B137" s="1">
        <v>7272.963636363636</v>
      </c>
      <c r="C137" s="1">
        <v>9000.0</v>
      </c>
      <c r="D137" s="1">
        <v>7000.325423728814</v>
      </c>
      <c r="E137" s="1">
        <v>9000.0</v>
      </c>
      <c r="F137" s="1">
        <v>4654.666603773585</v>
      </c>
      <c r="G137" s="1">
        <v>8909.0</v>
      </c>
      <c r="H137" s="1">
        <v>11364.0</v>
      </c>
      <c r="I137" s="1">
        <v>8802.802631578947</v>
      </c>
      <c r="J137" s="1">
        <v>8795.954198473282</v>
      </c>
      <c r="K137" s="1">
        <v>8068.787330316742</v>
      </c>
      <c r="L137" s="1">
        <v>9909.000619578686</v>
      </c>
      <c r="M137" s="1">
        <v>9909.0</v>
      </c>
      <c r="N137" s="1">
        <v>8346.150537634408</v>
      </c>
      <c r="O137" s="1">
        <v>5182.580740740741</v>
      </c>
      <c r="P137" s="1">
        <v>7273.0</v>
      </c>
      <c r="Q137" s="1">
        <v>6137.4078947368425</v>
      </c>
    </row>
    <row r="138" ht="15.75" customHeight="1">
      <c r="A138" s="15">
        <v>43968.0</v>
      </c>
      <c r="B138" s="1">
        <v>7272.992</v>
      </c>
      <c r="C138" s="1">
        <v>9000.0</v>
      </c>
      <c r="D138" s="1">
        <v>7000.3698630137</v>
      </c>
      <c r="E138" s="1">
        <v>9000.0</v>
      </c>
      <c r="F138" s="1">
        <v>4654.614411764705</v>
      </c>
      <c r="G138" s="1">
        <v>8909.0</v>
      </c>
      <c r="H138" s="1">
        <v>11364.0</v>
      </c>
      <c r="I138" s="1">
        <v>8783.187969924813</v>
      </c>
      <c r="J138" s="1">
        <v>8795.97356828194</v>
      </c>
      <c r="K138" s="1">
        <v>8067.309576837417</v>
      </c>
      <c r="L138" s="1">
        <v>9909.001767825575</v>
      </c>
      <c r="M138" s="1">
        <v>9909.0</v>
      </c>
      <c r="N138" s="1">
        <v>8351.57168141593</v>
      </c>
      <c r="O138" s="1">
        <v>5182.737837837837</v>
      </c>
      <c r="P138" s="1">
        <v>7273.0</v>
      </c>
      <c r="Q138" s="1">
        <v>6137.028409090909</v>
      </c>
    </row>
    <row r="139" ht="15.75" customHeight="1">
      <c r="A139" s="15">
        <v>43969.0</v>
      </c>
      <c r="B139" s="1">
        <v>7272.98064516129</v>
      </c>
      <c r="C139" s="1">
        <v>9000.0</v>
      </c>
      <c r="D139" s="1">
        <v>7000.364227642277</v>
      </c>
      <c r="E139" s="1">
        <v>9000.0</v>
      </c>
      <c r="F139" s="1">
        <v>4654.570504201681</v>
      </c>
      <c r="G139" s="1">
        <v>8909.0</v>
      </c>
      <c r="H139" s="1">
        <v>11364.0</v>
      </c>
      <c r="I139" s="1">
        <v>8813.83695652174</v>
      </c>
      <c r="J139" s="1">
        <v>8795.925925925925</v>
      </c>
      <c r="K139" s="1">
        <v>8056.053380782918</v>
      </c>
      <c r="L139" s="1">
        <v>9909.054631828978</v>
      </c>
      <c r="M139" s="1">
        <v>9909.0</v>
      </c>
      <c r="N139" s="1">
        <v>8355.29090909091</v>
      </c>
      <c r="O139" s="1">
        <v>5182.5142857142855</v>
      </c>
      <c r="P139" s="1">
        <v>7272.990740740741</v>
      </c>
      <c r="Q139" s="1">
        <v>6137.32100591716</v>
      </c>
    </row>
    <row r="140" ht="15.75" customHeight="1">
      <c r="A140" s="15">
        <v>43970.0</v>
      </c>
      <c r="B140" s="1">
        <v>7723.973154362416</v>
      </c>
      <c r="C140" s="1">
        <v>9000.0</v>
      </c>
      <c r="D140" s="1">
        <v>4600.200000000001</v>
      </c>
      <c r="E140" s="1">
        <v>9000.0</v>
      </c>
      <c r="F140" s="1">
        <v>4654.633451327433</v>
      </c>
      <c r="G140" s="1">
        <v>8909.0</v>
      </c>
      <c r="H140" s="1">
        <v>11364.0</v>
      </c>
      <c r="I140" s="1">
        <v>8818.029239766081</v>
      </c>
      <c r="J140" s="1">
        <v>8795.94385026738</v>
      </c>
      <c r="K140" s="1">
        <v>8058.170568561873</v>
      </c>
      <c r="L140" s="1">
        <v>9909.0</v>
      </c>
      <c r="M140" s="1">
        <v>9909.0</v>
      </c>
      <c r="N140" s="1">
        <v>8356.708571428571</v>
      </c>
      <c r="O140" s="1">
        <v>5182.530985915493</v>
      </c>
      <c r="P140" s="1">
        <v>7272.975409836065</v>
      </c>
      <c r="Q140" s="1">
        <v>6137.200657894737</v>
      </c>
    </row>
    <row r="141" ht="15.75" customHeight="1">
      <c r="A141" s="15">
        <v>43971.0</v>
      </c>
      <c r="B141" s="1">
        <v>7727.026490066225</v>
      </c>
      <c r="C141" s="1">
        <v>9000.0</v>
      </c>
      <c r="D141" s="1">
        <v>4600.17962962963</v>
      </c>
      <c r="E141" s="1">
        <v>9000.0</v>
      </c>
      <c r="F141" s="1">
        <v>4654.65</v>
      </c>
      <c r="G141" s="1">
        <v>8909.0</v>
      </c>
      <c r="H141" s="1">
        <v>11364.0</v>
      </c>
      <c r="I141" s="1">
        <v>8818.046109510087</v>
      </c>
      <c r="J141" s="1">
        <v>8795.938073394496</v>
      </c>
      <c r="K141" s="1">
        <v>8091.0</v>
      </c>
      <c r="L141" s="1">
        <v>9909.0</v>
      </c>
      <c r="M141" s="1">
        <v>9909.0</v>
      </c>
      <c r="N141" s="1">
        <v>8363.977981651376</v>
      </c>
      <c r="O141" s="1">
        <v>5182.680341880342</v>
      </c>
      <c r="P141" s="1">
        <v>7272.991304347826</v>
      </c>
      <c r="Q141" s="1">
        <v>6137.247540983607</v>
      </c>
    </row>
    <row r="142" ht="15.75" customHeight="1">
      <c r="A142" s="15">
        <v>43972.0</v>
      </c>
      <c r="B142" s="1">
        <v>7727.030487804878</v>
      </c>
      <c r="C142" s="1">
        <v>9000.0</v>
      </c>
      <c r="D142" s="1">
        <v>4600.1809523809525</v>
      </c>
      <c r="E142" s="1">
        <v>9000.0</v>
      </c>
      <c r="F142" s="1">
        <v>4654.490873786407</v>
      </c>
      <c r="G142" s="1">
        <v>8909.0</v>
      </c>
      <c r="H142" s="1">
        <v>11364.0</v>
      </c>
      <c r="I142" s="1">
        <v>8818.072607260727</v>
      </c>
      <c r="J142" s="1">
        <v>8795.967672413793</v>
      </c>
      <c r="K142" s="1">
        <v>8091.0</v>
      </c>
      <c r="L142" s="1">
        <v>9909.0</v>
      </c>
      <c r="M142" s="1">
        <v>9909.0</v>
      </c>
      <c r="N142" s="1">
        <v>8363.991397849462</v>
      </c>
      <c r="O142" s="1">
        <v>5182.653424657534</v>
      </c>
      <c r="P142" s="1">
        <v>7272.966666666666</v>
      </c>
      <c r="Q142" s="1">
        <v>6137.311567164179</v>
      </c>
    </row>
    <row r="143" ht="15.75" customHeight="1">
      <c r="A143" s="15">
        <v>43973.0</v>
      </c>
      <c r="B143" s="1">
        <v>7727.01</v>
      </c>
      <c r="C143" s="1">
        <v>9000.0</v>
      </c>
      <c r="D143" s="1">
        <v>4600.200000000001</v>
      </c>
      <c r="E143" s="1">
        <v>9000.0</v>
      </c>
      <c r="F143" s="1">
        <v>4654.59816091954</v>
      </c>
      <c r="G143" s="1">
        <v>8909.015151515152</v>
      </c>
      <c r="H143" s="1">
        <v>11364.0</v>
      </c>
      <c r="I143" s="1">
        <v>8818.025423728814</v>
      </c>
      <c r="J143" s="1">
        <v>8795.925</v>
      </c>
      <c r="K143" s="1">
        <v>8091.0</v>
      </c>
      <c r="L143" s="1">
        <v>9909.00172860847</v>
      </c>
      <c r="M143" s="1">
        <v>9909.0</v>
      </c>
      <c r="N143" s="1">
        <v>8364.0</v>
      </c>
      <c r="O143" s="1">
        <v>5182.904444444444</v>
      </c>
      <c r="P143" s="1">
        <v>7272.991452991453</v>
      </c>
      <c r="Q143" s="1">
        <v>6137.291666666667</v>
      </c>
    </row>
    <row r="144" ht="15.75" customHeight="1">
      <c r="A144" s="15">
        <v>43974.0</v>
      </c>
      <c r="B144" s="1">
        <v>7727.023809523809</v>
      </c>
      <c r="C144" s="1">
        <v>9000.0</v>
      </c>
      <c r="D144" s="1">
        <v>4600.18932038835</v>
      </c>
      <c r="E144" s="1">
        <v>9000.0</v>
      </c>
      <c r="F144" s="1">
        <v>4654.636056338028</v>
      </c>
      <c r="G144" s="1">
        <v>8909.0</v>
      </c>
      <c r="H144" s="1">
        <v>11364.0</v>
      </c>
      <c r="I144" s="1">
        <v>8818.034934497817</v>
      </c>
      <c r="J144" s="1">
        <v>8795.950892857143</v>
      </c>
      <c r="K144" s="1">
        <v>8090.998076923077</v>
      </c>
      <c r="L144" s="1">
        <v>9909.001403837156</v>
      </c>
      <c r="M144" s="1">
        <v>9909.0</v>
      </c>
      <c r="N144" s="1">
        <v>8363.98756476684</v>
      </c>
      <c r="O144" s="1">
        <v>5182.757281553398</v>
      </c>
      <c r="P144" s="1">
        <v>7272.993788819876</v>
      </c>
      <c r="Q144" s="1">
        <v>6137.036697247707</v>
      </c>
    </row>
    <row r="145" ht="15.75" customHeight="1">
      <c r="A145" s="15">
        <v>43975.0</v>
      </c>
      <c r="B145" s="1">
        <v>7727.010101010101</v>
      </c>
      <c r="C145" s="1">
        <v>9000.0</v>
      </c>
      <c r="D145" s="1">
        <v>4600.171612903227</v>
      </c>
      <c r="E145" s="1">
        <v>9000.0</v>
      </c>
      <c r="F145" s="1">
        <v>4654.6225</v>
      </c>
      <c r="G145" s="1">
        <v>8909.0</v>
      </c>
      <c r="H145" s="1">
        <v>11364.0</v>
      </c>
      <c r="I145" s="1">
        <v>8818.051502145923</v>
      </c>
      <c r="J145" s="1">
        <v>8795.962093862816</v>
      </c>
      <c r="K145" s="1">
        <v>8090.992907801418</v>
      </c>
      <c r="L145" s="1">
        <v>9909.000576701268</v>
      </c>
      <c r="M145" s="1">
        <v>9909.0</v>
      </c>
      <c r="N145" s="1">
        <v>8363.991351351353</v>
      </c>
      <c r="O145" s="1">
        <v>5182.706493506493</v>
      </c>
      <c r="P145" s="1">
        <v>7272.992537313433</v>
      </c>
      <c r="Q145" s="1">
        <v>6137.265957446809</v>
      </c>
    </row>
    <row r="146" ht="15.75" customHeight="1">
      <c r="A146" s="15">
        <v>43976.0</v>
      </c>
      <c r="B146" s="1">
        <v>7727.010416666667</v>
      </c>
      <c r="C146" s="1">
        <v>9000.0</v>
      </c>
      <c r="D146" s="1">
        <v>4600.18757062147</v>
      </c>
      <c r="E146" s="1">
        <v>9000.0</v>
      </c>
      <c r="F146" s="1">
        <v>4654.679552238806</v>
      </c>
      <c r="G146" s="1">
        <v>8909.0</v>
      </c>
      <c r="H146" s="1">
        <v>11364.0</v>
      </c>
      <c r="I146" s="1">
        <v>8818.037735849057</v>
      </c>
      <c r="J146" s="1">
        <v>8795.970394736842</v>
      </c>
      <c r="K146" s="1">
        <v>8090.995260663507</v>
      </c>
      <c r="L146" s="1">
        <v>9909.0</v>
      </c>
      <c r="M146" s="1">
        <v>9909.0</v>
      </c>
      <c r="N146" s="1">
        <v>8364.0</v>
      </c>
      <c r="O146" s="1">
        <v>5182.506569343066</v>
      </c>
      <c r="P146" s="1">
        <v>7272.987341772152</v>
      </c>
      <c r="Q146" s="1">
        <v>6137.033653846154</v>
      </c>
    </row>
    <row r="147" ht="15.75" customHeight="1">
      <c r="A147" s="15">
        <v>43977.0</v>
      </c>
      <c r="B147" s="1">
        <v>7727.013888888889</v>
      </c>
      <c r="C147" s="1">
        <v>9000.0</v>
      </c>
      <c r="D147" s="1">
        <v>4600.166497461929</v>
      </c>
      <c r="E147" s="1">
        <v>9000.0</v>
      </c>
      <c r="F147" s="1">
        <v>4654.482911392404</v>
      </c>
      <c r="G147" s="1">
        <v>8909.0</v>
      </c>
      <c r="H147" s="1">
        <v>11364.0</v>
      </c>
      <c r="I147" s="1">
        <v>8818.028673835126</v>
      </c>
      <c r="J147" s="1">
        <v>8795.95081967213</v>
      </c>
      <c r="K147" s="1">
        <v>8091.0</v>
      </c>
      <c r="L147" s="1">
        <v>9909.002645502645</v>
      </c>
      <c r="M147" s="1">
        <v>9909.0</v>
      </c>
      <c r="N147" s="1">
        <v>8363.980952380953</v>
      </c>
      <c r="O147" s="1">
        <v>5182.604477611941</v>
      </c>
      <c r="P147" s="1">
        <v>7273.0</v>
      </c>
      <c r="Q147" s="1">
        <v>6137.073529411765</v>
      </c>
    </row>
    <row r="148" ht="15.75" customHeight="1">
      <c r="A148" s="15">
        <v>43978.0</v>
      </c>
      <c r="B148" s="1">
        <v>7727.01875</v>
      </c>
      <c r="C148" s="1">
        <v>9000.0</v>
      </c>
      <c r="D148" s="1">
        <v>4600.176595744681</v>
      </c>
      <c r="E148" s="1">
        <v>9000.0</v>
      </c>
      <c r="F148" s="1">
        <v>7274.068153846154</v>
      </c>
      <c r="G148" s="1">
        <v>8865.81081081081</v>
      </c>
      <c r="H148" s="1">
        <v>11364.0</v>
      </c>
      <c r="I148" s="1">
        <v>8818.028985507246</v>
      </c>
      <c r="J148" s="1">
        <v>8795.991978609625</v>
      </c>
      <c r="K148" s="1">
        <v>8091.0</v>
      </c>
      <c r="L148" s="1">
        <v>9909.0</v>
      </c>
      <c r="M148" s="1">
        <v>9909.0</v>
      </c>
      <c r="N148" s="1">
        <v>8363.992</v>
      </c>
      <c r="O148" s="1">
        <v>5182.618018018018</v>
      </c>
      <c r="P148" s="1">
        <v>7273.0</v>
      </c>
      <c r="Q148" s="1">
        <v>6137.050684931507</v>
      </c>
    </row>
    <row r="149" ht="15.75" customHeight="1">
      <c r="A149" s="15">
        <v>43979.0</v>
      </c>
      <c r="B149" s="1">
        <v>7727.0306748466255</v>
      </c>
      <c r="C149" s="1">
        <v>9000.0</v>
      </c>
      <c r="D149" s="1">
        <v>4600.180869565218</v>
      </c>
      <c r="E149" s="1">
        <v>9000.0</v>
      </c>
      <c r="F149" s="1">
        <v>7195.447303370785</v>
      </c>
      <c r="G149" s="1">
        <v>8864.477777777778</v>
      </c>
      <c r="H149" s="1">
        <v>11364.0</v>
      </c>
      <c r="I149" s="1">
        <v>8818.030769230769</v>
      </c>
      <c r="J149" s="1">
        <v>8795.975510204082</v>
      </c>
      <c r="K149" s="1">
        <v>8091.0</v>
      </c>
      <c r="L149" s="1">
        <v>9909.002849002849</v>
      </c>
      <c r="M149" s="1">
        <v>9909.0</v>
      </c>
      <c r="N149" s="1">
        <v>8363.993700787401</v>
      </c>
      <c r="O149" s="1">
        <v>5182.63</v>
      </c>
      <c r="P149" s="1">
        <v>7273.0</v>
      </c>
      <c r="Q149" s="1">
        <v>6137.32131147541</v>
      </c>
    </row>
    <row r="150" ht="15.75" customHeight="1">
      <c r="A150" s="15">
        <v>43980.0</v>
      </c>
      <c r="B150" s="1">
        <v>7727.017937219731</v>
      </c>
      <c r="C150" s="1">
        <v>9000.0</v>
      </c>
      <c r="D150" s="1">
        <v>4600.184561403509</v>
      </c>
      <c r="E150" s="1">
        <v>9000.0</v>
      </c>
      <c r="F150" s="1">
        <v>7315.0</v>
      </c>
      <c r="G150" s="1">
        <v>8865.84023668639</v>
      </c>
      <c r="H150" s="1">
        <v>11364.0</v>
      </c>
      <c r="I150" s="1">
        <v>8818.006134969326</v>
      </c>
      <c r="J150" s="1">
        <v>8795.950495049505</v>
      </c>
      <c r="K150" s="1">
        <v>8090.995294117647</v>
      </c>
      <c r="L150" s="1">
        <v>9909.0006006006</v>
      </c>
      <c r="M150" s="1">
        <v>9909.0</v>
      </c>
      <c r="N150" s="1">
        <v>8363.99526627219</v>
      </c>
      <c r="O150" s="1">
        <v>5182.674796747968</v>
      </c>
      <c r="P150" s="1">
        <v>7272.992592592593</v>
      </c>
      <c r="Q150" s="1">
        <v>6137.296089385475</v>
      </c>
    </row>
    <row r="151" ht="15.75" customHeight="1">
      <c r="A151" s="15">
        <v>43981.0</v>
      </c>
      <c r="B151" s="1">
        <v>7727.006944444444</v>
      </c>
      <c r="C151" s="1">
        <v>9000.0</v>
      </c>
      <c r="D151" s="1">
        <v>4600.1503225806455</v>
      </c>
      <c r="E151" s="1">
        <v>9000.0</v>
      </c>
      <c r="F151" s="1">
        <v>7315.0</v>
      </c>
      <c r="G151" s="1">
        <v>8865.235915492958</v>
      </c>
      <c r="H151" s="1">
        <v>11364.0</v>
      </c>
      <c r="I151" s="1">
        <v>8818.045146726863</v>
      </c>
      <c r="J151" s="1">
        <v>8795.985893416928</v>
      </c>
      <c r="K151" s="1">
        <v>8090.996447602131</v>
      </c>
      <c r="L151" s="1">
        <v>9909.000371333086</v>
      </c>
      <c r="M151" s="1">
        <v>9909.0</v>
      </c>
      <c r="N151" s="1">
        <v>8364.0</v>
      </c>
      <c r="O151" s="1">
        <v>5182.393150684931</v>
      </c>
      <c r="P151" s="1">
        <v>7272.986842105263</v>
      </c>
      <c r="Q151" s="1">
        <v>6137.281914893617</v>
      </c>
    </row>
    <row r="152" ht="15.75" customHeight="1">
      <c r="A152" s="15">
        <v>43982.0</v>
      </c>
      <c r="B152" s="1">
        <v>7727.004065040651</v>
      </c>
      <c r="C152" s="1">
        <v>9000.0</v>
      </c>
      <c r="D152" s="1">
        <v>4600.148235294118</v>
      </c>
      <c r="E152" s="1">
        <v>9000.0</v>
      </c>
      <c r="F152" s="1">
        <v>7315.0</v>
      </c>
      <c r="G152" s="1">
        <v>8865.065088757396</v>
      </c>
      <c r="H152" s="1">
        <v>11364.0</v>
      </c>
      <c r="I152" s="1">
        <v>8818.028169014084</v>
      </c>
      <c r="J152" s="1">
        <v>8795.955737704919</v>
      </c>
      <c r="K152" s="1">
        <v>8090.997830802603</v>
      </c>
      <c r="L152" s="1">
        <v>9909.001397949674</v>
      </c>
      <c r="M152" s="1">
        <v>9909.0</v>
      </c>
      <c r="N152" s="1">
        <v>8363.996734693877</v>
      </c>
      <c r="O152" s="1">
        <v>5182.379545454545</v>
      </c>
      <c r="P152" s="1">
        <v>7273.0</v>
      </c>
      <c r="Q152" s="1">
        <v>6137.1796875</v>
      </c>
    </row>
    <row r="153" ht="15.75" customHeight="1">
      <c r="A153" s="15">
        <v>43983.0</v>
      </c>
      <c r="B153" s="1">
        <v>7727.007633587787</v>
      </c>
      <c r="C153" s="1">
        <v>9000.0</v>
      </c>
      <c r="D153" s="1">
        <v>4600.149714285714</v>
      </c>
      <c r="E153" s="1">
        <v>9000.0</v>
      </c>
      <c r="F153" s="1">
        <v>9214.8575</v>
      </c>
      <c r="G153" s="1">
        <v>9818.0</v>
      </c>
      <c r="H153" s="1">
        <v>11364.0</v>
      </c>
      <c r="I153" s="1">
        <v>8818.021505376344</v>
      </c>
      <c r="J153" s="1">
        <v>8795.951086956522</v>
      </c>
      <c r="K153" s="1">
        <v>8091.0</v>
      </c>
      <c r="L153" s="1">
        <v>12612.835694050991</v>
      </c>
      <c r="M153" s="1">
        <v>12434.0</v>
      </c>
      <c r="N153" s="1">
        <v>8363.978947368421</v>
      </c>
      <c r="O153" s="1">
        <v>5182.84</v>
      </c>
      <c r="P153" s="1">
        <v>7272.962025316456</v>
      </c>
      <c r="Q153" s="1">
        <v>6137.095108695652</v>
      </c>
    </row>
    <row r="154" ht="15.75" customHeight="1">
      <c r="A154" s="15">
        <v>43984.0</v>
      </c>
      <c r="B154" s="1">
        <v>8182.0</v>
      </c>
      <c r="C154" s="1">
        <v>9000.0</v>
      </c>
      <c r="D154" s="1">
        <v>8362.260550458715</v>
      </c>
      <c r="E154" s="1">
        <v>10902.25441696113</v>
      </c>
      <c r="F154" s="1">
        <v>8968.081428571428</v>
      </c>
      <c r="G154" s="1">
        <v>8863.975609756097</v>
      </c>
      <c r="H154" s="1">
        <v>11364.0</v>
      </c>
      <c r="I154" s="1">
        <v>8818.02994011976</v>
      </c>
      <c r="J154" s="1">
        <v>8795.932653061225</v>
      </c>
      <c r="K154" s="1">
        <v>8090.994764397906</v>
      </c>
      <c r="L154" s="1">
        <v>9914.981359649122</v>
      </c>
      <c r="M154" s="1">
        <v>9909.0</v>
      </c>
      <c r="N154" s="1">
        <v>8364.0</v>
      </c>
      <c r="O154" s="1">
        <v>5182.8282608695645</v>
      </c>
      <c r="P154" s="1">
        <v>7272.993548387097</v>
      </c>
      <c r="Q154" s="1">
        <v>6137.4375</v>
      </c>
    </row>
    <row r="155" ht="15.75" customHeight="1">
      <c r="A155" s="15">
        <v>43985.0</v>
      </c>
      <c r="B155" s="1">
        <v>8181.994117647058</v>
      </c>
      <c r="C155" s="1">
        <v>9000.0</v>
      </c>
      <c r="D155" s="1">
        <v>8700.969014084507</v>
      </c>
      <c r="E155" s="1">
        <v>10900.287671232876</v>
      </c>
      <c r="F155" s="1">
        <v>9214.951694915253</v>
      </c>
      <c r="G155" s="1">
        <v>8865.2</v>
      </c>
      <c r="H155" s="1">
        <v>11364.0</v>
      </c>
      <c r="I155" s="1">
        <v>8818.042682926829</v>
      </c>
      <c r="J155" s="1">
        <v>8795.935622317596</v>
      </c>
      <c r="K155" s="1">
        <v>8091.0</v>
      </c>
      <c r="L155" s="1">
        <v>9909.0</v>
      </c>
      <c r="M155" s="1">
        <v>9909.0</v>
      </c>
      <c r="N155" s="1">
        <v>8363.985882352941</v>
      </c>
      <c r="O155" s="1">
        <v>5182.511594202899</v>
      </c>
      <c r="P155" s="1">
        <v>7273.0</v>
      </c>
      <c r="Q155" s="1">
        <v>6137.4078947368425</v>
      </c>
    </row>
    <row r="156" ht="15.75" customHeight="1">
      <c r="A156" s="15">
        <v>43986.0</v>
      </c>
      <c r="B156" s="1">
        <v>8182.0</v>
      </c>
      <c r="C156" s="1">
        <v>9000.0</v>
      </c>
      <c r="D156" s="1">
        <v>8700.91851851852</v>
      </c>
      <c r="E156" s="1">
        <v>10909.0</v>
      </c>
      <c r="F156" s="1">
        <v>9214.81</v>
      </c>
      <c r="G156" s="1">
        <v>8864.536585365853</v>
      </c>
      <c r="H156" s="1">
        <v>11364.0</v>
      </c>
      <c r="I156" s="1">
        <v>8818.033783783783</v>
      </c>
      <c r="J156" s="1">
        <v>8795.96794871795</v>
      </c>
      <c r="K156" s="1">
        <v>8090.991780821918</v>
      </c>
      <c r="L156" s="1">
        <v>11719.753661784287</v>
      </c>
      <c r="M156" s="1">
        <v>11727.04347826087</v>
      </c>
      <c r="N156" s="1">
        <v>8364.0</v>
      </c>
      <c r="O156" s="1">
        <v>5182.866666666666</v>
      </c>
      <c r="P156" s="1">
        <v>7272.971698113208</v>
      </c>
      <c r="Q156" s="1">
        <v>6137.309904153354</v>
      </c>
    </row>
    <row r="157" ht="15.75" customHeight="1">
      <c r="A157" s="15">
        <v>43987.0</v>
      </c>
      <c r="B157" s="1">
        <v>8181.989637305699</v>
      </c>
      <c r="C157" s="1">
        <v>9000.0</v>
      </c>
      <c r="D157" s="1">
        <v>8700.961403508772</v>
      </c>
      <c r="E157" s="1">
        <v>9384.72193877551</v>
      </c>
      <c r="F157" s="1">
        <v>9214.850980392157</v>
      </c>
      <c r="G157" s="1">
        <v>8864.362903225807</v>
      </c>
      <c r="H157" s="1">
        <v>11364.0</v>
      </c>
      <c r="I157" s="1">
        <v>8818.034285714286</v>
      </c>
      <c r="J157" s="1">
        <v>8795.97794117647</v>
      </c>
      <c r="K157" s="1">
        <v>8091.0</v>
      </c>
      <c r="L157" s="1">
        <v>11727.007843137255</v>
      </c>
      <c r="M157" s="1">
        <v>11727.012658227848</v>
      </c>
      <c r="N157" s="1">
        <v>8363.99187817259</v>
      </c>
      <c r="O157" s="1">
        <v>5182.4857142857145</v>
      </c>
      <c r="P157" s="1">
        <v>7272.993243243243</v>
      </c>
      <c r="Q157" s="1">
        <v>6137.293795620438</v>
      </c>
    </row>
    <row r="158" ht="15.75" customHeight="1">
      <c r="A158" s="15">
        <v>43988.0</v>
      </c>
      <c r="B158" s="1">
        <v>8181.995967741936</v>
      </c>
      <c r="C158" s="1">
        <v>9000.0</v>
      </c>
      <c r="D158" s="1">
        <v>8700.935294117648</v>
      </c>
      <c r="E158" s="1">
        <v>9000.0</v>
      </c>
      <c r="F158" s="1">
        <v>9214.826456692914</v>
      </c>
      <c r="G158" s="1">
        <v>8865.30705394191</v>
      </c>
      <c r="H158" s="1">
        <v>11364.0</v>
      </c>
      <c r="I158" s="1">
        <v>8818.034653465347</v>
      </c>
      <c r="J158" s="1">
        <v>8795.935975609756</v>
      </c>
      <c r="K158" s="1">
        <v>8090.995145631068</v>
      </c>
      <c r="L158" s="1">
        <v>11727.005964214712</v>
      </c>
      <c r="M158" s="1">
        <v>11727.00709219858</v>
      </c>
      <c r="N158" s="1">
        <v>8363.991666666667</v>
      </c>
      <c r="O158" s="1">
        <v>3454.354471544715</v>
      </c>
      <c r="P158" s="1">
        <v>7272.991031390135</v>
      </c>
      <c r="Q158" s="1">
        <v>4090.698529411765</v>
      </c>
    </row>
    <row r="159" ht="15.75" customHeight="1">
      <c r="A159" s="15">
        <v>43989.0</v>
      </c>
      <c r="B159" s="1">
        <v>8182.0</v>
      </c>
      <c r="C159" s="1">
        <v>9000.0</v>
      </c>
      <c r="D159" s="1">
        <v>8700.964516129034</v>
      </c>
      <c r="E159" s="1">
        <v>9000.0</v>
      </c>
      <c r="F159" s="1">
        <v>9214.81</v>
      </c>
      <c r="G159" s="1">
        <v>8864.767045454546</v>
      </c>
      <c r="H159" s="1">
        <v>11364.0</v>
      </c>
      <c r="I159" s="1">
        <v>8818.047619047618</v>
      </c>
      <c r="J159" s="1">
        <v>8795.964882943144</v>
      </c>
      <c r="K159" s="1">
        <v>8090.996638655462</v>
      </c>
      <c r="L159" s="1">
        <v>11727.011452682338</v>
      </c>
      <c r="M159" s="1">
        <v>11727.009708737864</v>
      </c>
      <c r="N159" s="1">
        <v>8363.995294117649</v>
      </c>
      <c r="O159" s="1">
        <v>3454.2466257668707</v>
      </c>
      <c r="P159" s="1">
        <v>7273.0</v>
      </c>
      <c r="Q159" s="1">
        <v>4090.734146341463</v>
      </c>
    </row>
    <row r="160" ht="15.75" customHeight="1">
      <c r="A160" s="15">
        <v>43990.0</v>
      </c>
      <c r="B160" s="1">
        <v>8181.978723404255</v>
      </c>
      <c r="C160" s="1">
        <v>9000.0</v>
      </c>
      <c r="D160" s="1">
        <v>8700.816666666668</v>
      </c>
      <c r="E160" s="1">
        <v>10909.0</v>
      </c>
      <c r="F160" s="1">
        <v>9214.81</v>
      </c>
      <c r="G160" s="1">
        <v>8865.384615384615</v>
      </c>
      <c r="H160" s="1">
        <v>11364.0</v>
      </c>
      <c r="I160" s="1">
        <v>8818.027586206896</v>
      </c>
      <c r="J160" s="1">
        <v>8795.967105263158</v>
      </c>
      <c r="K160" s="1">
        <v>8091.0</v>
      </c>
      <c r="L160" s="1">
        <v>11727.015228426397</v>
      </c>
      <c r="M160" s="1">
        <v>11727.0</v>
      </c>
      <c r="N160" s="1">
        <v>8363.988571428572</v>
      </c>
      <c r="O160" s="1">
        <v>3454.355555555555</v>
      </c>
      <c r="P160" s="1">
        <v>7272.99</v>
      </c>
      <c r="Q160" s="1">
        <v>4090.7241594022416</v>
      </c>
    </row>
    <row r="161" ht="15.75" customHeight="1">
      <c r="A161" s="15">
        <v>43991.0</v>
      </c>
      <c r="B161" s="1">
        <v>8181.993865030675</v>
      </c>
      <c r="C161" s="1">
        <v>9000.0</v>
      </c>
      <c r="D161" s="1">
        <v>8700.672972972974</v>
      </c>
      <c r="E161" s="1">
        <v>9000.0</v>
      </c>
      <c r="F161" s="1">
        <v>9214.81</v>
      </c>
      <c r="G161" s="1">
        <v>8864.916666666666</v>
      </c>
      <c r="H161" s="1">
        <v>11364.0</v>
      </c>
      <c r="I161" s="1">
        <v>8818.013986013986</v>
      </c>
      <c r="J161" s="1">
        <v>8795.97356828194</v>
      </c>
      <c r="K161" s="1">
        <v>8091.0</v>
      </c>
      <c r="L161" s="1">
        <v>11727.016783216783</v>
      </c>
      <c r="M161" s="1">
        <v>11727.0</v>
      </c>
      <c r="N161" s="1">
        <v>8363.985</v>
      </c>
      <c r="O161" s="1">
        <v>3454.3477321814253</v>
      </c>
      <c r="P161" s="1">
        <v>7272.986394557823</v>
      </c>
      <c r="Q161" s="1">
        <v>4090.678485576923</v>
      </c>
    </row>
    <row r="162" ht="15.75" customHeight="1">
      <c r="A162" s="15">
        <v>43992.0</v>
      </c>
      <c r="B162" s="1">
        <v>8182.0</v>
      </c>
      <c r="C162" s="1">
        <v>9000.0</v>
      </c>
      <c r="D162" s="1">
        <v>8700.898461538462</v>
      </c>
      <c r="E162" s="1">
        <v>9000.0</v>
      </c>
      <c r="F162" s="1">
        <v>9214.81</v>
      </c>
      <c r="G162" s="1">
        <v>8864.741379310344</v>
      </c>
      <c r="H162" s="1">
        <v>11364.0</v>
      </c>
      <c r="I162" s="1">
        <v>8818.045584045583</v>
      </c>
      <c r="J162" s="1">
        <v>8795.972850678732</v>
      </c>
      <c r="K162" s="1">
        <v>8090.996951219512</v>
      </c>
      <c r="L162" s="1">
        <v>11727.013963480129</v>
      </c>
      <c r="M162" s="1">
        <v>11727.025</v>
      </c>
      <c r="N162" s="1">
        <v>8363.983673469387</v>
      </c>
      <c r="O162" s="1">
        <v>3454.352</v>
      </c>
      <c r="P162" s="1">
        <v>7272.992753623188</v>
      </c>
      <c r="Q162" s="1">
        <v>4090.7196367763904</v>
      </c>
    </row>
    <row r="163" ht="15.75" customHeight="1">
      <c r="A163" s="15">
        <v>43993.0</v>
      </c>
      <c r="B163" s="1">
        <v>8181.988700564972</v>
      </c>
      <c r="C163" s="1">
        <v>9000.0</v>
      </c>
      <c r="D163" s="1">
        <v>8700.849019607844</v>
      </c>
      <c r="E163" s="1">
        <v>9000.0</v>
      </c>
      <c r="F163" s="1">
        <v>9214.877419354838</v>
      </c>
      <c r="G163" s="1">
        <v>8863.993902439024</v>
      </c>
      <c r="H163" s="1">
        <v>11364.0</v>
      </c>
      <c r="I163" s="1">
        <v>8818.053097345133</v>
      </c>
      <c r="J163" s="1">
        <v>8795.948453608247</v>
      </c>
      <c r="K163" s="1">
        <v>8091.0</v>
      </c>
      <c r="L163" s="1">
        <v>11727.01916058394</v>
      </c>
      <c r="M163" s="1">
        <v>11727.015151515152</v>
      </c>
      <c r="N163" s="1">
        <v>8363.996244131456</v>
      </c>
      <c r="O163" s="1">
        <v>3454.334303534303</v>
      </c>
      <c r="P163" s="1">
        <v>7272.994736842105</v>
      </c>
      <c r="Q163" s="1">
        <v>4090.7112445414846</v>
      </c>
    </row>
    <row r="164" ht="15.75" customHeight="1">
      <c r="A164" s="15">
        <v>43994.0</v>
      </c>
      <c r="B164" s="1">
        <v>8182.0</v>
      </c>
      <c r="C164" s="1">
        <v>9000.0</v>
      </c>
      <c r="D164" s="1">
        <v>8700.785365853659</v>
      </c>
      <c r="E164" s="1">
        <v>9000.0</v>
      </c>
      <c r="F164" s="1">
        <v>9214.81</v>
      </c>
      <c r="G164" s="1">
        <v>8864.642156862745</v>
      </c>
      <c r="H164" s="1">
        <v>11364.0</v>
      </c>
      <c r="I164" s="1">
        <v>8818.04255319149</v>
      </c>
      <c r="J164" s="1">
        <v>8795.927027027026</v>
      </c>
      <c r="K164" s="1">
        <v>8090.998366013072</v>
      </c>
      <c r="L164" s="1">
        <v>11727.00699677072</v>
      </c>
      <c r="M164" s="1">
        <v>11727.0</v>
      </c>
      <c r="N164" s="1">
        <v>8363.995592286503</v>
      </c>
      <c r="O164" s="1">
        <v>3454.407960199005</v>
      </c>
      <c r="P164" s="1">
        <v>7272.995983935743</v>
      </c>
      <c r="Q164" s="1">
        <v>4090.7471395881007</v>
      </c>
    </row>
    <row r="165" ht="15.75" customHeight="1">
      <c r="A165" s="15">
        <v>43995.0</v>
      </c>
      <c r="B165" s="1">
        <v>8181.9842519685035</v>
      </c>
      <c r="C165" s="1">
        <v>9000.0</v>
      </c>
      <c r="D165" s="1">
        <v>8700.838235294117</v>
      </c>
      <c r="E165" s="1">
        <v>9000.0</v>
      </c>
      <c r="F165" s="1">
        <v>9214.873979591835</v>
      </c>
      <c r="G165" s="1">
        <v>8865.578947368422</v>
      </c>
      <c r="H165" s="1">
        <v>11364.0</v>
      </c>
      <c r="I165" s="1">
        <v>8818.052805280528</v>
      </c>
      <c r="J165" s="1">
        <v>8795.952991452992</v>
      </c>
      <c r="K165" s="1">
        <v>8090.998468606432</v>
      </c>
      <c r="L165" s="1">
        <v>11727.011874032009</v>
      </c>
      <c r="M165" s="1">
        <v>11727.0</v>
      </c>
      <c r="N165" s="1">
        <v>8363.985882352941</v>
      </c>
      <c r="O165" s="1">
        <v>3454.3862745098036</v>
      </c>
      <c r="P165" s="1">
        <v>7273.0</v>
      </c>
      <c r="Q165" s="1">
        <v>4090.7165413533835</v>
      </c>
    </row>
    <row r="166" ht="15.75" customHeight="1">
      <c r="A166" s="15">
        <v>43996.0</v>
      </c>
      <c r="B166" s="1">
        <v>8181.995798319328</v>
      </c>
      <c r="C166" s="1">
        <v>9000.0</v>
      </c>
      <c r="D166" s="1">
        <v>8701.000000000002</v>
      </c>
      <c r="E166" s="1">
        <v>9000.0</v>
      </c>
      <c r="F166" s="1">
        <v>9214.81</v>
      </c>
      <c r="G166" s="1">
        <v>8864.575949367088</v>
      </c>
      <c r="H166" s="1">
        <v>11364.0</v>
      </c>
      <c r="I166" s="1">
        <v>8818.028708133972</v>
      </c>
      <c r="J166" s="1">
        <v>8795.957746478873</v>
      </c>
      <c r="K166" s="1">
        <v>8090.998257839721</v>
      </c>
      <c r="L166" s="1">
        <v>11727.00731261426</v>
      </c>
      <c r="M166" s="1">
        <v>11727.009615384615</v>
      </c>
      <c r="N166" s="1">
        <v>8363.989225589226</v>
      </c>
      <c r="O166" s="1">
        <v>3454.35</v>
      </c>
      <c r="P166" s="1">
        <v>7273.0</v>
      </c>
      <c r="Q166" s="1">
        <v>4090.7564338235293</v>
      </c>
    </row>
    <row r="167" ht="15.75" customHeight="1">
      <c r="A167" s="15">
        <v>43997.0</v>
      </c>
      <c r="B167" s="1">
        <v>8182.0</v>
      </c>
      <c r="C167" s="1">
        <v>9000.0</v>
      </c>
      <c r="D167" s="1">
        <v>8700.923255813954</v>
      </c>
      <c r="E167" s="1">
        <v>9000.0</v>
      </c>
      <c r="F167" s="1">
        <v>9214.858045977011</v>
      </c>
      <c r="G167" s="1">
        <v>8864.57142857143</v>
      </c>
      <c r="H167" s="1">
        <v>11364.0</v>
      </c>
      <c r="I167" s="1">
        <v>8818.040955631399</v>
      </c>
      <c r="J167" s="1">
        <v>8795.931818181818</v>
      </c>
      <c r="K167" s="1">
        <v>8091.0</v>
      </c>
      <c r="L167" s="1">
        <v>11727.015243902439</v>
      </c>
      <c r="M167" s="1">
        <v>11727.0</v>
      </c>
      <c r="N167" s="1">
        <v>8363.986666666668</v>
      </c>
      <c r="O167" s="1">
        <v>3454.340740740741</v>
      </c>
      <c r="P167" s="1">
        <v>7272.990909090909</v>
      </c>
      <c r="Q167" s="1">
        <v>4090.692073170732</v>
      </c>
    </row>
    <row r="168" ht="15.75" customHeight="1">
      <c r="A168" s="15">
        <v>43998.0</v>
      </c>
      <c r="B168" s="1">
        <v>8181.992700729927</v>
      </c>
      <c r="C168" s="1">
        <v>9000.0</v>
      </c>
      <c r="D168" s="1">
        <v>8700.853333333333</v>
      </c>
      <c r="E168" s="1">
        <v>9000.0</v>
      </c>
      <c r="F168" s="1">
        <v>9214.846034482758</v>
      </c>
      <c r="G168" s="1">
        <v>8864.95652173913</v>
      </c>
      <c r="H168" s="1">
        <v>11364.0</v>
      </c>
      <c r="I168" s="1">
        <v>8818.02808988764</v>
      </c>
      <c r="J168" s="1">
        <v>8795.943181818182</v>
      </c>
      <c r="K168" s="1">
        <v>8091.0</v>
      </c>
      <c r="L168" s="1">
        <v>11727.020833333334</v>
      </c>
      <c r="M168" s="1">
        <v>11727.0</v>
      </c>
      <c r="N168" s="1">
        <v>8363.987692307694</v>
      </c>
      <c r="O168" s="1">
        <v>3454.4167300380227</v>
      </c>
      <c r="P168" s="1">
        <v>7273.0</v>
      </c>
      <c r="Q168" s="1">
        <v>4090.744343891403</v>
      </c>
    </row>
    <row r="169" ht="15.75" customHeight="1">
      <c r="A169" s="15">
        <v>43999.0</v>
      </c>
      <c r="B169" s="1">
        <v>8181.983739837398</v>
      </c>
      <c r="C169" s="1">
        <v>9000.0</v>
      </c>
      <c r="D169" s="1">
        <v>8700.908333333333</v>
      </c>
      <c r="E169" s="1">
        <v>9000.0</v>
      </c>
      <c r="F169" s="1">
        <v>9214.8375</v>
      </c>
      <c r="G169" s="1">
        <v>8865.488888888889</v>
      </c>
      <c r="H169" s="1">
        <v>11364.0</v>
      </c>
      <c r="I169" s="1">
        <v>8818.029585798817</v>
      </c>
      <c r="J169" s="1">
        <v>8795.930501930501</v>
      </c>
      <c r="K169" s="1">
        <v>8091.0</v>
      </c>
      <c r="L169" s="1">
        <v>11727.00932090546</v>
      </c>
      <c r="M169" s="1">
        <v>11727.0</v>
      </c>
      <c r="N169" s="1">
        <v>8327.2</v>
      </c>
      <c r="O169" s="1">
        <v>3454.3551020408163</v>
      </c>
      <c r="P169" s="1">
        <v>8091.0</v>
      </c>
      <c r="Q169" s="1">
        <v>4090.697802197802</v>
      </c>
    </row>
    <row r="170" ht="15.75" customHeight="1">
      <c r="A170" s="15">
        <v>44000.0</v>
      </c>
      <c r="B170" s="1">
        <v>8181.9842519685035</v>
      </c>
      <c r="C170" s="1">
        <v>9000.0</v>
      </c>
      <c r="D170" s="1">
        <v>8700.81142857143</v>
      </c>
      <c r="E170" s="1">
        <v>9000.0</v>
      </c>
      <c r="F170" s="1">
        <v>9214.858604651163</v>
      </c>
      <c r="G170" s="1">
        <v>8863.98969072165</v>
      </c>
      <c r="H170" s="1">
        <v>11364.0</v>
      </c>
      <c r="I170" s="1">
        <v>8818.018927444795</v>
      </c>
      <c r="J170" s="1">
        <v>8795.966165413534</v>
      </c>
      <c r="K170" s="1">
        <v>8090.994897959184</v>
      </c>
      <c r="L170" s="1">
        <v>11727.013550135502</v>
      </c>
      <c r="M170" s="1">
        <v>11727.0</v>
      </c>
      <c r="N170" s="1">
        <v>8327.2</v>
      </c>
      <c r="O170" s="1">
        <v>3454.3219251336895</v>
      </c>
      <c r="P170" s="1">
        <v>8090.986111111111</v>
      </c>
      <c r="Q170" s="1">
        <v>4090.707509881423</v>
      </c>
    </row>
    <row r="171" ht="15.75" customHeight="1">
      <c r="A171" s="15">
        <v>44001.0</v>
      </c>
      <c r="B171" s="1">
        <v>8181.986547085202</v>
      </c>
      <c r="C171" s="1">
        <v>9000.0</v>
      </c>
      <c r="D171" s="1">
        <v>8700.842857142858</v>
      </c>
      <c r="E171" s="1">
        <v>9000.0</v>
      </c>
      <c r="F171" s="1">
        <v>9214.8575</v>
      </c>
      <c r="G171" s="1">
        <v>9818.01030927835</v>
      </c>
      <c r="H171" s="1">
        <v>11364.0</v>
      </c>
      <c r="I171" s="1">
        <v>8818.011111111111</v>
      </c>
      <c r="J171" s="1">
        <v>8795.963636363636</v>
      </c>
      <c r="K171" s="1">
        <v>8090.987719298246</v>
      </c>
      <c r="L171" s="1">
        <v>12633.46148255814</v>
      </c>
      <c r="M171" s="1">
        <v>12636.054945054944</v>
      </c>
      <c r="N171" s="1">
        <v>8327.2</v>
      </c>
      <c r="O171" s="1">
        <v>3454.3756302521006</v>
      </c>
      <c r="P171" s="1">
        <v>8091.0</v>
      </c>
      <c r="Q171" s="1">
        <v>4090.728426395939</v>
      </c>
    </row>
    <row r="172" ht="15.75" customHeight="1">
      <c r="A172" s="15">
        <v>44002.0</v>
      </c>
      <c r="B172" s="1">
        <v>8181.994065281899</v>
      </c>
      <c r="C172" s="1">
        <v>9000.0</v>
      </c>
      <c r="D172" s="1">
        <v>8700.941592920353</v>
      </c>
      <c r="E172" s="1">
        <v>9000.0</v>
      </c>
      <c r="F172" s="1">
        <v>9214.830899999999</v>
      </c>
      <c r="G172" s="1">
        <v>8867.733944954129</v>
      </c>
      <c r="H172" s="1">
        <v>11364.0</v>
      </c>
      <c r="I172" s="1">
        <v>8818.045248868779</v>
      </c>
      <c r="J172" s="1">
        <v>8795.933411214954</v>
      </c>
      <c r="K172" s="1">
        <v>8090.994981179423</v>
      </c>
      <c r="L172" s="1">
        <v>10818.68411352746</v>
      </c>
      <c r="M172" s="1">
        <v>10818.008695652174</v>
      </c>
      <c r="N172" s="1">
        <v>8327.2</v>
      </c>
      <c r="O172" s="1">
        <v>3454.389211618257</v>
      </c>
      <c r="P172" s="1">
        <v>8090.996527777777</v>
      </c>
      <c r="Q172" s="1">
        <v>4090.7152527075814</v>
      </c>
    </row>
    <row r="173" ht="15.75" customHeight="1">
      <c r="A173" s="15">
        <v>44003.0</v>
      </c>
      <c r="B173" s="1">
        <v>8181.992063492064</v>
      </c>
      <c r="C173" s="1">
        <v>9000.0</v>
      </c>
      <c r="D173" s="1">
        <v>8701.0</v>
      </c>
      <c r="E173" s="1">
        <v>9000.0</v>
      </c>
      <c r="F173" s="1">
        <v>9214.809999999998</v>
      </c>
      <c r="G173" s="1">
        <v>8864.36974789916</v>
      </c>
      <c r="H173" s="1">
        <v>11364.0</v>
      </c>
      <c r="I173" s="1">
        <v>8818.025974025973</v>
      </c>
      <c r="J173" s="1">
        <v>8795.95145631068</v>
      </c>
      <c r="K173" s="1">
        <v>8090.998080614204</v>
      </c>
      <c r="L173" s="1">
        <v>10818.002894356006</v>
      </c>
      <c r="M173" s="1">
        <v>10818.0</v>
      </c>
      <c r="N173" s="1">
        <v>8327.2</v>
      </c>
      <c r="O173" s="1">
        <v>3454.3349112426035</v>
      </c>
      <c r="P173" s="1">
        <v>8091.0</v>
      </c>
      <c r="Q173" s="1">
        <v>4090.7300751879698</v>
      </c>
    </row>
    <row r="174" ht="15.75" customHeight="1">
      <c r="A174" s="15">
        <v>44004.0</v>
      </c>
      <c r="B174" s="1">
        <v>8182.0</v>
      </c>
      <c r="C174" s="1">
        <v>9000.0</v>
      </c>
      <c r="D174" s="1">
        <v>8700.946341463416</v>
      </c>
      <c r="E174" s="1">
        <v>9000.0</v>
      </c>
      <c r="F174" s="1">
        <v>9214.842153846153</v>
      </c>
      <c r="G174" s="1">
        <v>8863.974025974027</v>
      </c>
      <c r="H174" s="1">
        <v>11364.0</v>
      </c>
      <c r="I174" s="1">
        <v>8818.009174311926</v>
      </c>
      <c r="J174" s="1">
        <v>8795.9921875</v>
      </c>
      <c r="K174" s="1">
        <v>8091.0</v>
      </c>
      <c r="L174" s="1">
        <v>10818.015817223199</v>
      </c>
      <c r="M174" s="1">
        <v>10818.0</v>
      </c>
      <c r="N174" s="1">
        <v>8327.2</v>
      </c>
      <c r="O174" s="1">
        <v>3454.3576296296296</v>
      </c>
      <c r="P174" s="1">
        <v>8091.0</v>
      </c>
      <c r="Q174" s="1">
        <v>4090.7541984732825</v>
      </c>
    </row>
    <row r="175" ht="15.75" customHeight="1">
      <c r="A175" s="15">
        <v>44005.0</v>
      </c>
      <c r="B175" s="1">
        <v>8181.986013986014</v>
      </c>
      <c r="C175" s="1">
        <v>9000.0</v>
      </c>
      <c r="D175" s="1">
        <v>8700.919512195122</v>
      </c>
      <c r="E175" s="1">
        <v>9000.0</v>
      </c>
      <c r="F175" s="1">
        <v>9214.8575</v>
      </c>
      <c r="G175" s="1">
        <v>9807.15909090909</v>
      </c>
      <c r="H175" s="1">
        <v>11364.0</v>
      </c>
      <c r="I175" s="1">
        <v>8818.0234375</v>
      </c>
      <c r="J175" s="1">
        <v>8795.967391304348</v>
      </c>
      <c r="K175" s="1">
        <v>8090.996710526316</v>
      </c>
      <c r="L175" s="1">
        <v>12605.768946395563</v>
      </c>
      <c r="M175" s="1">
        <v>12636.0</v>
      </c>
      <c r="N175" s="1">
        <v>8327.199999999999</v>
      </c>
      <c r="O175" s="1">
        <v>3454.3725094577553</v>
      </c>
      <c r="P175" s="1">
        <v>8091.0</v>
      </c>
      <c r="Q175" s="1">
        <v>4090.711285008237</v>
      </c>
    </row>
    <row r="176" ht="15.75" customHeight="1">
      <c r="A176" s="15">
        <v>44006.0</v>
      </c>
      <c r="B176" s="1">
        <v>8181.981818181818</v>
      </c>
      <c r="C176" s="1">
        <v>9000.0</v>
      </c>
      <c r="D176" s="1">
        <v>8700.873563218393</v>
      </c>
      <c r="E176" s="1">
        <v>9000.0</v>
      </c>
      <c r="F176" s="1">
        <v>9214.837866666667</v>
      </c>
      <c r="G176" s="1">
        <v>9818.0</v>
      </c>
      <c r="H176" s="1">
        <v>11364.0</v>
      </c>
      <c r="I176" s="1">
        <v>8818.032653061224</v>
      </c>
      <c r="J176" s="1">
        <v>8795.941747572815</v>
      </c>
      <c r="K176" s="1">
        <v>8090.990476190476</v>
      </c>
      <c r="L176" s="1">
        <v>12636.02193784278</v>
      </c>
      <c r="M176" s="1">
        <v>12636.058823529413</v>
      </c>
      <c r="N176" s="1">
        <v>8327.2</v>
      </c>
      <c r="O176" s="1">
        <v>3454.3932203389827</v>
      </c>
      <c r="P176" s="1">
        <v>8091.0</v>
      </c>
      <c r="Q176" s="1">
        <v>4090.7291242362526</v>
      </c>
    </row>
    <row r="177" ht="15.75" customHeight="1">
      <c r="A177" s="15">
        <v>44007.0</v>
      </c>
      <c r="B177" s="1">
        <v>8176.024590163935</v>
      </c>
      <c r="C177" s="1">
        <v>9000.0</v>
      </c>
      <c r="D177" s="1">
        <v>8645.13023255814</v>
      </c>
      <c r="E177" s="1">
        <v>9000.0</v>
      </c>
      <c r="F177" s="1">
        <v>9159.425</v>
      </c>
      <c r="G177" s="1">
        <v>9818.0</v>
      </c>
      <c r="H177" s="1">
        <v>11364.0</v>
      </c>
      <c r="I177" s="1">
        <v>8720.162895927602</v>
      </c>
      <c r="J177" s="1">
        <v>8751.488372093023</v>
      </c>
      <c r="K177" s="1">
        <v>8037.84476534296</v>
      </c>
      <c r="L177" s="1">
        <v>12636.011990407675</v>
      </c>
      <c r="M177" s="1">
        <v>12636.0</v>
      </c>
      <c r="N177" s="1">
        <v>8327.2</v>
      </c>
      <c r="O177" s="1">
        <v>3454.3903966597077</v>
      </c>
      <c r="P177" s="1">
        <v>8073.195652173913</v>
      </c>
      <c r="Q177" s="1">
        <v>4090.7268292682925</v>
      </c>
    </row>
    <row r="178" ht="15.75" customHeight="1">
      <c r="A178" s="15">
        <v>44008.0</v>
      </c>
      <c r="B178" s="1">
        <v>8177.962025316456</v>
      </c>
      <c r="C178" s="1">
        <v>9000.0</v>
      </c>
      <c r="D178" s="1">
        <v>8630.7925</v>
      </c>
      <c r="E178" s="1">
        <v>9000.0</v>
      </c>
      <c r="F178" s="1">
        <v>9174.561666666666</v>
      </c>
      <c r="G178" s="1">
        <v>9818.021276595744</v>
      </c>
      <c r="H178" s="1">
        <v>11364.0</v>
      </c>
      <c r="I178" s="1">
        <v>8668.750902527076</v>
      </c>
      <c r="J178" s="1">
        <v>8711.142857142857</v>
      </c>
      <c r="K178" s="1">
        <v>8053.12962962963</v>
      </c>
      <c r="L178" s="1">
        <v>12636.005657708629</v>
      </c>
      <c r="M178" s="1">
        <v>12636.0</v>
      </c>
      <c r="N178" s="1">
        <v>8327.2</v>
      </c>
      <c r="O178" s="1">
        <v>3454.354054054054</v>
      </c>
      <c r="P178" s="1">
        <v>8076.109090909091</v>
      </c>
      <c r="Q178" s="1">
        <v>4090.691943127962</v>
      </c>
    </row>
    <row r="179" ht="15.75" customHeight="1">
      <c r="A179" s="15">
        <v>44009.0</v>
      </c>
      <c r="B179" s="1">
        <v>8176.643137254902</v>
      </c>
      <c r="C179" s="1">
        <v>9000.0</v>
      </c>
      <c r="D179" s="1">
        <v>8658.76</v>
      </c>
      <c r="E179" s="1">
        <v>9000.0</v>
      </c>
      <c r="F179" s="1">
        <v>9180.188695652174</v>
      </c>
      <c r="G179" s="1">
        <v>9818.0</v>
      </c>
      <c r="H179" s="1">
        <v>11364.0</v>
      </c>
      <c r="I179" s="1">
        <v>8709.028037383177</v>
      </c>
      <c r="J179" s="1">
        <v>8721.655495978552</v>
      </c>
      <c r="K179" s="1">
        <v>8056.237960339943</v>
      </c>
      <c r="L179" s="1">
        <v>11731.265060240963</v>
      </c>
      <c r="M179" s="1">
        <v>11727.0</v>
      </c>
      <c r="N179" s="1">
        <v>8327.2</v>
      </c>
      <c r="O179" s="1">
        <v>3454.377832512315</v>
      </c>
      <c r="P179" s="1">
        <v>8074.767567567567</v>
      </c>
      <c r="Q179" s="1">
        <v>4090.7243202416917</v>
      </c>
    </row>
    <row r="180" ht="15.75" customHeight="1">
      <c r="A180" s="15">
        <v>44010.0</v>
      </c>
      <c r="B180" s="1">
        <v>8177.387096774193</v>
      </c>
      <c r="C180" s="1">
        <v>9000.0</v>
      </c>
      <c r="D180" s="1">
        <v>8614.03373493976</v>
      </c>
      <c r="E180" s="1">
        <v>9000.0</v>
      </c>
      <c r="F180" s="1">
        <v>9214.834880952381</v>
      </c>
      <c r="G180" s="1">
        <v>9818.0</v>
      </c>
      <c r="H180" s="1">
        <v>11364.0</v>
      </c>
      <c r="I180" s="1">
        <v>8777.29537366548</v>
      </c>
      <c r="J180" s="1">
        <v>8724.666044776119</v>
      </c>
      <c r="K180" s="1">
        <v>8062.322878228782</v>
      </c>
      <c r="L180" s="1">
        <v>11727.004454342985</v>
      </c>
      <c r="M180" s="1">
        <v>11727.0</v>
      </c>
      <c r="N180" s="1">
        <v>8327.2</v>
      </c>
      <c r="O180" s="1">
        <v>3454.344915254237</v>
      </c>
      <c r="P180" s="1">
        <v>8075.909547738694</v>
      </c>
      <c r="Q180" s="1">
        <v>4090.6634615384614</v>
      </c>
    </row>
    <row r="181" ht="15.75" customHeight="1">
      <c r="A181" s="15">
        <v>44011.0</v>
      </c>
      <c r="B181" s="1">
        <v>8174.28813559322</v>
      </c>
      <c r="C181" s="1">
        <v>9000.0</v>
      </c>
      <c r="D181" s="1">
        <v>8612.879120879123</v>
      </c>
      <c r="E181" s="1">
        <v>9000.0</v>
      </c>
      <c r="F181" s="1">
        <v>9204.61723076923</v>
      </c>
      <c r="G181" s="1">
        <v>9818.0</v>
      </c>
      <c r="H181" s="1">
        <v>11364.0</v>
      </c>
      <c r="I181" s="1">
        <v>8725.409961685824</v>
      </c>
      <c r="J181" s="1">
        <v>8763.97280334728</v>
      </c>
      <c r="K181" s="1">
        <v>8066.04406779661</v>
      </c>
      <c r="L181" s="1">
        <v>11727.015564202335</v>
      </c>
      <c r="M181" s="1">
        <v>11727.0</v>
      </c>
      <c r="N181" s="1">
        <v>8327.2</v>
      </c>
      <c r="O181" s="1">
        <v>3454.309615384615</v>
      </c>
      <c r="P181" s="1">
        <v>8061.558823529412</v>
      </c>
      <c r="Q181" s="1">
        <v>4090.7041884816754</v>
      </c>
    </row>
    <row r="182" ht="15.75" customHeight="1">
      <c r="A182" s="15">
        <v>44012.0</v>
      </c>
      <c r="B182" s="1">
        <v>8177.172185430463</v>
      </c>
      <c r="C182" s="1">
        <v>9000.0</v>
      </c>
      <c r="D182" s="1">
        <v>8670.171794871796</v>
      </c>
      <c r="E182" s="1">
        <v>9000.0</v>
      </c>
      <c r="F182" s="1">
        <v>9177.189999999999</v>
      </c>
      <c r="G182" s="1">
        <v>9818.0</v>
      </c>
      <c r="H182" s="1">
        <v>11364.0</v>
      </c>
      <c r="I182" s="1">
        <v>8760.566978193146</v>
      </c>
      <c r="J182" s="1">
        <v>8714.35409252669</v>
      </c>
      <c r="K182" s="1">
        <v>8050.575581395349</v>
      </c>
      <c r="L182" s="1">
        <v>11727.012455516015</v>
      </c>
      <c r="M182" s="1">
        <v>11727.0</v>
      </c>
      <c r="N182" s="1">
        <v>8327.2</v>
      </c>
      <c r="O182" s="1">
        <v>3454.340740740741</v>
      </c>
      <c r="P182" s="1">
        <v>8074.701492537313</v>
      </c>
      <c r="Q182" s="1">
        <v>4090.6803278688526</v>
      </c>
    </row>
    <row r="183" ht="15.75" customHeight="1">
      <c r="A183" s="15">
        <v>44013.0</v>
      </c>
      <c r="B183" s="1">
        <v>8181.992248062015</v>
      </c>
      <c r="C183" s="1">
        <v>9000.0</v>
      </c>
      <c r="D183" s="1">
        <v>8700.762162162164</v>
      </c>
      <c r="E183" s="1">
        <v>9000.0</v>
      </c>
      <c r="F183" s="1">
        <v>9214.851799999999</v>
      </c>
      <c r="G183" s="1">
        <v>9818.021505376344</v>
      </c>
      <c r="H183" s="1">
        <v>11364.0</v>
      </c>
      <c r="I183" s="1">
        <v>8818.029520295204</v>
      </c>
      <c r="J183" s="1">
        <v>8795.987012987012</v>
      </c>
      <c r="K183" s="1">
        <v>8090.996884735203</v>
      </c>
      <c r="L183" s="1">
        <v>12636.007858546169</v>
      </c>
      <c r="M183" s="1">
        <v>12636.028571428571</v>
      </c>
      <c r="N183" s="1">
        <v>9454.400000000001</v>
      </c>
      <c r="O183" s="1">
        <v>6908.614084507042</v>
      </c>
      <c r="P183" s="1">
        <v>9091.0</v>
      </c>
      <c r="Q183" s="1">
        <v>8181.375979112271</v>
      </c>
    </row>
    <row r="184" ht="15.75" customHeight="1">
      <c r="A184" s="15">
        <v>44014.0</v>
      </c>
      <c r="B184" s="1">
        <v>8181.991803278688</v>
      </c>
      <c r="C184" s="1">
        <v>9000.0</v>
      </c>
      <c r="D184" s="1">
        <v>8700.898850574713</v>
      </c>
      <c r="E184" s="1">
        <v>9000.0</v>
      </c>
      <c r="F184" s="1">
        <v>9214.81</v>
      </c>
      <c r="G184" s="1">
        <v>9818.0</v>
      </c>
      <c r="H184" s="1">
        <v>11364.0</v>
      </c>
      <c r="I184" s="1">
        <v>8818.028070175438</v>
      </c>
      <c r="J184" s="1">
        <v>8795.9875</v>
      </c>
      <c r="K184" s="1">
        <v>8090.997050147493</v>
      </c>
      <c r="L184" s="1">
        <v>12634.220472440946</v>
      </c>
      <c r="M184" s="1">
        <v>12636.027027027027</v>
      </c>
      <c r="N184" s="1">
        <v>8810.072727272727</v>
      </c>
      <c r="O184" s="1">
        <v>6908.742622950819</v>
      </c>
      <c r="P184" s="1">
        <v>8466.0</v>
      </c>
      <c r="Q184" s="1">
        <v>8181.414285714286</v>
      </c>
    </row>
    <row r="185" ht="15.75" customHeight="1">
      <c r="A185" s="15">
        <v>44015.0</v>
      </c>
      <c r="B185" s="1">
        <v>8182.0</v>
      </c>
      <c r="C185" s="1">
        <v>9000.0</v>
      </c>
      <c r="D185" s="1">
        <v>8700.800000000001</v>
      </c>
      <c r="E185" s="1">
        <v>9000.0</v>
      </c>
      <c r="F185" s="1">
        <v>9214.912786885245</v>
      </c>
      <c r="G185" s="1">
        <v>9818.015706806284</v>
      </c>
      <c r="H185" s="1">
        <v>11364.0</v>
      </c>
      <c r="I185" s="1">
        <v>8818.02808988764</v>
      </c>
      <c r="J185" s="1">
        <v>8795.961538461539</v>
      </c>
      <c r="K185" s="1">
        <v>8091.0</v>
      </c>
      <c r="L185" s="1">
        <v>12636.010869565218</v>
      </c>
      <c r="M185" s="1">
        <v>12636.03125</v>
      </c>
      <c r="N185" s="1">
        <v>8364.0</v>
      </c>
      <c r="O185" s="1">
        <v>6908.678899082569</v>
      </c>
      <c r="P185" s="1">
        <v>8091.0</v>
      </c>
      <c r="Q185" s="1">
        <v>8181.305825242718</v>
      </c>
    </row>
    <row r="186" ht="15.75" customHeight="1">
      <c r="A186" s="15">
        <v>44016.0</v>
      </c>
      <c r="B186" s="1">
        <v>8181.996323529412</v>
      </c>
      <c r="C186" s="1">
        <v>9000.0</v>
      </c>
      <c r="D186" s="1">
        <v>8700.832203389831</v>
      </c>
      <c r="E186" s="1">
        <v>9000.0</v>
      </c>
      <c r="F186" s="1">
        <v>9214.848703703703</v>
      </c>
      <c r="G186" s="1">
        <v>9818.0</v>
      </c>
      <c r="H186" s="1">
        <v>11364.0</v>
      </c>
      <c r="I186" s="1">
        <v>8818.011142061281</v>
      </c>
      <c r="J186" s="1">
        <v>8795.975476839238</v>
      </c>
      <c r="K186" s="1">
        <v>8091.0</v>
      </c>
      <c r="L186" s="1">
        <v>12636.011250827267</v>
      </c>
      <c r="M186" s="1">
        <v>12636.015151515152</v>
      </c>
      <c r="N186" s="1">
        <v>8363.99749216301</v>
      </c>
      <c r="O186" s="1">
        <v>6908.646753246752</v>
      </c>
      <c r="P186" s="1">
        <v>8091.0</v>
      </c>
      <c r="Q186" s="1">
        <v>8181.135775862069</v>
      </c>
    </row>
    <row r="187" ht="15.75" customHeight="1">
      <c r="A187" s="15">
        <v>44017.0</v>
      </c>
      <c r="B187" s="1">
        <v>8182.0</v>
      </c>
      <c r="C187" s="1">
        <v>9000.0</v>
      </c>
      <c r="D187" s="1">
        <v>8700.97471264368</v>
      </c>
      <c r="E187" s="1">
        <v>9000.0</v>
      </c>
      <c r="F187" s="1">
        <v>9214.846666666666</v>
      </c>
      <c r="G187" s="1">
        <v>9818.0</v>
      </c>
      <c r="H187" s="1">
        <v>11364.0</v>
      </c>
      <c r="I187" s="1">
        <v>8818.033149171271</v>
      </c>
      <c r="J187" s="1">
        <v>8795.957020057307</v>
      </c>
      <c r="K187" s="1">
        <v>8091.0</v>
      </c>
      <c r="L187" s="1">
        <v>12636.002450980392</v>
      </c>
      <c r="M187" s="1">
        <v>12636.0</v>
      </c>
      <c r="N187" s="1">
        <v>8364.0</v>
      </c>
      <c r="O187" s="1">
        <v>6908.554054054054</v>
      </c>
      <c r="P187" s="1">
        <v>8091.0</v>
      </c>
      <c r="Q187" s="1">
        <v>8181.434944237918</v>
      </c>
    </row>
    <row r="188" ht="15.75" customHeight="1">
      <c r="A188" s="15">
        <v>44018.0</v>
      </c>
      <c r="B188" s="1">
        <v>8181.991071428572</v>
      </c>
      <c r="C188" s="1">
        <v>9000.0</v>
      </c>
      <c r="D188" s="1">
        <v>8700.935294117648</v>
      </c>
      <c r="E188" s="1">
        <v>9000.0</v>
      </c>
      <c r="F188" s="1">
        <v>9214.880847457627</v>
      </c>
      <c r="G188" s="1">
        <v>9818.0</v>
      </c>
      <c r="H188" s="1">
        <v>11364.0</v>
      </c>
      <c r="I188" s="1">
        <v>8818.041666666666</v>
      </c>
      <c r="J188" s="1">
        <v>8795.970731707317</v>
      </c>
      <c r="K188" s="1">
        <v>8091.0</v>
      </c>
      <c r="L188" s="1">
        <v>12636.01269035533</v>
      </c>
      <c r="M188" s="1">
        <v>12636.0</v>
      </c>
      <c r="N188" s="1">
        <v>9454.4</v>
      </c>
      <c r="O188" s="1">
        <v>6908.682644628099</v>
      </c>
      <c r="P188" s="1">
        <v>9091.0</v>
      </c>
      <c r="Q188" s="1">
        <v>8181.204545454545</v>
      </c>
    </row>
    <row r="189" ht="15.75" customHeight="1">
      <c r="A189" s="15">
        <v>44019.0</v>
      </c>
      <c r="B189" s="1">
        <v>8182.0</v>
      </c>
      <c r="C189" s="1">
        <v>9000.0</v>
      </c>
      <c r="D189" s="1">
        <v>8700.93623188406</v>
      </c>
      <c r="E189" s="1">
        <v>10909.0</v>
      </c>
      <c r="F189" s="1">
        <v>9214.81</v>
      </c>
      <c r="G189" s="1">
        <v>9818.016129032258</v>
      </c>
      <c r="H189" s="1">
        <v>11364.0</v>
      </c>
      <c r="I189" s="1">
        <v>8818.053333333333</v>
      </c>
      <c r="J189" s="1">
        <v>8795.981557377048</v>
      </c>
      <c r="K189" s="1">
        <v>8091.0</v>
      </c>
      <c r="L189" s="1">
        <v>12636.008</v>
      </c>
      <c r="M189" s="1">
        <v>12636.052631578947</v>
      </c>
      <c r="N189" s="1">
        <v>9454.40987654321</v>
      </c>
      <c r="O189" s="1">
        <v>6908.656179775281</v>
      </c>
      <c r="P189" s="1">
        <v>9091.0</v>
      </c>
      <c r="Q189" s="1">
        <v>8181.313186813187</v>
      </c>
    </row>
    <row r="190" ht="15.75" customHeight="1">
      <c r="A190" s="15">
        <v>44020.0</v>
      </c>
      <c r="B190" s="1">
        <v>8181.993333333333</v>
      </c>
      <c r="C190" s="1">
        <v>9000.0</v>
      </c>
      <c r="D190" s="1">
        <v>8700.810344827587</v>
      </c>
      <c r="E190" s="1">
        <v>10909.0</v>
      </c>
      <c r="F190" s="1">
        <v>9214.859761904761</v>
      </c>
      <c r="G190" s="1">
        <v>9818.0</v>
      </c>
      <c r="H190" s="1">
        <v>11364.0</v>
      </c>
      <c r="I190" s="1">
        <v>8818.0</v>
      </c>
      <c r="J190" s="1">
        <v>8795.959302325582</v>
      </c>
      <c r="K190" s="1">
        <v>8091.0</v>
      </c>
      <c r="L190" s="1">
        <v>12636.018987341773</v>
      </c>
      <c r="M190" s="1">
        <v>12636.0</v>
      </c>
      <c r="N190" s="1">
        <v>9454.41</v>
      </c>
      <c r="O190" s="1">
        <v>6908.787037037037</v>
      </c>
      <c r="P190" s="1">
        <v>9091.0</v>
      </c>
      <c r="Q190" s="1">
        <v>8181.30971659919</v>
      </c>
    </row>
    <row r="191" ht="15.75" customHeight="1">
      <c r="A191" s="15">
        <v>44021.0</v>
      </c>
      <c r="B191" s="1">
        <v>8181.988165680474</v>
      </c>
      <c r="C191" s="1">
        <v>9000.0</v>
      </c>
      <c r="D191" s="1">
        <v>8700.812195121953</v>
      </c>
      <c r="E191" s="1">
        <v>10899.952606635072</v>
      </c>
      <c r="F191" s="1">
        <v>9214.81</v>
      </c>
      <c r="G191" s="1">
        <v>9818.0</v>
      </c>
      <c r="H191" s="1">
        <v>11364.0</v>
      </c>
      <c r="I191" s="1">
        <v>8818.030888030888</v>
      </c>
      <c r="J191" s="1">
        <v>8795.977186311788</v>
      </c>
      <c r="K191" s="1">
        <v>8091.0</v>
      </c>
      <c r="L191" s="1">
        <v>12636.006578947368</v>
      </c>
      <c r="M191" s="1">
        <v>12636.0</v>
      </c>
      <c r="N191" s="1">
        <v>8363.991397849462</v>
      </c>
      <c r="O191" s="1">
        <v>6908.504109589041</v>
      </c>
      <c r="P191" s="1">
        <v>8091.0</v>
      </c>
      <c r="Q191" s="1">
        <v>8181.199507389162</v>
      </c>
    </row>
    <row r="192" ht="15.75" customHeight="1">
      <c r="A192" s="15">
        <v>44022.0</v>
      </c>
      <c r="B192" s="1">
        <v>8181.9906103286385</v>
      </c>
      <c r="C192" s="1">
        <v>9000.0</v>
      </c>
      <c r="D192" s="1">
        <v>8700.908333333335</v>
      </c>
      <c r="E192" s="1">
        <v>9009.545</v>
      </c>
      <c r="F192" s="1">
        <v>9214.83111111111</v>
      </c>
      <c r="G192" s="1">
        <v>9818.0</v>
      </c>
      <c r="H192" s="1">
        <v>11364.0</v>
      </c>
      <c r="I192" s="1">
        <v>8818.05459057072</v>
      </c>
      <c r="J192" s="1">
        <v>8795.948275862069</v>
      </c>
      <c r="K192" s="1">
        <v>8090.997830802603</v>
      </c>
      <c r="L192" s="1">
        <v>12636.016009852217</v>
      </c>
      <c r="M192" s="1">
        <v>12636.013513513513</v>
      </c>
      <c r="N192" s="1">
        <v>8363.99526627219</v>
      </c>
      <c r="O192" s="1">
        <v>6908.439583333333</v>
      </c>
      <c r="P192" s="1">
        <v>8091.0</v>
      </c>
      <c r="Q192" s="1">
        <v>8181.214285714285</v>
      </c>
    </row>
    <row r="193" ht="15.75" customHeight="1">
      <c r="A193" s="15">
        <v>44023.0</v>
      </c>
      <c r="B193" s="1">
        <v>8182.0</v>
      </c>
      <c r="C193" s="1">
        <v>9000.0</v>
      </c>
      <c r="D193" s="1">
        <v>8700.97471264368</v>
      </c>
      <c r="E193" s="1">
        <v>9001.909</v>
      </c>
      <c r="F193" s="1">
        <v>9214.854785714286</v>
      </c>
      <c r="G193" s="1">
        <v>9818.0</v>
      </c>
      <c r="H193" s="1">
        <v>11364.0</v>
      </c>
      <c r="I193" s="1">
        <v>8818.024630541871</v>
      </c>
      <c r="J193" s="1">
        <v>8795.957800511509</v>
      </c>
      <c r="K193" s="1">
        <v>8091.0</v>
      </c>
      <c r="L193" s="1">
        <v>12636.010482180294</v>
      </c>
      <c r="M193" s="1">
        <v>12636.014814814815</v>
      </c>
      <c r="N193" s="1">
        <v>8363.99755351682</v>
      </c>
      <c r="O193" s="1">
        <v>6908.669291338582</v>
      </c>
      <c r="P193" s="1">
        <v>8091.0</v>
      </c>
      <c r="Q193" s="1">
        <v>8181.394329896907</v>
      </c>
    </row>
    <row r="194" ht="15.75" customHeight="1">
      <c r="A194" s="15">
        <v>44024.0</v>
      </c>
      <c r="B194" s="1">
        <v>8182.0</v>
      </c>
      <c r="C194" s="1">
        <v>9000.0</v>
      </c>
      <c r="D194" s="1">
        <v>8700.945000000002</v>
      </c>
      <c r="E194" s="1">
        <v>9000.0</v>
      </c>
      <c r="F194" s="1">
        <v>9214.901868131868</v>
      </c>
      <c r="G194" s="1">
        <v>9818.0</v>
      </c>
      <c r="H194" s="1">
        <v>11364.0</v>
      </c>
      <c r="I194" s="1">
        <v>8818.030487804877</v>
      </c>
      <c r="J194" s="1">
        <v>8795.952506596306</v>
      </c>
      <c r="K194" s="1">
        <v>8090.996415770609</v>
      </c>
      <c r="L194" s="1">
        <v>12636.003238866397</v>
      </c>
      <c r="M194" s="1">
        <v>12636.0</v>
      </c>
      <c r="N194" s="1">
        <v>8363.995107033641</v>
      </c>
      <c r="O194" s="1">
        <v>6908.662068965517</v>
      </c>
      <c r="P194" s="1">
        <v>8091.0</v>
      </c>
      <c r="Q194" s="1">
        <v>8181.420863309352</v>
      </c>
    </row>
    <row r="195" ht="15.75" customHeight="1">
      <c r="A195" s="15">
        <v>44025.0</v>
      </c>
      <c r="B195" s="1">
        <v>8182.0</v>
      </c>
      <c r="C195" s="1">
        <v>9000.0</v>
      </c>
      <c r="D195" s="1">
        <v>8701.0</v>
      </c>
      <c r="E195" s="1">
        <v>9000.0</v>
      </c>
      <c r="F195" s="1">
        <v>9214.869714285715</v>
      </c>
      <c r="G195" s="1">
        <v>9818.0</v>
      </c>
      <c r="H195" s="1">
        <v>11364.0</v>
      </c>
      <c r="I195" s="1">
        <v>8818.03007518797</v>
      </c>
      <c r="J195" s="1">
        <v>8795.983425414364</v>
      </c>
      <c r="K195" s="1">
        <v>8090.991452991453</v>
      </c>
      <c r="L195" s="1">
        <v>12636.017766497462</v>
      </c>
      <c r="M195" s="1">
        <v>12636.0</v>
      </c>
      <c r="N195" s="1">
        <v>9454.400000000001</v>
      </c>
      <c r="O195" s="1">
        <v>6908.779999999999</v>
      </c>
      <c r="P195" s="1">
        <v>9091.0</v>
      </c>
      <c r="Q195" s="1">
        <v>8181.402555910543</v>
      </c>
    </row>
    <row r="196" ht="15.75" customHeight="1">
      <c r="A196" s="15">
        <v>44026.0</v>
      </c>
      <c r="B196" s="1">
        <v>8182.0</v>
      </c>
      <c r="C196" s="1">
        <v>9000.0</v>
      </c>
      <c r="D196" s="1">
        <v>8701.000000000002</v>
      </c>
      <c r="E196" s="1">
        <v>10897.430303030304</v>
      </c>
      <c r="F196" s="1">
        <v>9214.81</v>
      </c>
      <c r="G196" s="1">
        <v>9818.012195121952</v>
      </c>
      <c r="H196" s="1">
        <v>11364.0</v>
      </c>
      <c r="I196" s="1">
        <v>8818.038910505837</v>
      </c>
      <c r="J196" s="1">
        <v>8795.941558441558</v>
      </c>
      <c r="K196" s="1">
        <v>8090.996441281139</v>
      </c>
      <c r="L196" s="1">
        <v>12636.01550387597</v>
      </c>
      <c r="M196" s="1">
        <v>12636.0</v>
      </c>
      <c r="N196" s="1">
        <v>9454.400000000001</v>
      </c>
      <c r="O196" s="1">
        <v>6908.504109589041</v>
      </c>
      <c r="P196" s="1">
        <v>9091.0</v>
      </c>
      <c r="Q196" s="1">
        <v>8181.237885462555</v>
      </c>
    </row>
    <row r="197" ht="15.75" customHeight="1">
      <c r="A197" s="15">
        <v>44027.0</v>
      </c>
      <c r="B197" s="1">
        <v>8182.0</v>
      </c>
      <c r="C197" s="1">
        <v>9000.0</v>
      </c>
      <c r="D197" s="1">
        <v>8701.0</v>
      </c>
      <c r="E197" s="1">
        <v>10909.0</v>
      </c>
      <c r="F197" s="1">
        <v>9214.81</v>
      </c>
      <c r="G197" s="1">
        <v>9818.0</v>
      </c>
      <c r="H197" s="1">
        <v>11364.0</v>
      </c>
      <c r="I197" s="1">
        <v>8818.006600660066</v>
      </c>
      <c r="J197" s="1">
        <v>8795.993478260869</v>
      </c>
      <c r="K197" s="1">
        <v>8091.0</v>
      </c>
      <c r="L197" s="1">
        <v>12636.013358778626</v>
      </c>
      <c r="M197" s="1">
        <v>12636.02564102564</v>
      </c>
      <c r="N197" s="1">
        <v>9454.4</v>
      </c>
      <c r="O197" s="1">
        <v>6908.580952380952</v>
      </c>
      <c r="P197" s="1">
        <v>9091.0</v>
      </c>
      <c r="Q197" s="1">
        <v>8181.328467153285</v>
      </c>
    </row>
    <row r="198" ht="15.75" customHeight="1">
      <c r="A198" s="15">
        <v>44028.0</v>
      </c>
      <c r="B198" s="1">
        <v>8181.98125</v>
      </c>
      <c r="C198" s="1">
        <v>9000.0</v>
      </c>
      <c r="D198" s="1">
        <v>8700.92584269663</v>
      </c>
      <c r="E198" s="1">
        <v>9545.031645569621</v>
      </c>
      <c r="F198" s="1">
        <v>9214.81</v>
      </c>
      <c r="G198" s="1">
        <v>9818.0</v>
      </c>
      <c r="H198" s="1">
        <v>11364.0</v>
      </c>
      <c r="I198" s="1">
        <v>8818.028571428571</v>
      </c>
      <c r="J198" s="1">
        <v>8795.979238754326</v>
      </c>
      <c r="K198" s="1">
        <v>8091.0</v>
      </c>
      <c r="L198" s="1">
        <v>12636.012891344382</v>
      </c>
      <c r="M198" s="1">
        <v>12636.015384615384</v>
      </c>
      <c r="N198" s="1">
        <v>8364.0</v>
      </c>
      <c r="O198" s="1">
        <v>6908.692307692308</v>
      </c>
      <c r="P198" s="1">
        <v>8091.0</v>
      </c>
      <c r="Q198" s="1">
        <v>8181.336340206186</v>
      </c>
    </row>
    <row r="199" ht="15.75" customHeight="1">
      <c r="A199" s="15">
        <v>44029.0</v>
      </c>
      <c r="B199" s="1">
        <v>8181.993630573248</v>
      </c>
      <c r="C199" s="1">
        <v>9000.0</v>
      </c>
      <c r="D199" s="1">
        <v>8700.955555555556</v>
      </c>
      <c r="E199" s="1">
        <v>9545.014159292035</v>
      </c>
      <c r="F199" s="1">
        <v>9214.864285714284</v>
      </c>
      <c r="G199" s="1">
        <v>9818.0</v>
      </c>
      <c r="H199" s="1">
        <v>11364.0</v>
      </c>
      <c r="I199" s="1">
        <v>8818.01814058957</v>
      </c>
      <c r="J199" s="1">
        <v>8795.954081632653</v>
      </c>
      <c r="K199" s="1">
        <v>8090.995753715499</v>
      </c>
      <c r="L199" s="1">
        <v>12636.011479591836</v>
      </c>
      <c r="M199" s="1">
        <v>12636.027027027027</v>
      </c>
      <c r="N199" s="1">
        <v>8363.98086124402</v>
      </c>
      <c r="O199" s="1">
        <v>6908.63108108108</v>
      </c>
      <c r="P199" s="1">
        <v>8091.0</v>
      </c>
      <c r="Q199" s="1">
        <v>8181.3488372093025</v>
      </c>
    </row>
    <row r="200" ht="15.75" customHeight="1">
      <c r="A200" s="15">
        <v>44030.0</v>
      </c>
      <c r="B200" s="1">
        <v>8181.99209486166</v>
      </c>
      <c r="C200" s="1">
        <v>9000.0</v>
      </c>
      <c r="D200" s="1">
        <v>8700.933834586467</v>
      </c>
      <c r="E200" s="1">
        <v>9545.018104366347</v>
      </c>
      <c r="F200" s="1">
        <v>9214.83111111111</v>
      </c>
      <c r="G200" s="1">
        <v>9818.00406504065</v>
      </c>
      <c r="H200" s="1">
        <v>11364.0</v>
      </c>
      <c r="I200" s="1">
        <v>8818.02643171806</v>
      </c>
      <c r="J200" s="1">
        <v>8795.96992481203</v>
      </c>
      <c r="K200" s="1">
        <v>8090.9971056439945</v>
      </c>
      <c r="L200" s="1">
        <v>12636.006488824802</v>
      </c>
      <c r="M200" s="1">
        <v>12636.006097560976</v>
      </c>
      <c r="N200" s="1">
        <v>8363.993406593407</v>
      </c>
      <c r="O200" s="1">
        <v>6908.742180094786</v>
      </c>
      <c r="P200" s="1">
        <v>8090.996363636364</v>
      </c>
      <c r="Q200" s="1">
        <v>8181.321428571428</v>
      </c>
    </row>
    <row r="201" ht="15.75" customHeight="1">
      <c r="A201" s="15">
        <v>44031.0</v>
      </c>
      <c r="B201" s="1">
        <v>8182.0</v>
      </c>
      <c r="C201" s="1">
        <v>9000.0</v>
      </c>
      <c r="D201" s="1">
        <v>8700.944303797469</v>
      </c>
      <c r="E201" s="1">
        <v>9545.011658031088</v>
      </c>
      <c r="F201" s="1">
        <v>9214.81</v>
      </c>
      <c r="G201" s="1">
        <v>9818.0</v>
      </c>
      <c r="H201" s="1">
        <v>11364.0</v>
      </c>
      <c r="I201" s="1">
        <v>8818.02332361516</v>
      </c>
      <c r="J201" s="1">
        <v>8795.973134328358</v>
      </c>
      <c r="K201" s="1">
        <v>8091.0</v>
      </c>
      <c r="L201" s="1">
        <v>12636.012009607686</v>
      </c>
      <c r="M201" s="1">
        <v>12636.0</v>
      </c>
      <c r="N201" s="1">
        <v>8363.993023255814</v>
      </c>
      <c r="O201" s="1">
        <v>6908.559663865546</v>
      </c>
      <c r="P201" s="1">
        <v>8091.0</v>
      </c>
      <c r="Q201" s="1">
        <v>8181.477979274611</v>
      </c>
    </row>
    <row r="202" ht="15.75" customHeight="1">
      <c r="A202" s="15">
        <v>44032.0</v>
      </c>
      <c r="B202" s="1">
        <v>8182.0</v>
      </c>
      <c r="C202" s="1">
        <v>9000.0</v>
      </c>
      <c r="D202" s="1">
        <v>8700.881081081083</v>
      </c>
      <c r="E202" s="1">
        <v>10909.0</v>
      </c>
      <c r="F202" s="1">
        <v>9214.81</v>
      </c>
      <c r="G202" s="1">
        <v>9818.0</v>
      </c>
      <c r="H202" s="1">
        <v>11364.0</v>
      </c>
      <c r="I202" s="1">
        <v>8818.0</v>
      </c>
      <c r="J202" s="1">
        <v>8795.947058823529</v>
      </c>
      <c r="K202" s="1">
        <v>8091.0</v>
      </c>
      <c r="L202" s="1">
        <v>12636.017316017316</v>
      </c>
      <c r="M202" s="1">
        <v>12636.0</v>
      </c>
      <c r="N202" s="1">
        <v>9435.760683760684</v>
      </c>
      <c r="O202" s="1">
        <v>6908.704</v>
      </c>
      <c r="P202" s="1">
        <v>9091.0</v>
      </c>
      <c r="Q202" s="1">
        <v>8181.5</v>
      </c>
    </row>
    <row r="203" ht="15.75" customHeight="1">
      <c r="A203" s="15">
        <v>44033.0</v>
      </c>
      <c r="B203" s="1">
        <v>8181.99375</v>
      </c>
      <c r="C203" s="1">
        <v>9000.0</v>
      </c>
      <c r="D203" s="1">
        <v>8700.97411764706</v>
      </c>
      <c r="E203" s="1">
        <v>10909.0</v>
      </c>
      <c r="F203" s="1">
        <v>9214.836455696202</v>
      </c>
      <c r="G203" s="1">
        <v>9818.0</v>
      </c>
      <c r="H203" s="1">
        <v>11364.0</v>
      </c>
      <c r="I203" s="1">
        <v>8818.033707865168</v>
      </c>
      <c r="J203" s="1">
        <v>8795.970817120622</v>
      </c>
      <c r="K203" s="1">
        <v>8091.0</v>
      </c>
      <c r="L203" s="1">
        <v>12636.015350877193</v>
      </c>
      <c r="M203" s="1">
        <v>12636.0</v>
      </c>
      <c r="N203" s="1">
        <v>9454.4</v>
      </c>
      <c r="O203" s="1">
        <v>6908.706161137441</v>
      </c>
      <c r="P203" s="1">
        <v>9091.0</v>
      </c>
      <c r="Q203" s="1">
        <v>8181.279661016949</v>
      </c>
    </row>
    <row r="204" ht="15.75" customHeight="1">
      <c r="A204" s="15">
        <v>44034.0</v>
      </c>
      <c r="B204" s="1">
        <v>8182.0</v>
      </c>
      <c r="C204" s="1">
        <v>9000.0</v>
      </c>
      <c r="D204" s="1">
        <v>8700.974418604652</v>
      </c>
      <c r="E204" s="1">
        <v>10909.0</v>
      </c>
      <c r="F204" s="1">
        <v>9214.81</v>
      </c>
      <c r="G204" s="1">
        <v>9818.011494252874</v>
      </c>
      <c r="H204" s="1">
        <v>11364.0</v>
      </c>
      <c r="I204" s="1">
        <v>8818.02994011976</v>
      </c>
      <c r="J204" s="1">
        <v>8795.993975903615</v>
      </c>
      <c r="K204" s="1">
        <v>8091.0</v>
      </c>
      <c r="L204" s="1">
        <v>12636.011520737327</v>
      </c>
      <c r="M204" s="1">
        <v>12636.047619047618</v>
      </c>
      <c r="N204" s="1">
        <v>9454.400000000001</v>
      </c>
      <c r="O204" s="1">
        <v>6908.586503067484</v>
      </c>
      <c r="P204" s="1">
        <v>9091.0</v>
      </c>
      <c r="Q204" s="1">
        <v>8181.29203539823</v>
      </c>
    </row>
    <row r="205" ht="15.75" customHeight="1">
      <c r="A205" s="15">
        <v>44035.0</v>
      </c>
      <c r="B205" s="1">
        <v>8182.0</v>
      </c>
      <c r="C205" s="1">
        <v>9000.0</v>
      </c>
      <c r="D205" s="1">
        <v>8700.812195121953</v>
      </c>
      <c r="E205" s="1">
        <v>9545.013114754098</v>
      </c>
      <c r="F205" s="1">
        <v>9214.841666666665</v>
      </c>
      <c r="G205" s="1">
        <v>9818.0</v>
      </c>
      <c r="H205" s="1">
        <v>11364.0</v>
      </c>
      <c r="I205" s="1">
        <v>8818.016483516483</v>
      </c>
      <c r="J205" s="1">
        <v>8795.988970588236</v>
      </c>
      <c r="K205" s="1">
        <v>8091.0</v>
      </c>
      <c r="L205" s="1">
        <v>12636.020746887967</v>
      </c>
      <c r="M205" s="1">
        <v>12636.025</v>
      </c>
      <c r="N205" s="1">
        <v>8364.0</v>
      </c>
      <c r="O205" s="1">
        <v>6908.7295918367345</v>
      </c>
      <c r="P205" s="1">
        <v>8091.0</v>
      </c>
      <c r="Q205" s="1">
        <v>8181.375</v>
      </c>
    </row>
    <row r="206" ht="15.75" customHeight="1">
      <c r="A206" s="15">
        <v>44036.0</v>
      </c>
      <c r="B206" s="1">
        <v>8181.982758620689</v>
      </c>
      <c r="C206" s="1">
        <v>9000.0</v>
      </c>
      <c r="D206" s="1">
        <v>8701.000000000002</v>
      </c>
      <c r="E206" s="1">
        <v>9545.011520737327</v>
      </c>
      <c r="F206" s="1">
        <v>9214.903582089551</v>
      </c>
      <c r="G206" s="1">
        <v>9818.0</v>
      </c>
      <c r="H206" s="1">
        <v>11364.0</v>
      </c>
      <c r="I206" s="1">
        <v>8818.023529411765</v>
      </c>
      <c r="J206" s="1">
        <v>8795.968858131488</v>
      </c>
      <c r="K206" s="1">
        <v>8091.0</v>
      </c>
      <c r="L206" s="1">
        <v>12636.014814814815</v>
      </c>
      <c r="M206" s="1">
        <v>12636.0</v>
      </c>
      <c r="N206" s="1">
        <v>7205.127753303965</v>
      </c>
      <c r="O206" s="1">
        <v>6908.565217391304</v>
      </c>
      <c r="P206" s="1">
        <v>8091.0</v>
      </c>
      <c r="Q206" s="1">
        <v>8181.357798165138</v>
      </c>
    </row>
    <row r="207" ht="15.75" customHeight="1">
      <c r="A207" s="15">
        <v>44037.0</v>
      </c>
      <c r="B207" s="1">
        <v>8181.98623853211</v>
      </c>
      <c r="C207" s="1">
        <v>9000.0</v>
      </c>
      <c r="D207" s="1">
        <v>8700.955555555556</v>
      </c>
      <c r="E207" s="1">
        <v>9545.015228426397</v>
      </c>
      <c r="F207" s="1">
        <v>9214.836455696202</v>
      </c>
      <c r="G207" s="1">
        <v>9818.00847457627</v>
      </c>
      <c r="H207" s="1">
        <v>11364.0</v>
      </c>
      <c r="I207" s="1">
        <v>8818.027624309392</v>
      </c>
      <c r="J207" s="1">
        <v>8795.96361185984</v>
      </c>
      <c r="K207" s="1">
        <v>8090.997019374068</v>
      </c>
      <c r="L207" s="1">
        <v>12636.0101010101</v>
      </c>
      <c r="M207" s="1">
        <v>12636.016949152543</v>
      </c>
      <c r="N207" s="1">
        <v>7200.0</v>
      </c>
      <c r="O207" s="1">
        <v>6908.681481481482</v>
      </c>
      <c r="P207" s="1">
        <v>8096.128205128205</v>
      </c>
      <c r="Q207" s="1">
        <v>8181.227626459144</v>
      </c>
    </row>
    <row r="208" ht="15.75" customHeight="1">
      <c r="A208" s="15">
        <v>44038.0</v>
      </c>
      <c r="B208" s="1">
        <v>8181.995652173913</v>
      </c>
      <c r="C208" s="1">
        <v>9000.0</v>
      </c>
      <c r="D208" s="1">
        <v>8700.882666666668</v>
      </c>
      <c r="E208" s="1">
        <v>9545.00933125972</v>
      </c>
      <c r="F208" s="1">
        <v>9214.81</v>
      </c>
      <c r="G208" s="1">
        <v>9818.0</v>
      </c>
      <c r="H208" s="1">
        <v>11364.0</v>
      </c>
      <c r="I208" s="1">
        <v>8818.051282051281</v>
      </c>
      <c r="J208" s="1">
        <v>8795.966560509554</v>
      </c>
      <c r="K208" s="1">
        <v>8090.998130841122</v>
      </c>
      <c r="L208" s="1">
        <v>12636.010669253152</v>
      </c>
      <c r="M208" s="1">
        <v>12636.0</v>
      </c>
      <c r="N208" s="1">
        <v>7200.0</v>
      </c>
      <c r="O208" s="1">
        <v>6908.716666666666</v>
      </c>
      <c r="P208" s="1">
        <v>8091.0</v>
      </c>
      <c r="Q208" s="1">
        <v>8181.184210526316</v>
      </c>
    </row>
    <row r="209" ht="15.75" customHeight="1">
      <c r="A209" s="15">
        <v>44039.0</v>
      </c>
      <c r="B209" s="1">
        <v>8181.981981981982</v>
      </c>
      <c r="C209" s="1">
        <v>9000.0</v>
      </c>
      <c r="D209" s="1">
        <v>8700.74117647059</v>
      </c>
      <c r="E209" s="1">
        <v>9545.008695652174</v>
      </c>
      <c r="F209" s="1">
        <v>9214.909523809523</v>
      </c>
      <c r="G209" s="1">
        <v>9818.0</v>
      </c>
      <c r="H209" s="1">
        <v>11364.0</v>
      </c>
      <c r="I209" s="1">
        <v>8818.060773480664</v>
      </c>
      <c r="J209" s="1">
        <v>8795.969543147208</v>
      </c>
      <c r="K209" s="1">
        <v>8090.995850622407</v>
      </c>
      <c r="L209" s="1">
        <v>12636.022922636103</v>
      </c>
      <c r="M209" s="1">
        <v>12636.02564102564</v>
      </c>
      <c r="N209" s="1">
        <v>9454.4</v>
      </c>
      <c r="O209" s="1">
        <v>6908.557024793387</v>
      </c>
      <c r="P209" s="1">
        <v>9091.0</v>
      </c>
      <c r="Q209" s="1">
        <v>8181.256756756757</v>
      </c>
    </row>
    <row r="210" ht="15.75" customHeight="1">
      <c r="A210" s="15">
        <v>44040.0</v>
      </c>
      <c r="B210" s="1">
        <v>8182.0</v>
      </c>
      <c r="C210" s="1">
        <v>9000.0</v>
      </c>
      <c r="D210" s="1">
        <v>8700.945679012348</v>
      </c>
      <c r="E210" s="1">
        <v>9545.020833333334</v>
      </c>
      <c r="F210" s="1">
        <v>9214.93294117647</v>
      </c>
      <c r="G210" s="1">
        <v>9818.0</v>
      </c>
      <c r="H210" s="1">
        <v>11364.0</v>
      </c>
      <c r="I210" s="1">
        <v>8818.029739776952</v>
      </c>
      <c r="J210" s="1">
        <v>8795.9925</v>
      </c>
      <c r="K210" s="1">
        <v>8091.0</v>
      </c>
      <c r="L210" s="1">
        <v>12636.020231213874</v>
      </c>
      <c r="M210" s="1">
        <v>12636.026315789473</v>
      </c>
      <c r="N210" s="1">
        <v>9454.400000000001</v>
      </c>
      <c r="O210" s="1">
        <v>6908.598692810457</v>
      </c>
      <c r="P210" s="1">
        <v>9091.0</v>
      </c>
      <c r="Q210" s="1">
        <v>8181.373801916933</v>
      </c>
    </row>
    <row r="211" ht="15.75" customHeight="1">
      <c r="A211" s="15">
        <v>44041.0</v>
      </c>
      <c r="B211" s="1">
        <v>8181.977611940299</v>
      </c>
      <c r="C211" s="1">
        <v>9000.0</v>
      </c>
      <c r="D211" s="1">
        <v>8700.926666666666</v>
      </c>
      <c r="E211" s="1">
        <v>9545.007380073801</v>
      </c>
      <c r="F211" s="1">
        <v>9214.876349206348</v>
      </c>
      <c r="G211" s="1">
        <v>9818.009615384615</v>
      </c>
      <c r="H211" s="1">
        <v>11364.0</v>
      </c>
      <c r="I211" s="1">
        <v>8818.04776119403</v>
      </c>
      <c r="J211" s="1">
        <v>8795.965648854963</v>
      </c>
      <c r="K211" s="1">
        <v>8090.993883792049</v>
      </c>
      <c r="L211" s="1">
        <v>12636.011881188118</v>
      </c>
      <c r="M211" s="1">
        <v>12636.0</v>
      </c>
      <c r="N211" s="1">
        <v>9454.400000000001</v>
      </c>
      <c r="O211" s="1">
        <v>6908.5085714285715</v>
      </c>
      <c r="P211" s="1">
        <v>9090.987951807228</v>
      </c>
      <c r="Q211" s="1">
        <v>8181.110204081632</v>
      </c>
    </row>
    <row r="212" ht="15.75" customHeight="1">
      <c r="A212" s="15">
        <v>44042.0</v>
      </c>
      <c r="B212" s="1">
        <v>8181.981566820276</v>
      </c>
      <c r="C212" s="1">
        <v>9000.0</v>
      </c>
      <c r="D212" s="1">
        <v>8700.783928571429</v>
      </c>
      <c r="E212" s="1">
        <v>9545.009380863039</v>
      </c>
      <c r="F212" s="1">
        <v>9214.809999999998</v>
      </c>
      <c r="G212" s="1">
        <v>9818.0</v>
      </c>
      <c r="H212" s="1">
        <v>11364.0</v>
      </c>
      <c r="I212" s="1">
        <v>8818.018018018018</v>
      </c>
      <c r="J212" s="1">
        <v>8795.959044368601</v>
      </c>
      <c r="K212" s="1">
        <v>8091.0</v>
      </c>
      <c r="L212" s="1">
        <v>12636.007029876977</v>
      </c>
      <c r="M212" s="1">
        <v>12636.0</v>
      </c>
      <c r="N212" s="1">
        <v>7837.113043478261</v>
      </c>
      <c r="O212" s="1">
        <v>6908.741999999999</v>
      </c>
      <c r="P212" s="1">
        <v>8493.777777777777</v>
      </c>
      <c r="Q212" s="1">
        <v>8181.340909090909</v>
      </c>
    </row>
    <row r="213" ht="15.75" customHeight="1">
      <c r="A213" s="15">
        <v>44043.0</v>
      </c>
      <c r="B213" s="1">
        <v>8182.0</v>
      </c>
      <c r="C213" s="1">
        <v>9000.0</v>
      </c>
      <c r="D213" s="1">
        <v>8700.944067796612</v>
      </c>
      <c r="E213" s="1">
        <v>9545.01320754717</v>
      </c>
      <c r="F213" s="1">
        <v>9214.83375</v>
      </c>
      <c r="G213" s="1">
        <v>9818.005235602095</v>
      </c>
      <c r="H213" s="1">
        <v>11364.0</v>
      </c>
      <c r="I213" s="1">
        <v>8818.039045553145</v>
      </c>
      <c r="J213" s="1">
        <v>8795.93220338983</v>
      </c>
      <c r="K213" s="1">
        <v>8090.994174757281</v>
      </c>
      <c r="L213" s="1">
        <v>12636.013157894737</v>
      </c>
      <c r="M213" s="1">
        <v>12636.017391304347</v>
      </c>
      <c r="N213" s="1">
        <v>7200.0</v>
      </c>
      <c r="O213" s="1">
        <v>6908.646486486486</v>
      </c>
      <c r="P213" s="1">
        <v>8097.493506493506</v>
      </c>
      <c r="Q213" s="1">
        <v>8181.25</v>
      </c>
    </row>
    <row r="214" ht="15.75" customHeight="1">
      <c r="A214" s="15">
        <v>44044.0</v>
      </c>
      <c r="B214" s="1">
        <v>8181.988679245283</v>
      </c>
      <c r="C214" s="1">
        <v>9000.0</v>
      </c>
      <c r="D214" s="1">
        <v>8700.836486486487</v>
      </c>
      <c r="E214" s="1">
        <v>9545.017208413003</v>
      </c>
      <c r="F214" s="1">
        <v>9214.843439999999</v>
      </c>
      <c r="G214" s="1">
        <v>9818.0</v>
      </c>
      <c r="H214" s="1">
        <v>11364.0</v>
      </c>
      <c r="I214" s="1">
        <v>8818.021276595744</v>
      </c>
      <c r="J214" s="1">
        <v>8795.96368038741</v>
      </c>
      <c r="K214" s="1">
        <v>8091.0</v>
      </c>
      <c r="L214" s="1">
        <v>12636.008064516129</v>
      </c>
      <c r="M214" s="1">
        <v>12636.004926108375</v>
      </c>
      <c r="N214" s="1">
        <v>7200.0</v>
      </c>
      <c r="O214" s="1">
        <v>6908.608791208791</v>
      </c>
      <c r="P214" s="1">
        <v>8091.0</v>
      </c>
      <c r="Q214" s="1">
        <v>8181.383720930233</v>
      </c>
    </row>
    <row r="215" ht="15.75" customHeight="1">
      <c r="A215" s="15">
        <v>44045.0</v>
      </c>
      <c r="B215" s="1">
        <v>8182.0</v>
      </c>
      <c r="C215" s="1">
        <v>9000.0</v>
      </c>
      <c r="D215" s="1">
        <v>8700.88888888889</v>
      </c>
      <c r="E215" s="1">
        <v>9545.011002444988</v>
      </c>
      <c r="F215" s="1">
        <v>9214.854946236557</v>
      </c>
      <c r="G215" s="1">
        <v>9818.0</v>
      </c>
      <c r="H215" s="1">
        <v>11364.0</v>
      </c>
      <c r="I215" s="1">
        <v>8818.037433155081</v>
      </c>
      <c r="J215" s="1">
        <v>8795.955112219452</v>
      </c>
      <c r="K215" s="1">
        <v>8090.996661101836</v>
      </c>
      <c r="L215" s="1">
        <v>12636.008</v>
      </c>
      <c r="M215" s="1">
        <v>12636.009708737864</v>
      </c>
      <c r="N215" s="1">
        <v>7200.0</v>
      </c>
      <c r="O215" s="1">
        <v>6908.690277777777</v>
      </c>
      <c r="P215" s="1">
        <v>8091.0</v>
      </c>
      <c r="Q215" s="1">
        <v>8181.283613445378</v>
      </c>
    </row>
    <row r="216" ht="15.75" customHeight="1">
      <c r="A216" s="15">
        <v>44046.0</v>
      </c>
      <c r="B216" s="1">
        <v>8182.0</v>
      </c>
      <c r="C216" s="1">
        <v>9000.0</v>
      </c>
      <c r="D216" s="1">
        <v>8700.865306122449</v>
      </c>
      <c r="E216" s="1">
        <v>9545.026011560694</v>
      </c>
      <c r="F216" s="1">
        <v>9214.8789010989</v>
      </c>
      <c r="G216" s="1">
        <v>9818.0</v>
      </c>
      <c r="H216" s="1">
        <v>11364.0</v>
      </c>
      <c r="I216" s="1">
        <v>8818.022922636103</v>
      </c>
      <c r="J216" s="1">
        <v>8795.980434782608</v>
      </c>
      <c r="K216" s="1">
        <v>8091.0</v>
      </c>
      <c r="L216" s="1">
        <v>12636.01909307876</v>
      </c>
      <c r="M216" s="1">
        <v>12636.0</v>
      </c>
      <c r="N216" s="1">
        <v>8364.0</v>
      </c>
      <c r="O216" s="1">
        <v>6908.627173913043</v>
      </c>
      <c r="P216" s="1">
        <v>9091.0</v>
      </c>
      <c r="Q216" s="1">
        <v>8181.285953177257</v>
      </c>
    </row>
    <row r="217" ht="15.75" customHeight="1">
      <c r="A217" s="15">
        <v>44047.0</v>
      </c>
      <c r="B217" s="1">
        <v>8181.992647058823</v>
      </c>
      <c r="C217" s="1">
        <v>9000.0</v>
      </c>
      <c r="D217" s="1">
        <v>8700.934000000001</v>
      </c>
      <c r="E217" s="1">
        <v>10909.0</v>
      </c>
      <c r="F217" s="1">
        <v>9214.844833333333</v>
      </c>
      <c r="G217" s="1">
        <v>9818.0</v>
      </c>
      <c r="H217" s="1">
        <v>11364.0</v>
      </c>
      <c r="I217" s="1">
        <v>8818.035897435897</v>
      </c>
      <c r="J217" s="1">
        <v>8795.966417910447</v>
      </c>
      <c r="K217" s="1">
        <v>8090.996710526316</v>
      </c>
      <c r="L217" s="1">
        <v>12636.012396694216</v>
      </c>
      <c r="M217" s="1">
        <v>12636.034482758621</v>
      </c>
      <c r="N217" s="1">
        <v>8363.988811188812</v>
      </c>
      <c r="O217" s="1">
        <v>6908.519496855345</v>
      </c>
      <c r="P217" s="1">
        <v>9091.0</v>
      </c>
      <c r="Q217" s="1">
        <v>8181.336448598131</v>
      </c>
    </row>
    <row r="218" ht="15.75" customHeight="1">
      <c r="A218" s="15">
        <v>44048.0</v>
      </c>
      <c r="B218" s="1">
        <v>8181.987878787879</v>
      </c>
      <c r="C218" s="1">
        <v>9000.0</v>
      </c>
      <c r="D218" s="1">
        <v>8700.93125</v>
      </c>
      <c r="E218" s="1">
        <v>10909.0</v>
      </c>
      <c r="F218" s="1">
        <v>9214.81</v>
      </c>
      <c r="G218" s="1">
        <v>9818.0</v>
      </c>
      <c r="H218" s="1">
        <v>11364.0</v>
      </c>
      <c r="I218" s="1">
        <v>8818.027322404372</v>
      </c>
      <c r="J218" s="1">
        <v>8795.978260869566</v>
      </c>
      <c r="K218" s="1">
        <v>8091.0</v>
      </c>
      <c r="L218" s="1">
        <v>12636.00845665962</v>
      </c>
      <c r="M218" s="1">
        <v>12636.0</v>
      </c>
      <c r="N218" s="1">
        <v>8363.9949044586</v>
      </c>
      <c r="O218" s="1">
        <v>6908.611111111111</v>
      </c>
      <c r="P218" s="1">
        <v>9091.0</v>
      </c>
      <c r="Q218" s="1">
        <v>8181.353711790393</v>
      </c>
    </row>
    <row r="219" ht="15.75" customHeight="1">
      <c r="A219" s="15">
        <v>44049.0</v>
      </c>
      <c r="B219" s="1">
        <v>8181.986486486487</v>
      </c>
      <c r="C219" s="1">
        <v>9000.0</v>
      </c>
      <c r="D219" s="1">
        <v>8700.955102040818</v>
      </c>
      <c r="E219" s="1">
        <v>9548.878873239437</v>
      </c>
      <c r="F219" s="1">
        <v>9214.838630136986</v>
      </c>
      <c r="G219" s="1">
        <v>9818.0</v>
      </c>
      <c r="H219" s="1">
        <v>11364.0</v>
      </c>
      <c r="I219" s="1">
        <v>8818.04987531172</v>
      </c>
      <c r="J219" s="1">
        <v>8795.982824427481</v>
      </c>
      <c r="K219" s="1">
        <v>8090.997005988024</v>
      </c>
      <c r="L219" s="1">
        <v>12636.012987012988</v>
      </c>
      <c r="M219" s="1">
        <v>12636.0</v>
      </c>
      <c r="N219" s="1">
        <v>7205.596153846154</v>
      </c>
      <c r="O219" s="1">
        <v>6908.579527559055</v>
      </c>
      <c r="P219" s="1">
        <v>8091.0</v>
      </c>
      <c r="Q219" s="1">
        <v>8181.290322580645</v>
      </c>
    </row>
    <row r="220" ht="15.75" customHeight="1">
      <c r="A220" s="15">
        <v>44050.0</v>
      </c>
      <c r="B220" s="1">
        <v>8181.994011976048</v>
      </c>
      <c r="C220" s="1">
        <v>9000.0</v>
      </c>
      <c r="D220" s="1">
        <v>8700.897196261683</v>
      </c>
      <c r="E220" s="1">
        <v>9547.442273534636</v>
      </c>
      <c r="F220" s="1">
        <v>9214.81</v>
      </c>
      <c r="G220" s="1">
        <v>9818.0</v>
      </c>
      <c r="H220" s="1">
        <v>11364.0</v>
      </c>
      <c r="I220" s="1">
        <v>8818.037974683544</v>
      </c>
      <c r="J220" s="1">
        <v>8795.96301369863</v>
      </c>
      <c r="K220" s="1">
        <v>8091.0</v>
      </c>
      <c r="L220" s="1">
        <v>12636.014101057579</v>
      </c>
      <c r="M220" s="1">
        <v>12636.0</v>
      </c>
      <c r="N220" s="1">
        <v>7200.0</v>
      </c>
      <c r="O220" s="1">
        <v>6908.711475409836</v>
      </c>
      <c r="P220" s="1">
        <v>8091.0</v>
      </c>
      <c r="Q220" s="1">
        <v>8181.406320541761</v>
      </c>
    </row>
    <row r="221" ht="15.75" customHeight="1">
      <c r="A221" s="15">
        <v>44051.0</v>
      </c>
      <c r="B221" s="1">
        <v>8181.992779783393</v>
      </c>
      <c r="C221" s="1">
        <v>9000.0</v>
      </c>
      <c r="D221" s="1">
        <v>8700.95849056604</v>
      </c>
      <c r="E221" s="1">
        <v>9546.328200192493</v>
      </c>
      <c r="F221" s="1">
        <v>9214.853092783504</v>
      </c>
      <c r="G221" s="1">
        <v>9818.003533568904</v>
      </c>
      <c r="H221" s="1">
        <v>11364.0</v>
      </c>
      <c r="I221" s="1">
        <v>8818.04980842912</v>
      </c>
      <c r="J221" s="1">
        <v>8795.953744493392</v>
      </c>
      <c r="K221" s="1">
        <v>8090.998603351955</v>
      </c>
      <c r="L221" s="1">
        <v>12636.004207573633</v>
      </c>
      <c r="M221" s="1">
        <v>12636.006329113925</v>
      </c>
      <c r="N221" s="1">
        <v>7200.0</v>
      </c>
      <c r="O221" s="1">
        <v>6908.736531365314</v>
      </c>
      <c r="P221" s="1">
        <v>8091.0</v>
      </c>
      <c r="Q221" s="1">
        <v>8181.441860465116</v>
      </c>
    </row>
    <row r="222" ht="15.75" customHeight="1">
      <c r="A222" s="15">
        <v>44052.0</v>
      </c>
      <c r="B222" s="1">
        <v>8182.0</v>
      </c>
      <c r="C222" s="1">
        <v>9000.0</v>
      </c>
      <c r="D222" s="1">
        <v>8700.753271028037</v>
      </c>
      <c r="E222" s="1">
        <v>9545.012547051443</v>
      </c>
      <c r="F222" s="1">
        <v>9214.84119402985</v>
      </c>
      <c r="G222" s="1">
        <v>9818.004830917875</v>
      </c>
      <c r="H222" s="1">
        <v>11364.0</v>
      </c>
      <c r="I222" s="1">
        <v>8818.027322404372</v>
      </c>
      <c r="J222" s="1">
        <v>8795.982558139534</v>
      </c>
      <c r="K222" s="1">
        <v>8091.0</v>
      </c>
      <c r="L222" s="1">
        <v>12636.003971405878</v>
      </c>
      <c r="M222" s="1">
        <v>12636.009523809524</v>
      </c>
      <c r="N222" s="1">
        <v>7200.0</v>
      </c>
      <c r="O222" s="1">
        <v>6908.690588235294</v>
      </c>
      <c r="P222" s="1">
        <v>8091.0</v>
      </c>
      <c r="Q222" s="1">
        <v>8181.493150684932</v>
      </c>
    </row>
    <row r="223" ht="15.75" customHeight="1">
      <c r="A223" s="15">
        <v>44053.0</v>
      </c>
      <c r="B223" s="1">
        <v>8154.7</v>
      </c>
      <c r="C223" s="1">
        <v>9000.0</v>
      </c>
      <c r="D223" s="1">
        <v>8700.97731958763</v>
      </c>
      <c r="E223" s="1">
        <v>10700.936440677966</v>
      </c>
      <c r="F223" s="1">
        <v>9214.81</v>
      </c>
      <c r="G223" s="1">
        <v>9818.011494252874</v>
      </c>
      <c r="H223" s="1">
        <v>11364.0</v>
      </c>
      <c r="I223" s="1">
        <v>8818.044554455446</v>
      </c>
      <c r="J223" s="1">
        <v>8795.944214876034</v>
      </c>
      <c r="K223" s="1">
        <v>8091.0</v>
      </c>
      <c r="L223" s="1">
        <v>12636.013927576601</v>
      </c>
      <c r="M223" s="1">
        <v>12636.0</v>
      </c>
      <c r="N223" s="1">
        <v>9361.443298969072</v>
      </c>
      <c r="O223" s="1">
        <v>6908.732038834952</v>
      </c>
      <c r="P223" s="1">
        <v>9091.0</v>
      </c>
      <c r="Q223" s="1">
        <v>8181.318396226415</v>
      </c>
    </row>
    <row r="224" ht="15.75" customHeight="1">
      <c r="A224" s="15">
        <v>44054.0</v>
      </c>
      <c r="B224" s="1">
        <v>8127.916083916084</v>
      </c>
      <c r="C224" s="1">
        <v>9000.0</v>
      </c>
      <c r="D224" s="1">
        <v>8700.972151898735</v>
      </c>
      <c r="E224" s="1">
        <v>10631.48051948052</v>
      </c>
      <c r="F224" s="1">
        <v>9214.81</v>
      </c>
      <c r="G224" s="1">
        <v>9818.0</v>
      </c>
      <c r="H224" s="1">
        <v>11364.0</v>
      </c>
      <c r="I224" s="1">
        <v>8818.02479338843</v>
      </c>
      <c r="J224" s="1">
        <v>8795.970472440946</v>
      </c>
      <c r="K224" s="1">
        <v>8090.996845425868</v>
      </c>
      <c r="L224" s="1">
        <v>12636.022004889976</v>
      </c>
      <c r="M224" s="1">
        <v>12636.0</v>
      </c>
      <c r="N224" s="1">
        <v>9454.411940298509</v>
      </c>
      <c r="O224" s="1">
        <v>6908.5310344827585</v>
      </c>
      <c r="P224" s="1">
        <v>9091.0</v>
      </c>
      <c r="Q224" s="1">
        <v>8181.274390243902</v>
      </c>
    </row>
    <row r="225" ht="15.75" customHeight="1">
      <c r="A225" s="15">
        <v>44055.0</v>
      </c>
      <c r="B225" s="1">
        <v>8112.5847457627115</v>
      </c>
      <c r="C225" s="1">
        <v>9000.0</v>
      </c>
      <c r="D225" s="1">
        <v>8700.961403508772</v>
      </c>
      <c r="E225" s="1">
        <v>10416.773913043478</v>
      </c>
      <c r="F225" s="1">
        <v>9214.81</v>
      </c>
      <c r="G225" s="1">
        <v>9818.010989010989</v>
      </c>
      <c r="H225" s="1">
        <v>11364.0</v>
      </c>
      <c r="I225" s="1">
        <v>8818.048780487805</v>
      </c>
      <c r="J225" s="1">
        <v>8795.968619246862</v>
      </c>
      <c r="K225" s="1">
        <v>8091.0</v>
      </c>
      <c r="L225" s="1">
        <v>12636.010940919037</v>
      </c>
      <c r="M225" s="1">
        <v>12636.025</v>
      </c>
      <c r="N225" s="1">
        <v>8364.0</v>
      </c>
      <c r="O225" s="1">
        <v>6908.630303030303</v>
      </c>
      <c r="P225" s="1">
        <v>9091.0</v>
      </c>
      <c r="Q225" s="1">
        <v>8181.434210526316</v>
      </c>
    </row>
    <row r="226" ht="15.75" customHeight="1">
      <c r="A226" s="15">
        <v>44056.0</v>
      </c>
      <c r="B226" s="1">
        <v>8124.169491525424</v>
      </c>
      <c r="C226" s="1">
        <v>9000.0</v>
      </c>
      <c r="D226" s="1">
        <v>8700.933333333334</v>
      </c>
      <c r="E226" s="1">
        <v>9549.712328767124</v>
      </c>
      <c r="F226" s="1">
        <v>9214.875312499998</v>
      </c>
      <c r="G226" s="1">
        <v>9818.0</v>
      </c>
      <c r="H226" s="1">
        <v>11364.0</v>
      </c>
      <c r="I226" s="1">
        <v>8818.0</v>
      </c>
      <c r="J226" s="1">
        <v>8795.976470588235</v>
      </c>
      <c r="K226" s="1">
        <v>8091.0</v>
      </c>
      <c r="L226" s="1">
        <v>12636.004301075269</v>
      </c>
      <c r="M226" s="1">
        <v>12636.0</v>
      </c>
      <c r="N226" s="1">
        <v>7200.0</v>
      </c>
      <c r="O226" s="1">
        <v>6908.6391608391605</v>
      </c>
      <c r="P226" s="1">
        <v>8091.0</v>
      </c>
      <c r="Q226" s="1">
        <v>8181.280155642024</v>
      </c>
    </row>
    <row r="227" ht="15.75" customHeight="1">
      <c r="A227" s="15">
        <v>44057.0</v>
      </c>
      <c r="B227" s="1">
        <v>8112.366120218579</v>
      </c>
      <c r="C227" s="1">
        <v>9000.0</v>
      </c>
      <c r="D227" s="1">
        <v>8700.934653465347</v>
      </c>
      <c r="E227" s="1">
        <v>9545.015094339622</v>
      </c>
      <c r="F227" s="1">
        <v>9214.8375</v>
      </c>
      <c r="G227" s="1">
        <v>9818.0</v>
      </c>
      <c r="H227" s="1">
        <v>11364.0</v>
      </c>
      <c r="I227" s="1">
        <v>8818.032967032967</v>
      </c>
      <c r="J227" s="1">
        <v>8795.985197368422</v>
      </c>
      <c r="K227" s="1">
        <v>8090.997890295359</v>
      </c>
      <c r="L227" s="1">
        <v>12636.00879396985</v>
      </c>
      <c r="M227" s="1">
        <v>12636.0</v>
      </c>
      <c r="N227" s="1">
        <v>7200.0</v>
      </c>
      <c r="O227" s="1">
        <v>6908.650299401197</v>
      </c>
      <c r="P227" s="1">
        <v>8091.0</v>
      </c>
      <c r="Q227" s="1">
        <v>8181.447443181818</v>
      </c>
    </row>
    <row r="228" ht="15.75" customHeight="1">
      <c r="A228" s="15">
        <v>44058.0</v>
      </c>
      <c r="B228" s="1">
        <v>8116.077738515901</v>
      </c>
      <c r="C228" s="1">
        <v>9000.0</v>
      </c>
      <c r="D228" s="1">
        <v>8700.844094488191</v>
      </c>
      <c r="E228" s="1">
        <v>9545.019250253294</v>
      </c>
      <c r="F228" s="1">
        <v>9214.861393442621</v>
      </c>
      <c r="G228" s="1">
        <v>9818.0</v>
      </c>
      <c r="H228" s="1">
        <v>11364.0</v>
      </c>
      <c r="I228" s="1">
        <v>8818.04017857143</v>
      </c>
      <c r="J228" s="1">
        <v>8795.96511627907</v>
      </c>
      <c r="K228" s="1">
        <v>8091.0</v>
      </c>
      <c r="L228" s="1">
        <v>12636.00907187718</v>
      </c>
      <c r="M228" s="1">
        <v>12636.006944444445</v>
      </c>
      <c r="N228" s="1">
        <v>7200.0</v>
      </c>
      <c r="O228" s="1">
        <v>6908.761904761905</v>
      </c>
      <c r="P228" s="1">
        <v>8091.0</v>
      </c>
      <c r="Q228" s="1">
        <v>8181.378826530612</v>
      </c>
    </row>
    <row r="229" ht="15.75" customHeight="1">
      <c r="A229" s="15">
        <v>44059.0</v>
      </c>
      <c r="B229" s="1">
        <v>8117.833333333333</v>
      </c>
      <c r="C229" s="1">
        <v>9000.0</v>
      </c>
      <c r="D229" s="1">
        <v>8701.000000000002</v>
      </c>
      <c r="E229" s="1">
        <v>9545.014891179839</v>
      </c>
      <c r="F229" s="1">
        <v>9214.839027777776</v>
      </c>
      <c r="G229" s="1">
        <v>9818.0</v>
      </c>
      <c r="H229" s="1">
        <v>11364.0</v>
      </c>
      <c r="I229" s="1">
        <v>8818.01775147929</v>
      </c>
      <c r="J229" s="1">
        <v>8795.979108635098</v>
      </c>
      <c r="K229" s="1">
        <v>8091.0</v>
      </c>
      <c r="L229" s="1">
        <v>12636.009426551453</v>
      </c>
      <c r="M229" s="1">
        <v>12636.0</v>
      </c>
      <c r="N229" s="1">
        <v>7200.0</v>
      </c>
      <c r="O229" s="1">
        <v>6908.803749999999</v>
      </c>
      <c r="P229" s="1">
        <v>8091.0</v>
      </c>
      <c r="Q229" s="1">
        <v>8181.459183673469</v>
      </c>
    </row>
    <row r="230" ht="15.75" customHeight="1">
      <c r="A230" s="15">
        <v>44060.0</v>
      </c>
      <c r="B230" s="1">
        <v>8182.0</v>
      </c>
      <c r="C230" s="1">
        <v>9000.0</v>
      </c>
      <c r="D230" s="1">
        <v>8700.841237113404</v>
      </c>
      <c r="E230" s="1">
        <v>10901.505494505494</v>
      </c>
      <c r="F230" s="1">
        <v>9214.871470588236</v>
      </c>
      <c r="G230" s="1">
        <v>9818.011764705883</v>
      </c>
      <c r="H230" s="1">
        <v>11364.0</v>
      </c>
      <c r="I230" s="1">
        <v>8818.018348623853</v>
      </c>
      <c r="J230" s="1">
        <v>8795.993087557603</v>
      </c>
      <c r="K230" s="1">
        <v>8090.9961685823755</v>
      </c>
      <c r="L230" s="1">
        <v>12636.011235955057</v>
      </c>
      <c r="M230" s="1">
        <v>12636.0</v>
      </c>
      <c r="N230" s="1">
        <v>9428.800000000001</v>
      </c>
      <c r="O230" s="1">
        <v>6908.579527559055</v>
      </c>
      <c r="P230" s="1">
        <v>9079.505747126437</v>
      </c>
      <c r="Q230" s="1">
        <v>8181.294827586207</v>
      </c>
    </row>
    <row r="231" ht="15.75" customHeight="1">
      <c r="A231" s="15">
        <v>44061.0</v>
      </c>
      <c r="B231" s="1">
        <v>8182.0</v>
      </c>
      <c r="C231" s="1">
        <v>9000.0</v>
      </c>
      <c r="D231" s="1">
        <v>8700.974418604652</v>
      </c>
      <c r="E231" s="1">
        <v>10903.06956521739</v>
      </c>
      <c r="F231" s="1">
        <v>9214.81</v>
      </c>
      <c r="G231" s="1">
        <v>9818.0</v>
      </c>
      <c r="H231" s="1">
        <v>11364.0</v>
      </c>
      <c r="I231" s="1">
        <v>8818.006622516556</v>
      </c>
      <c r="J231" s="1">
        <v>8795.953125</v>
      </c>
      <c r="K231" s="1">
        <v>8090.986928104575</v>
      </c>
      <c r="L231" s="1">
        <v>12636.018518518518</v>
      </c>
      <c r="M231" s="1">
        <v>12636.0</v>
      </c>
      <c r="N231" s="1">
        <v>9429.351111111113</v>
      </c>
      <c r="O231" s="1">
        <v>6908.620289855072</v>
      </c>
      <c r="P231" s="1">
        <v>9091.0</v>
      </c>
      <c r="Q231" s="1">
        <v>8181.307453416149</v>
      </c>
    </row>
    <row r="232" ht="15.75" customHeight="1">
      <c r="A232" s="15">
        <v>44062.0</v>
      </c>
      <c r="B232" s="1">
        <v>8182.0</v>
      </c>
      <c r="C232" s="1">
        <v>9000.0</v>
      </c>
      <c r="D232" s="1">
        <v>8700.93125</v>
      </c>
      <c r="E232" s="1">
        <v>10909.0</v>
      </c>
      <c r="F232" s="1">
        <v>9214.91582278481</v>
      </c>
      <c r="G232" s="1">
        <v>9818.0</v>
      </c>
      <c r="H232" s="1">
        <v>11364.0</v>
      </c>
      <c r="I232" s="1">
        <v>8818.028070175438</v>
      </c>
      <c r="J232" s="1">
        <v>8795.967105263158</v>
      </c>
      <c r="K232" s="1">
        <v>8091.0</v>
      </c>
      <c r="L232" s="1">
        <v>12636.008130081302</v>
      </c>
      <c r="M232" s="1">
        <v>12636.0</v>
      </c>
      <c r="N232" s="1">
        <v>9454.400000000001</v>
      </c>
      <c r="O232" s="1">
        <v>6908.563793103447</v>
      </c>
      <c r="P232" s="1">
        <v>9091.0</v>
      </c>
      <c r="Q232" s="1">
        <v>8181.2575301204815</v>
      </c>
    </row>
    <row r="233" ht="15.75" customHeight="1">
      <c r="A233" s="15">
        <v>44063.0</v>
      </c>
      <c r="B233" s="1">
        <v>8181.9921875</v>
      </c>
      <c r="C233" s="1">
        <v>9000.0</v>
      </c>
      <c r="D233" s="1">
        <v>8700.934328358211</v>
      </c>
      <c r="E233" s="1">
        <v>9545.023178807947</v>
      </c>
      <c r="F233" s="1">
        <v>9214.868055555555</v>
      </c>
      <c r="G233" s="1">
        <v>9818.0</v>
      </c>
      <c r="H233" s="1">
        <v>11364.0</v>
      </c>
      <c r="I233" s="1">
        <v>8818.02380952381</v>
      </c>
      <c r="J233" s="1">
        <v>8795.988188976378</v>
      </c>
      <c r="K233" s="1">
        <v>8091.0</v>
      </c>
      <c r="L233" s="1">
        <v>12636.013227513227</v>
      </c>
      <c r="M233" s="1">
        <v>12636.0</v>
      </c>
      <c r="N233" s="1">
        <v>8364.0</v>
      </c>
      <c r="O233" s="1">
        <v>6908.623529411764</v>
      </c>
      <c r="P233" s="1">
        <v>7681.989361702128</v>
      </c>
      <c r="Q233" s="1">
        <v>8181.18</v>
      </c>
    </row>
    <row r="234" ht="15.75" customHeight="1">
      <c r="A234" s="15">
        <v>44064.0</v>
      </c>
      <c r="B234" s="1">
        <v>8181.986486486487</v>
      </c>
      <c r="C234" s="1">
        <v>9000.0</v>
      </c>
      <c r="D234" s="1">
        <v>8700.784782608696</v>
      </c>
      <c r="E234" s="1">
        <v>9545.019438444924</v>
      </c>
      <c r="F234" s="1">
        <v>9214.854468085106</v>
      </c>
      <c r="G234" s="1">
        <v>9818.0</v>
      </c>
      <c r="H234" s="1">
        <v>11364.0</v>
      </c>
      <c r="I234" s="1">
        <v>8818.031746031746</v>
      </c>
      <c r="J234" s="1">
        <v>8795.96052631579</v>
      </c>
      <c r="K234" s="1">
        <v>8090.995098039216</v>
      </c>
      <c r="L234" s="1">
        <v>12636.00481540931</v>
      </c>
      <c r="M234" s="1">
        <v>12636.017857142857</v>
      </c>
      <c r="N234" s="1">
        <v>8364.0</v>
      </c>
      <c r="O234" s="1">
        <v>6908.75</v>
      </c>
      <c r="P234" s="1">
        <v>7682.0</v>
      </c>
      <c r="Q234" s="1">
        <v>8181.376254180602</v>
      </c>
    </row>
    <row r="235" ht="15.75" customHeight="1">
      <c r="A235" s="15">
        <v>44065.0</v>
      </c>
      <c r="B235" s="1">
        <v>8181.990338164252</v>
      </c>
      <c r="C235" s="1">
        <v>9000.0</v>
      </c>
      <c r="D235" s="1">
        <v>8700.760396039605</v>
      </c>
      <c r="E235" s="1">
        <v>9545.013544018058</v>
      </c>
      <c r="F235" s="1">
        <v>9214.89530612245</v>
      </c>
      <c r="G235" s="1">
        <v>9818.003731343284</v>
      </c>
      <c r="H235" s="1">
        <v>11364.0</v>
      </c>
      <c r="I235" s="1">
        <v>8818.016</v>
      </c>
      <c r="J235" s="1">
        <v>8795.962025316456</v>
      </c>
      <c r="K235" s="1">
        <v>8090.994002998501</v>
      </c>
      <c r="L235" s="1">
        <v>12636.007692307692</v>
      </c>
      <c r="M235" s="1">
        <v>12636.0</v>
      </c>
      <c r="N235" s="1">
        <v>8363.994952681389</v>
      </c>
      <c r="O235" s="1">
        <v>6908.736054421768</v>
      </c>
      <c r="P235" s="1">
        <v>7682.0</v>
      </c>
      <c r="Q235" s="1">
        <v>8181.261410788382</v>
      </c>
    </row>
    <row r="236" ht="15.75" customHeight="1">
      <c r="A236" s="15">
        <v>44066.0</v>
      </c>
      <c r="B236" s="1">
        <v>8182.0</v>
      </c>
      <c r="C236" s="1">
        <v>9000.0</v>
      </c>
      <c r="D236" s="1">
        <v>8700.975</v>
      </c>
      <c r="E236" s="1">
        <v>9545.006188118812</v>
      </c>
      <c r="F236" s="1">
        <v>9214.956299999998</v>
      </c>
      <c r="G236" s="1">
        <v>9818.0</v>
      </c>
      <c r="H236" s="1">
        <v>11364.0</v>
      </c>
      <c r="I236" s="1">
        <v>8818.0421686747</v>
      </c>
      <c r="J236" s="1">
        <v>8795.946587537092</v>
      </c>
      <c r="K236" s="1">
        <v>8091.0</v>
      </c>
      <c r="L236" s="1">
        <v>12636.003720930232</v>
      </c>
      <c r="M236" s="1">
        <v>12636.0</v>
      </c>
      <c r="N236" s="1">
        <v>8363.994754098361</v>
      </c>
      <c r="O236" s="1">
        <v>6908.710204081632</v>
      </c>
      <c r="P236" s="1">
        <v>7682.0</v>
      </c>
      <c r="Q236" s="1">
        <v>8181.289699570815</v>
      </c>
    </row>
    <row r="237" ht="15.75" customHeight="1">
      <c r="A237" s="15">
        <v>44067.0</v>
      </c>
      <c r="B237" s="1">
        <v>8182.0</v>
      </c>
      <c r="C237" s="1">
        <v>9000.0</v>
      </c>
      <c r="D237" s="1">
        <v>8700.854945054945</v>
      </c>
      <c r="E237" s="1">
        <v>10896.552511415524</v>
      </c>
      <c r="F237" s="1">
        <v>9214.860975609756</v>
      </c>
      <c r="G237" s="1">
        <v>9818.0</v>
      </c>
      <c r="H237" s="1">
        <v>11364.0</v>
      </c>
      <c r="I237" s="1">
        <v>8818.035190615836</v>
      </c>
      <c r="J237" s="1">
        <v>8795.965277777777</v>
      </c>
      <c r="K237" s="1">
        <v>8090.991935483871</v>
      </c>
      <c r="L237" s="1">
        <v>12636.022222222222</v>
      </c>
      <c r="M237" s="1">
        <v>12636.034482758621</v>
      </c>
      <c r="N237" s="1">
        <v>9454.4</v>
      </c>
      <c r="O237" s="1">
        <v>6908.563793103447</v>
      </c>
      <c r="P237" s="1">
        <v>9078.419642857143</v>
      </c>
      <c r="Q237" s="1">
        <v>8181.252475247525</v>
      </c>
    </row>
    <row r="238" ht="15.75" customHeight="1">
      <c r="A238" s="15">
        <v>44068.0</v>
      </c>
      <c r="B238" s="1">
        <v>8182.0</v>
      </c>
      <c r="C238" s="1">
        <v>9000.0</v>
      </c>
      <c r="D238" s="1">
        <v>8700.951111111111</v>
      </c>
      <c r="E238" s="1">
        <v>10909.0</v>
      </c>
      <c r="F238" s="1">
        <v>9214.840735294116</v>
      </c>
      <c r="G238" s="1">
        <v>9818.0206185567</v>
      </c>
      <c r="H238" s="1">
        <v>11364.0</v>
      </c>
      <c r="I238" s="1">
        <v>8818.005899705015</v>
      </c>
      <c r="J238" s="1">
        <v>8795.979797979799</v>
      </c>
      <c r="K238" s="1">
        <v>8091.0</v>
      </c>
      <c r="L238" s="1">
        <v>12636.004991680533</v>
      </c>
      <c r="M238" s="1">
        <v>12636.0</v>
      </c>
      <c r="N238" s="1">
        <v>9454.400000000001</v>
      </c>
      <c r="O238" s="1">
        <v>6908.468468468468</v>
      </c>
      <c r="P238" s="1">
        <v>9091.0</v>
      </c>
      <c r="Q238" s="1">
        <v>8181.309065934066</v>
      </c>
    </row>
    <row r="239" ht="15.75" customHeight="1">
      <c r="A239" s="15">
        <v>44069.0</v>
      </c>
      <c r="B239" s="1">
        <v>8181.993939393939</v>
      </c>
      <c r="C239" s="1">
        <v>9000.0</v>
      </c>
      <c r="D239" s="1">
        <v>8700.92142857143</v>
      </c>
      <c r="E239" s="1">
        <v>10909.0</v>
      </c>
      <c r="F239" s="1">
        <v>9214.898309859154</v>
      </c>
      <c r="G239" s="1">
        <v>9818.0</v>
      </c>
      <c r="H239" s="1">
        <v>11364.0</v>
      </c>
      <c r="I239" s="1">
        <v>8818.032863849765</v>
      </c>
      <c r="J239" s="1">
        <v>8795.965250965251</v>
      </c>
      <c r="K239" s="1">
        <v>8090.997134670487</v>
      </c>
      <c r="L239" s="1">
        <v>12636.008695652174</v>
      </c>
      <c r="M239" s="1">
        <v>12636.034482758621</v>
      </c>
      <c r="N239" s="1">
        <v>9454.4</v>
      </c>
      <c r="O239" s="1">
        <v>6908.533333333333</v>
      </c>
      <c r="P239" s="1">
        <v>9091.0</v>
      </c>
      <c r="Q239" s="1">
        <v>8181.244712990937</v>
      </c>
    </row>
    <row r="240" ht="15.75" customHeight="1">
      <c r="A240" s="15">
        <v>44070.0</v>
      </c>
      <c r="B240" s="1">
        <v>8181.987261146497</v>
      </c>
      <c r="C240" s="1">
        <v>9000.0</v>
      </c>
      <c r="D240" s="1">
        <v>8700.932653061225</v>
      </c>
      <c r="E240" s="1">
        <v>9358.257372654156</v>
      </c>
      <c r="F240" s="1">
        <v>9214.851386138615</v>
      </c>
      <c r="G240" s="1">
        <v>9818.0</v>
      </c>
      <c r="H240" s="1">
        <v>11364.0</v>
      </c>
      <c r="I240" s="1">
        <v>8818.029574861368</v>
      </c>
      <c r="J240" s="1">
        <v>8795.943037974683</v>
      </c>
      <c r="K240" s="1">
        <v>8090.994871794872</v>
      </c>
      <c r="L240" s="1">
        <v>12636.01320754717</v>
      </c>
      <c r="M240" s="1">
        <v>12636.044444444444</v>
      </c>
      <c r="N240" s="1">
        <v>7200.0</v>
      </c>
      <c r="O240" s="1">
        <v>6908.514</v>
      </c>
      <c r="P240" s="1">
        <v>8098.462686567164</v>
      </c>
      <c r="Q240" s="1">
        <v>8181.265527950311</v>
      </c>
    </row>
    <row r="241" ht="15.75" customHeight="1">
      <c r="A241" s="15">
        <v>44071.0</v>
      </c>
      <c r="B241" s="1">
        <v>8181.994974874372</v>
      </c>
      <c r="C241" s="1">
        <v>9000.0</v>
      </c>
      <c r="D241" s="1">
        <v>8700.804444444446</v>
      </c>
      <c r="E241" s="1">
        <v>9000.0</v>
      </c>
      <c r="F241" s="1">
        <v>9214.81</v>
      </c>
      <c r="G241" s="1">
        <v>9818.006024096385</v>
      </c>
      <c r="H241" s="1">
        <v>11364.0</v>
      </c>
      <c r="I241" s="1">
        <v>8818.023931623931</v>
      </c>
      <c r="J241" s="1">
        <v>8795.953125</v>
      </c>
      <c r="K241" s="1">
        <v>8091.0</v>
      </c>
      <c r="L241" s="1">
        <v>12636.015105740182</v>
      </c>
      <c r="M241" s="1">
        <v>12636.0</v>
      </c>
      <c r="N241" s="1">
        <v>7200.0</v>
      </c>
      <c r="O241" s="1">
        <v>6908.745454545455</v>
      </c>
      <c r="P241" s="1">
        <v>8091.0</v>
      </c>
      <c r="Q241" s="1">
        <v>8181.258904109589</v>
      </c>
    </row>
    <row r="242" ht="15.75" customHeight="1">
      <c r="A242" s="15">
        <v>44072.0</v>
      </c>
      <c r="B242" s="1">
        <v>8181.996721311475</v>
      </c>
      <c r="C242" s="1">
        <v>9000.0</v>
      </c>
      <c r="D242" s="1">
        <v>8700.927631578947</v>
      </c>
      <c r="E242" s="1">
        <v>9000.0</v>
      </c>
      <c r="F242" s="1">
        <v>9214.81</v>
      </c>
      <c r="G242" s="1">
        <v>9818.009933774834</v>
      </c>
      <c r="H242" s="1">
        <v>11364.0</v>
      </c>
      <c r="I242" s="1">
        <v>8818.015432098766</v>
      </c>
      <c r="J242" s="1">
        <v>8795.933198380566</v>
      </c>
      <c r="K242" s="1">
        <v>8090.998613037448</v>
      </c>
      <c r="L242" s="1">
        <v>12636.007010834926</v>
      </c>
      <c r="M242" s="1">
        <v>12636.0</v>
      </c>
      <c r="N242" s="1">
        <v>7200.0</v>
      </c>
      <c r="O242" s="1">
        <v>6908.762921348315</v>
      </c>
      <c r="P242" s="1">
        <v>8089.667752442997</v>
      </c>
      <c r="Q242" s="1">
        <v>8181.39375</v>
      </c>
    </row>
    <row r="243" ht="15.75" customHeight="1">
      <c r="A243" s="15">
        <v>44073.0</v>
      </c>
      <c r="B243" s="1">
        <v>8182.0</v>
      </c>
      <c r="C243" s="1">
        <v>9000.0</v>
      </c>
      <c r="D243" s="1">
        <v>8700.92</v>
      </c>
      <c r="E243" s="1">
        <v>9000.0</v>
      </c>
      <c r="F243" s="1">
        <v>9214.863589743589</v>
      </c>
      <c r="G243" s="1">
        <v>9818.004347826087</v>
      </c>
      <c r="H243" s="1">
        <v>11364.0</v>
      </c>
      <c r="I243" s="1">
        <v>8818.031914893618</v>
      </c>
      <c r="J243" s="1">
        <v>8795.96590909091</v>
      </c>
      <c r="K243" s="1">
        <v>8090.995253164557</v>
      </c>
      <c r="L243" s="1">
        <v>12636.010424422933</v>
      </c>
      <c r="M243" s="1">
        <v>12636.010989010989</v>
      </c>
      <c r="N243" s="1">
        <v>7200.0</v>
      </c>
      <c r="O243" s="1">
        <v>6908.450666666667</v>
      </c>
      <c r="P243" s="1">
        <v>8091.0</v>
      </c>
      <c r="Q243" s="1">
        <v>8181.353242320819</v>
      </c>
    </row>
    <row r="244" ht="15.75" customHeight="1">
      <c r="A244" s="15">
        <v>44074.0</v>
      </c>
      <c r="B244" s="1">
        <v>8182.0</v>
      </c>
      <c r="C244" s="1">
        <v>9000.0</v>
      </c>
      <c r="D244" s="1">
        <v>8700.79245283019</v>
      </c>
      <c r="E244" s="1">
        <v>10909.0</v>
      </c>
      <c r="F244" s="1">
        <v>9214.81</v>
      </c>
      <c r="G244" s="1">
        <v>9818.0</v>
      </c>
      <c r="H244" s="1">
        <v>11363.923076923076</v>
      </c>
      <c r="I244" s="1">
        <v>8818.034146341464</v>
      </c>
      <c r="J244" s="1">
        <v>8795.982625482626</v>
      </c>
      <c r="K244" s="1">
        <v>8091.0</v>
      </c>
      <c r="L244" s="1">
        <v>12636.01376146789</v>
      </c>
      <c r="M244" s="1">
        <v>12636.068181818182</v>
      </c>
      <c r="N244" s="1">
        <v>9454.400000000001</v>
      </c>
      <c r="O244" s="1">
        <v>6908.660784313725</v>
      </c>
      <c r="P244" s="1">
        <v>9091.0</v>
      </c>
      <c r="Q244" s="1">
        <v>8181.210702341137</v>
      </c>
    </row>
    <row r="245" ht="15.75" customHeight="1">
      <c r="A245" s="15">
        <v>44075.0</v>
      </c>
      <c r="B245" s="1">
        <v>8181.993865030675</v>
      </c>
      <c r="C245" s="1">
        <v>9000.0</v>
      </c>
      <c r="D245" s="1">
        <v>8700.875471698113</v>
      </c>
      <c r="E245" s="1">
        <v>10909.0</v>
      </c>
      <c r="F245" s="1">
        <v>9214.81</v>
      </c>
      <c r="G245" s="1">
        <v>9818.01052631579</v>
      </c>
      <c r="H245" s="1">
        <v>11363.875</v>
      </c>
      <c r="I245" s="1">
        <v>8818.027027027027</v>
      </c>
      <c r="J245" s="1">
        <v>8795.957746478873</v>
      </c>
      <c r="K245" s="1">
        <v>8090.991758241758</v>
      </c>
      <c r="L245" s="1">
        <v>12636.006726457399</v>
      </c>
      <c r="M245" s="1">
        <v>12636.027027027027</v>
      </c>
      <c r="N245" s="1">
        <v>9454.4</v>
      </c>
      <c r="O245" s="1">
        <v>6908.473786407766</v>
      </c>
      <c r="P245" s="1">
        <v>9091.0</v>
      </c>
      <c r="Q245" s="1">
        <v>8181.224252491695</v>
      </c>
    </row>
    <row r="246" ht="15.75" customHeight="1">
      <c r="A246" s="15">
        <v>44076.0</v>
      </c>
      <c r="B246" s="1">
        <v>8182.0</v>
      </c>
      <c r="C246" s="1">
        <v>9000.0</v>
      </c>
      <c r="D246" s="1">
        <v>8700.802247191012</v>
      </c>
      <c r="E246" s="1">
        <v>10909.0</v>
      </c>
      <c r="F246" s="1">
        <v>9214.81</v>
      </c>
      <c r="G246" s="1">
        <v>9818.011494252874</v>
      </c>
      <c r="H246" s="1">
        <v>11363.933333333332</v>
      </c>
      <c r="I246" s="1">
        <v>8818.01935483871</v>
      </c>
      <c r="J246" s="1">
        <v>8795.960227272728</v>
      </c>
      <c r="K246" s="1">
        <v>8090.993957703928</v>
      </c>
      <c r="L246" s="1">
        <v>12636.006944444445</v>
      </c>
      <c r="M246" s="1">
        <v>12636.026315789473</v>
      </c>
      <c r="N246" s="1">
        <v>9454.4</v>
      </c>
      <c r="O246" s="1">
        <v>6908.4</v>
      </c>
      <c r="P246" s="1">
        <v>9091.0</v>
      </c>
      <c r="Q246" s="1">
        <v>8181.287878787879</v>
      </c>
    </row>
    <row r="247" ht="15.75" customHeight="1">
      <c r="A247" s="15">
        <v>44077.0</v>
      </c>
      <c r="B247" s="1">
        <v>8182.0</v>
      </c>
      <c r="C247" s="1">
        <v>9000.0</v>
      </c>
      <c r="D247" s="1">
        <v>8700.790476190476</v>
      </c>
      <c r="E247" s="1">
        <v>10909.0</v>
      </c>
      <c r="F247" s="1">
        <v>9214.858045977011</v>
      </c>
      <c r="G247" s="1">
        <v>9818.0</v>
      </c>
      <c r="H247" s="1">
        <v>11363.894736842105</v>
      </c>
      <c r="I247" s="1">
        <v>8818.030612244898</v>
      </c>
      <c r="J247" s="1">
        <v>8795.967391304348</v>
      </c>
      <c r="K247" s="1">
        <v>8091.0</v>
      </c>
      <c r="L247" s="1">
        <v>12636.014018691589</v>
      </c>
      <c r="M247" s="1">
        <v>12636.022222222222</v>
      </c>
      <c r="N247" s="1">
        <v>7200.0</v>
      </c>
      <c r="O247" s="1">
        <v>6908.507547169811</v>
      </c>
      <c r="P247" s="1">
        <v>8091.0</v>
      </c>
      <c r="Q247" s="1">
        <v>8181.390718562874</v>
      </c>
    </row>
    <row r="248" ht="15.75" customHeight="1">
      <c r="A248" s="15">
        <v>44078.0</v>
      </c>
      <c r="B248" s="1">
        <v>8182.0</v>
      </c>
      <c r="C248" s="1">
        <v>9000.0</v>
      </c>
      <c r="D248" s="1">
        <v>8700.97027027027</v>
      </c>
      <c r="E248" s="1">
        <v>9547.771255060728</v>
      </c>
      <c r="F248" s="1">
        <v>9214.840289855072</v>
      </c>
      <c r="G248" s="1">
        <v>9818.00578034682</v>
      </c>
      <c r="H248" s="1">
        <v>11364.0</v>
      </c>
      <c r="I248" s="1">
        <v>8818.014150943396</v>
      </c>
      <c r="J248" s="1">
        <v>8795.963302752294</v>
      </c>
      <c r="K248" s="1">
        <v>8091.0</v>
      </c>
      <c r="L248" s="1">
        <v>12636.012629161884</v>
      </c>
      <c r="M248" s="1">
        <v>12636.0</v>
      </c>
      <c r="N248" s="1">
        <v>7200.0</v>
      </c>
      <c r="O248" s="1">
        <v>6908.6220779220785</v>
      </c>
      <c r="P248" s="1">
        <v>8091.0</v>
      </c>
      <c r="Q248" s="1">
        <v>8181.393617021276</v>
      </c>
    </row>
    <row r="249" ht="15.75" customHeight="1">
      <c r="A249" s="15">
        <v>44079.0</v>
      </c>
      <c r="B249" s="1">
        <v>8181.995918367347</v>
      </c>
      <c r="C249" s="1">
        <v>9000.0</v>
      </c>
      <c r="D249" s="1">
        <v>8700.727272727272</v>
      </c>
      <c r="E249" s="1">
        <v>9545.018129770993</v>
      </c>
      <c r="F249" s="1">
        <v>9214.858230769229</v>
      </c>
      <c r="G249" s="1">
        <v>9818.003164556962</v>
      </c>
      <c r="H249" s="1">
        <v>11364.0</v>
      </c>
      <c r="I249" s="1">
        <v>8818.021857923497</v>
      </c>
      <c r="J249" s="1">
        <v>8795.956081081082</v>
      </c>
      <c r="K249" s="1">
        <v>8091.0</v>
      </c>
      <c r="L249" s="1">
        <v>12636.006706908116</v>
      </c>
      <c r="M249" s="1">
        <v>12636.013422818793</v>
      </c>
      <c r="N249" s="1">
        <v>7200.0</v>
      </c>
      <c r="O249" s="1">
        <v>6908.543396226415</v>
      </c>
      <c r="P249" s="1">
        <v>8091.0</v>
      </c>
      <c r="Q249" s="1">
        <v>8181.2827868852455</v>
      </c>
    </row>
    <row r="250" ht="15.75" customHeight="1">
      <c r="A250" s="15">
        <v>44080.0</v>
      </c>
      <c r="B250" s="1">
        <v>8182.0</v>
      </c>
      <c r="C250" s="1">
        <v>9000.0</v>
      </c>
      <c r="D250" s="1">
        <v>8700.922352941177</v>
      </c>
      <c r="E250" s="1">
        <v>9545.016826923076</v>
      </c>
      <c r="F250" s="1">
        <v>9214.869714285715</v>
      </c>
      <c r="G250" s="1">
        <v>9818.004975124379</v>
      </c>
      <c r="H250" s="1">
        <v>11363.961538461539</v>
      </c>
      <c r="I250" s="1">
        <v>8818.030690537084</v>
      </c>
      <c r="J250" s="1">
        <v>8795.978386167148</v>
      </c>
      <c r="K250" s="1">
        <v>8091.0</v>
      </c>
      <c r="L250" s="1">
        <v>12636.007352941177</v>
      </c>
      <c r="M250" s="1">
        <v>12636.011363636364</v>
      </c>
      <c r="N250" s="1">
        <v>7200.0</v>
      </c>
      <c r="O250" s="1">
        <v>6908.798895027624</v>
      </c>
      <c r="P250" s="1">
        <v>8091.0</v>
      </c>
      <c r="Q250" s="1">
        <v>8181.387295081967</v>
      </c>
    </row>
    <row r="251" ht="15.75" customHeight="1">
      <c r="A251" s="15">
        <v>44081.0</v>
      </c>
      <c r="B251" s="1">
        <v>8182.0</v>
      </c>
      <c r="C251" s="1">
        <v>9000.0</v>
      </c>
      <c r="D251" s="1">
        <v>8700.969863013699</v>
      </c>
      <c r="E251" s="1">
        <v>10893.04678362573</v>
      </c>
      <c r="F251" s="1">
        <v>9214.869714285715</v>
      </c>
      <c r="G251" s="1">
        <v>9818.0</v>
      </c>
      <c r="H251" s="1">
        <v>11364.0</v>
      </c>
      <c r="I251" s="1">
        <v>8818.034129692833</v>
      </c>
      <c r="J251" s="1">
        <v>8795.964953271028</v>
      </c>
      <c r="K251" s="1">
        <v>8091.0</v>
      </c>
      <c r="L251" s="1">
        <v>12636.011363636364</v>
      </c>
      <c r="M251" s="1">
        <v>12636.026315789473</v>
      </c>
      <c r="N251" s="1">
        <v>9425.122077922078</v>
      </c>
      <c r="O251" s="1">
        <v>6908.4808510638295</v>
      </c>
      <c r="P251" s="1">
        <v>9091.0</v>
      </c>
      <c r="Q251" s="1">
        <v>8181.280155642024</v>
      </c>
    </row>
    <row r="252" ht="15.75" customHeight="1">
      <c r="A252" s="15">
        <v>44082.0</v>
      </c>
      <c r="B252" s="1">
        <v>8181.992</v>
      </c>
      <c r="C252" s="1">
        <v>9000.0</v>
      </c>
      <c r="D252" s="1">
        <v>8700.975</v>
      </c>
      <c r="E252" s="1">
        <v>10896.257009345794</v>
      </c>
      <c r="F252" s="1">
        <v>9214.809999999998</v>
      </c>
      <c r="G252" s="1">
        <v>9818.0</v>
      </c>
      <c r="H252" s="1">
        <v>11364.0</v>
      </c>
      <c r="I252" s="1">
        <v>8818.021978021978</v>
      </c>
      <c r="J252" s="1">
        <v>8795.987068965518</v>
      </c>
      <c r="K252" s="1">
        <v>8091.0</v>
      </c>
      <c r="L252" s="1">
        <v>12636.01201923077</v>
      </c>
      <c r="M252" s="1">
        <v>12636.066666666668</v>
      </c>
      <c r="N252" s="1">
        <v>9454.4</v>
      </c>
      <c r="O252" s="1">
        <v>6908.483516483517</v>
      </c>
      <c r="P252" s="1">
        <v>9091.0</v>
      </c>
      <c r="Q252" s="1">
        <v>8181.2182835820895</v>
      </c>
    </row>
    <row r="253" ht="15.75" customHeight="1">
      <c r="A253" s="15">
        <v>44083.0</v>
      </c>
      <c r="B253" s="1">
        <v>8182.0</v>
      </c>
      <c r="C253" s="1">
        <v>9000.0</v>
      </c>
      <c r="D253" s="1">
        <v>8700.919512195122</v>
      </c>
      <c r="E253" s="1">
        <v>10909.0</v>
      </c>
      <c r="F253" s="1">
        <v>9214.81</v>
      </c>
      <c r="G253" s="1">
        <v>9818.0</v>
      </c>
      <c r="H253" s="1">
        <v>11363.958333333334</v>
      </c>
      <c r="I253" s="1">
        <v>8818.005847953216</v>
      </c>
      <c r="J253" s="1">
        <v>8795.981781376518</v>
      </c>
      <c r="K253" s="1">
        <v>8090.996960486322</v>
      </c>
      <c r="L253" s="1">
        <v>12636.012285012284</v>
      </c>
      <c r="M253" s="1">
        <v>12636.0</v>
      </c>
      <c r="N253" s="1">
        <v>9454.400000000001</v>
      </c>
      <c r="O253" s="1">
        <v>6908.507547169811</v>
      </c>
      <c r="P253" s="1">
        <v>9091.0</v>
      </c>
      <c r="Q253" s="1">
        <v>8181.308823529412</v>
      </c>
    </row>
    <row r="254" ht="15.75" customHeight="1">
      <c r="A254" s="15">
        <v>44084.0</v>
      </c>
      <c r="B254" s="1">
        <v>8140.125</v>
      </c>
      <c r="C254" s="1">
        <v>9000.0</v>
      </c>
      <c r="D254" s="1">
        <v>8700.972839506174</v>
      </c>
      <c r="E254" s="1">
        <v>9545.90909090909</v>
      </c>
      <c r="F254" s="1">
        <v>9214.81</v>
      </c>
      <c r="G254" s="1">
        <v>9818.0</v>
      </c>
      <c r="H254" s="1">
        <v>11364.0</v>
      </c>
      <c r="I254" s="1">
        <v>8818.046511627907</v>
      </c>
      <c r="J254" s="1">
        <v>8795.94387755102</v>
      </c>
      <c r="K254" s="1">
        <v>8091.0</v>
      </c>
      <c r="L254" s="1">
        <v>12636.017167381975</v>
      </c>
      <c r="M254" s="1">
        <v>12636.0</v>
      </c>
      <c r="N254" s="1">
        <v>7200.0</v>
      </c>
      <c r="O254" s="1">
        <v>6908.681481481482</v>
      </c>
      <c r="P254" s="1">
        <v>8091.0</v>
      </c>
      <c r="Q254" s="1">
        <v>8181.40059347181</v>
      </c>
    </row>
    <row r="255" ht="15.75" customHeight="1">
      <c r="A255" s="15">
        <v>44085.0</v>
      </c>
      <c r="B255" s="1">
        <v>8150.290697674419</v>
      </c>
      <c r="C255" s="1">
        <v>9000.0</v>
      </c>
      <c r="D255" s="1">
        <v>8700.893203883496</v>
      </c>
      <c r="E255" s="1">
        <v>9545.016293279023</v>
      </c>
      <c r="F255" s="1">
        <v>9214.8375</v>
      </c>
      <c r="G255" s="1">
        <v>9818.005681818182</v>
      </c>
      <c r="H255" s="1">
        <v>11364.0</v>
      </c>
      <c r="I255" s="1">
        <v>8818.0</v>
      </c>
      <c r="J255" s="1">
        <v>8795.924</v>
      </c>
      <c r="K255" s="1">
        <v>8090.99595959596</v>
      </c>
      <c r="L255" s="1">
        <v>12636.008130081302</v>
      </c>
      <c r="M255" s="1">
        <v>12636.01030927835</v>
      </c>
      <c r="N255" s="1">
        <v>7200.0</v>
      </c>
      <c r="O255" s="1">
        <v>6908.611111111111</v>
      </c>
      <c r="P255" s="1">
        <v>8091.0</v>
      </c>
      <c r="Q255" s="1">
        <v>8181.3</v>
      </c>
    </row>
    <row r="256" ht="15.75" customHeight="1">
      <c r="A256" s="15">
        <v>44086.0</v>
      </c>
      <c r="B256" s="1">
        <v>8114.262745098039</v>
      </c>
      <c r="C256" s="1">
        <v>9000.0</v>
      </c>
      <c r="D256" s="1">
        <v>8700.814953271029</v>
      </c>
      <c r="E256" s="1">
        <v>9545.016511867905</v>
      </c>
      <c r="F256" s="1">
        <v>9214.841908396946</v>
      </c>
      <c r="G256" s="1">
        <v>9818.003472222223</v>
      </c>
      <c r="H256" s="1">
        <v>11364.0</v>
      </c>
      <c r="I256" s="1">
        <v>8818.020876826722</v>
      </c>
      <c r="J256" s="1">
        <v>8795.949888641426</v>
      </c>
      <c r="K256" s="1">
        <v>8090.997159090909</v>
      </c>
      <c r="L256" s="1">
        <v>12636.015015015015</v>
      </c>
      <c r="M256" s="1">
        <v>12636.013888888889</v>
      </c>
      <c r="N256" s="1">
        <v>7200.0</v>
      </c>
      <c r="O256" s="1">
        <v>6908.722424242424</v>
      </c>
      <c r="P256" s="1">
        <v>8091.0</v>
      </c>
      <c r="Q256" s="1">
        <v>8181.324626865671</v>
      </c>
    </row>
    <row r="257" ht="15.75" customHeight="1">
      <c r="A257" s="15">
        <v>44087.0</v>
      </c>
      <c r="B257" s="1">
        <v>8119.84188034188</v>
      </c>
      <c r="C257" s="1">
        <v>9000.0</v>
      </c>
      <c r="D257" s="1">
        <v>8700.882978723406</v>
      </c>
      <c r="E257" s="1">
        <v>9545.007343941248</v>
      </c>
      <c r="F257" s="1">
        <v>9214.81</v>
      </c>
      <c r="G257" s="1">
        <v>9818.0</v>
      </c>
      <c r="H257" s="1">
        <v>11364.0</v>
      </c>
      <c r="I257" s="1">
        <v>8818.02538071066</v>
      </c>
      <c r="J257" s="1">
        <v>8795.991379310344</v>
      </c>
      <c r="K257" s="1">
        <v>8091.0</v>
      </c>
      <c r="L257" s="1">
        <v>12636.005709624797</v>
      </c>
      <c r="M257" s="1">
        <v>12636.018518518518</v>
      </c>
      <c r="N257" s="1">
        <v>7200.0</v>
      </c>
      <c r="O257" s="1">
        <v>6908.655769230769</v>
      </c>
      <c r="P257" s="1">
        <v>8091.0</v>
      </c>
      <c r="Q257" s="1">
        <v>8181.296511627907</v>
      </c>
    </row>
    <row r="258" ht="15.75" customHeight="1">
      <c r="A258" s="15">
        <v>44088.0</v>
      </c>
      <c r="B258" s="1">
        <v>8182.0</v>
      </c>
      <c r="C258" s="1">
        <v>9000.0</v>
      </c>
      <c r="D258" s="1">
        <v>8701.000000000002</v>
      </c>
      <c r="E258" s="1">
        <v>10909.0</v>
      </c>
      <c r="F258" s="1">
        <v>9214.81</v>
      </c>
      <c r="G258" s="1">
        <v>9818.0</v>
      </c>
      <c r="H258" s="1">
        <v>11364.0</v>
      </c>
      <c r="I258" s="1">
        <v>8818.006779661016</v>
      </c>
      <c r="J258" s="1">
        <v>8795.986111111111</v>
      </c>
      <c r="K258" s="1">
        <v>8091.0</v>
      </c>
      <c r="L258" s="1">
        <v>12636.006734006734</v>
      </c>
      <c r="M258" s="1">
        <v>12636.0</v>
      </c>
      <c r="N258" s="1">
        <v>9416.189830508476</v>
      </c>
      <c r="O258" s="1">
        <v>6908.5617021276585</v>
      </c>
      <c r="P258" s="1">
        <v>9091.0</v>
      </c>
      <c r="Q258" s="1">
        <v>8181.342391304348</v>
      </c>
    </row>
    <row r="259" ht="15.75" customHeight="1">
      <c r="A259" s="15">
        <v>44089.0</v>
      </c>
      <c r="B259" s="1">
        <v>8182.0</v>
      </c>
      <c r="C259" s="1">
        <v>9000.0</v>
      </c>
      <c r="D259" s="1">
        <v>8700.789041095892</v>
      </c>
      <c r="E259" s="1">
        <v>10909.0</v>
      </c>
      <c r="F259" s="1">
        <v>9214.81</v>
      </c>
      <c r="G259" s="1">
        <v>9818.018691588784</v>
      </c>
      <c r="H259" s="1">
        <v>11364.0</v>
      </c>
      <c r="I259" s="1">
        <v>8818.034582132565</v>
      </c>
      <c r="J259" s="1">
        <v>8795.942857142858</v>
      </c>
      <c r="K259" s="1">
        <v>8091.0</v>
      </c>
      <c r="L259" s="1">
        <v>12636.008528784649</v>
      </c>
      <c r="M259" s="1">
        <v>12636.0</v>
      </c>
      <c r="N259" s="1">
        <v>9454.4</v>
      </c>
      <c r="O259" s="1">
        <v>6908.5</v>
      </c>
      <c r="P259" s="1">
        <v>9091.0</v>
      </c>
      <c r="Q259" s="1">
        <v>8181.286852589641</v>
      </c>
    </row>
    <row r="260" ht="15.75" customHeight="1">
      <c r="A260" s="15">
        <v>44090.0</v>
      </c>
      <c r="B260" s="1">
        <v>8182.0</v>
      </c>
      <c r="C260" s="1">
        <v>9000.0</v>
      </c>
      <c r="D260" s="1">
        <v>8700.855263157895</v>
      </c>
      <c r="E260" s="1">
        <v>10909.0</v>
      </c>
      <c r="F260" s="1">
        <v>9214.842153846153</v>
      </c>
      <c r="G260" s="1">
        <v>9818.0</v>
      </c>
      <c r="H260" s="1">
        <v>11363.947368421053</v>
      </c>
      <c r="I260" s="1">
        <v>8818.025078369907</v>
      </c>
      <c r="J260" s="1">
        <v>8795.97386759582</v>
      </c>
      <c r="K260" s="1">
        <v>8090.993993993994</v>
      </c>
      <c r="L260" s="1">
        <v>12636.005305039787</v>
      </c>
      <c r="M260" s="1">
        <v>12636.0</v>
      </c>
      <c r="N260" s="1">
        <v>9454.4</v>
      </c>
      <c r="O260" s="1">
        <v>6908.678048780487</v>
      </c>
      <c r="P260" s="1">
        <v>9091.0</v>
      </c>
      <c r="Q260" s="1">
        <v>8181.308955223881</v>
      </c>
    </row>
    <row r="261" ht="15.75" customHeight="1">
      <c r="A261" s="15">
        <v>44091.0</v>
      </c>
      <c r="B261" s="1">
        <v>8182.0</v>
      </c>
      <c r="C261" s="1">
        <v>9000.0</v>
      </c>
      <c r="D261" s="1">
        <v>8700.931958762887</v>
      </c>
      <c r="E261" s="1">
        <v>9552.759206798866</v>
      </c>
      <c r="F261" s="1">
        <v>9214.887407407408</v>
      </c>
      <c r="G261" s="1">
        <v>9818.0</v>
      </c>
      <c r="H261" s="1">
        <v>11364.0</v>
      </c>
      <c r="I261" s="1">
        <v>8818.023880597015</v>
      </c>
      <c r="J261" s="1">
        <v>8795.948275862069</v>
      </c>
      <c r="K261" s="1">
        <v>8091.0</v>
      </c>
      <c r="L261" s="1">
        <v>12636.013779527559</v>
      </c>
      <c r="M261" s="1">
        <v>12636.0</v>
      </c>
      <c r="N261" s="1">
        <v>7215.765034965035</v>
      </c>
      <c r="O261" s="1">
        <v>6908.639370078739</v>
      </c>
      <c r="P261" s="1">
        <v>8100.433962264151</v>
      </c>
      <c r="Q261" s="1">
        <v>8181.274809160305</v>
      </c>
    </row>
    <row r="262" ht="15.75" customHeight="1">
      <c r="A262" s="15">
        <v>44092.0</v>
      </c>
      <c r="B262" s="1">
        <v>8181.987341772152</v>
      </c>
      <c r="C262" s="1">
        <v>9000.0</v>
      </c>
      <c r="D262" s="1">
        <v>8700.97471264368</v>
      </c>
      <c r="E262" s="1">
        <v>9545.022633744857</v>
      </c>
      <c r="F262" s="1">
        <v>9214.865982142856</v>
      </c>
      <c r="G262" s="1">
        <v>9818.006134969326</v>
      </c>
      <c r="H262" s="1">
        <v>11364.0</v>
      </c>
      <c r="I262" s="1">
        <v>8818.020833333334</v>
      </c>
      <c r="J262" s="1">
        <v>8795.95652173913</v>
      </c>
      <c r="K262" s="1">
        <v>8091.0</v>
      </c>
      <c r="L262" s="1">
        <v>12636.00895522388</v>
      </c>
      <c r="M262" s="1">
        <v>12636.0</v>
      </c>
      <c r="N262" s="1">
        <v>7200.0</v>
      </c>
      <c r="O262" s="1">
        <v>6908.671428571428</v>
      </c>
      <c r="P262" s="1">
        <v>8097.369426751592</v>
      </c>
      <c r="Q262" s="1">
        <v>8181.193548387097</v>
      </c>
    </row>
    <row r="263" ht="15.75" customHeight="1">
      <c r="A263" s="15">
        <v>44093.0</v>
      </c>
      <c r="B263" s="1">
        <v>8181.994897959184</v>
      </c>
      <c r="C263" s="1">
        <v>9000.0</v>
      </c>
      <c r="D263" s="1">
        <v>8700.900900900902</v>
      </c>
      <c r="E263" s="1">
        <v>9545.022650056626</v>
      </c>
      <c r="F263" s="1">
        <v>9214.81</v>
      </c>
      <c r="G263" s="1">
        <v>9818.003558718861</v>
      </c>
      <c r="H263" s="1">
        <v>11364.0</v>
      </c>
      <c r="I263" s="1">
        <v>8818.013729977116</v>
      </c>
      <c r="J263" s="1">
        <v>8795.977124183006</v>
      </c>
      <c r="K263" s="1">
        <v>8091.0</v>
      </c>
      <c r="L263" s="1">
        <v>12636.00773395205</v>
      </c>
      <c r="M263" s="1">
        <v>12636.0125</v>
      </c>
      <c r="N263" s="1">
        <v>7200.0</v>
      </c>
      <c r="O263" s="1">
        <v>6908.56814159292</v>
      </c>
      <c r="P263" s="1">
        <v>8091.0</v>
      </c>
      <c r="Q263" s="1">
        <v>8181.175531914893</v>
      </c>
    </row>
    <row r="264" ht="15.75" customHeight="1">
      <c r="A264" s="15">
        <v>44094.0</v>
      </c>
      <c r="B264" s="1">
        <v>8182.0</v>
      </c>
      <c r="C264" s="1">
        <v>9000.0</v>
      </c>
      <c r="D264" s="1">
        <v>8701.0</v>
      </c>
      <c r="E264" s="1">
        <v>9545.011406844107</v>
      </c>
      <c r="F264" s="1">
        <v>9214.838243243243</v>
      </c>
      <c r="G264" s="1">
        <v>9818.0</v>
      </c>
      <c r="H264" s="1">
        <v>11364.0</v>
      </c>
      <c r="I264" s="1">
        <v>8818.020833333334</v>
      </c>
      <c r="J264" s="1">
        <v>8795.967654986523</v>
      </c>
      <c r="K264" s="1">
        <v>8091.0</v>
      </c>
      <c r="L264" s="1">
        <v>12636.006018916594</v>
      </c>
      <c r="M264" s="1">
        <v>12636.0</v>
      </c>
      <c r="N264" s="1">
        <v>7200.0</v>
      </c>
      <c r="O264" s="1">
        <v>6908.8</v>
      </c>
      <c r="P264" s="1">
        <v>8091.0</v>
      </c>
      <c r="Q264" s="1">
        <v>8181.372180451128</v>
      </c>
    </row>
    <row r="265" ht="15.75" customHeight="1">
      <c r="A265" s="15">
        <v>44095.0</v>
      </c>
      <c r="B265" s="1">
        <v>8182.0</v>
      </c>
      <c r="C265" s="1">
        <v>9000.0</v>
      </c>
      <c r="D265" s="1">
        <v>8700.763440860217</v>
      </c>
      <c r="E265" s="1">
        <v>9554.442906574395</v>
      </c>
      <c r="F265" s="1">
        <v>9214.843709677418</v>
      </c>
      <c r="G265" s="1">
        <v>9818.0</v>
      </c>
      <c r="H265" s="1">
        <v>11364.0</v>
      </c>
      <c r="I265" s="1">
        <v>8818.028268551237</v>
      </c>
      <c r="J265" s="1">
        <v>8795.993617021277</v>
      </c>
      <c r="K265" s="1">
        <v>8091.0</v>
      </c>
      <c r="L265" s="1">
        <v>12636.00888888889</v>
      </c>
      <c r="M265" s="1">
        <v>12636.0</v>
      </c>
      <c r="N265" s="1">
        <v>7213.339644970415</v>
      </c>
      <c r="O265" s="1">
        <v>6908.739285714285</v>
      </c>
      <c r="P265" s="1">
        <v>8101.2040816326535</v>
      </c>
      <c r="Q265" s="1">
        <v>8181.401785714285</v>
      </c>
    </row>
    <row r="266" ht="15.75" customHeight="1">
      <c r="A266" s="15">
        <v>44096.0</v>
      </c>
      <c r="B266" s="1">
        <v>8181.993150684932</v>
      </c>
      <c r="C266" s="1">
        <v>9000.0</v>
      </c>
      <c r="D266" s="1">
        <v>8700.9725</v>
      </c>
      <c r="E266" s="1">
        <v>10909.0</v>
      </c>
      <c r="F266" s="1">
        <v>9214.839857142855</v>
      </c>
      <c r="G266" s="1">
        <v>9818.0</v>
      </c>
      <c r="H266" s="1">
        <v>11364.0</v>
      </c>
      <c r="I266" s="1">
        <v>8818.019169329073</v>
      </c>
      <c r="J266" s="1">
        <v>8795.981557377048</v>
      </c>
      <c r="K266" s="1">
        <v>8091.0</v>
      </c>
      <c r="L266" s="1">
        <v>12636.008086253369</v>
      </c>
      <c r="M266" s="1">
        <v>12636.0</v>
      </c>
      <c r="N266" s="1">
        <v>9454.400000000001</v>
      </c>
      <c r="O266" s="1">
        <v>6908.607272727272</v>
      </c>
      <c r="P266" s="1">
        <v>9091.0</v>
      </c>
      <c r="Q266" s="1">
        <v>8181.109756097561</v>
      </c>
    </row>
    <row r="267" ht="15.75" customHeight="1">
      <c r="A267" s="15">
        <v>44097.0</v>
      </c>
      <c r="B267" s="1">
        <v>8182.0</v>
      </c>
      <c r="C267" s="1">
        <v>9000.0</v>
      </c>
      <c r="D267" s="1">
        <v>8700.975280898878</v>
      </c>
      <c r="E267" s="1">
        <v>10909.0</v>
      </c>
      <c r="F267" s="1">
        <v>9214.81</v>
      </c>
      <c r="G267" s="1">
        <v>9818.0</v>
      </c>
      <c r="H267" s="1">
        <v>11364.0</v>
      </c>
      <c r="I267" s="1">
        <v>8818.032697547684</v>
      </c>
      <c r="J267" s="1">
        <v>8795.968354430379</v>
      </c>
      <c r="K267" s="1">
        <v>8091.0</v>
      </c>
      <c r="L267" s="1">
        <v>12636.004514672686</v>
      </c>
      <c r="M267" s="1">
        <v>12636.0</v>
      </c>
      <c r="N267" s="1">
        <v>9454.4</v>
      </c>
      <c r="O267" s="1">
        <v>6908.4</v>
      </c>
      <c r="P267" s="1">
        <v>9091.0</v>
      </c>
      <c r="Q267" s="1">
        <v>8181.289915966387</v>
      </c>
    </row>
    <row r="268" ht="15.75" customHeight="1">
      <c r="A268" s="15">
        <v>44098.0</v>
      </c>
      <c r="B268" s="1">
        <v>8182.0</v>
      </c>
      <c r="C268" s="1">
        <v>9000.0</v>
      </c>
      <c r="D268" s="1">
        <v>8700.951648351649</v>
      </c>
      <c r="E268" s="1">
        <v>9545.013927576601</v>
      </c>
      <c r="F268" s="1">
        <v>9214.81</v>
      </c>
      <c r="G268" s="1">
        <v>9818.0</v>
      </c>
      <c r="H268" s="1">
        <v>11363.894736842105</v>
      </c>
      <c r="I268" s="1">
        <v>8818.016260162602</v>
      </c>
      <c r="J268" s="1">
        <v>8795.99427480916</v>
      </c>
      <c r="K268" s="1">
        <v>8090.997474747474</v>
      </c>
      <c r="L268" s="1">
        <v>12636.007393715341</v>
      </c>
      <c r="M268" s="1">
        <v>12636.037037037036</v>
      </c>
      <c r="N268" s="1">
        <v>7200.0</v>
      </c>
      <c r="O268" s="1">
        <v>6908.538181818181</v>
      </c>
      <c r="P268" s="1">
        <v>8091.0</v>
      </c>
      <c r="Q268" s="1">
        <v>8181.381748071979</v>
      </c>
    </row>
    <row r="269" ht="15.75" customHeight="1">
      <c r="A269" s="15">
        <v>44099.0</v>
      </c>
      <c r="B269" s="1">
        <v>8182.0</v>
      </c>
      <c r="C269" s="1">
        <v>9000.0</v>
      </c>
      <c r="D269" s="1">
        <v>8700.75</v>
      </c>
      <c r="E269" s="1">
        <v>9545.023426061494</v>
      </c>
      <c r="F269" s="1">
        <v>9214.864285714284</v>
      </c>
      <c r="G269" s="1">
        <v>9818.017730496455</v>
      </c>
      <c r="H269" s="1">
        <v>11363.925925925925</v>
      </c>
      <c r="I269" s="1">
        <v>8818.030100334448</v>
      </c>
      <c r="J269" s="1">
        <v>8795.979946524065</v>
      </c>
      <c r="K269" s="1">
        <v>8090.998120300752</v>
      </c>
      <c r="L269" s="1">
        <v>12636.01127395716</v>
      </c>
      <c r="M269" s="1">
        <v>12636.03488372093</v>
      </c>
      <c r="N269" s="1">
        <v>7200.0</v>
      </c>
      <c r="O269" s="1">
        <v>6908.630303030303</v>
      </c>
      <c r="P269" s="1">
        <v>8091.0</v>
      </c>
      <c r="Q269" s="1">
        <v>8181.431506849315</v>
      </c>
    </row>
    <row r="270" ht="15.75" customHeight="1">
      <c r="A270" s="15">
        <v>44100.0</v>
      </c>
      <c r="B270" s="1">
        <v>8181.996336996337</v>
      </c>
      <c r="C270" s="1">
        <v>9000.0</v>
      </c>
      <c r="D270" s="1">
        <v>8700.948837209304</v>
      </c>
      <c r="E270" s="1">
        <v>9545.025664527957</v>
      </c>
      <c r="F270" s="1">
        <v>9214.824121621621</v>
      </c>
      <c r="G270" s="1">
        <v>9818.008450704225</v>
      </c>
      <c r="H270" s="1">
        <v>11363.977777777778</v>
      </c>
      <c r="I270" s="1">
        <v>8818.026627218935</v>
      </c>
      <c r="J270" s="1">
        <v>8795.965838509317</v>
      </c>
      <c r="K270" s="1">
        <v>8090.995588235294</v>
      </c>
      <c r="L270" s="1">
        <v>12636.015211640211</v>
      </c>
      <c r="M270" s="1">
        <v>12636.014705882353</v>
      </c>
      <c r="N270" s="1">
        <v>7200.0</v>
      </c>
      <c r="O270" s="1">
        <v>6908.717991631798</v>
      </c>
      <c r="P270" s="1">
        <v>8091.0</v>
      </c>
      <c r="Q270" s="1">
        <v>8181.378504672897</v>
      </c>
    </row>
    <row r="271" ht="15.75" customHeight="1">
      <c r="A271" s="15">
        <v>44101.0</v>
      </c>
      <c r="B271" s="1">
        <v>8181.995798319328</v>
      </c>
      <c r="C271" s="1">
        <v>9000.0</v>
      </c>
      <c r="D271" s="1">
        <v>8700.92142857143</v>
      </c>
      <c r="E271" s="1">
        <v>9545.008333333333</v>
      </c>
      <c r="F271" s="1">
        <v>9214.830291262135</v>
      </c>
      <c r="G271" s="1">
        <v>9818.0</v>
      </c>
      <c r="H271" s="1">
        <v>11364.0</v>
      </c>
      <c r="I271" s="1">
        <v>8818.032110091743</v>
      </c>
      <c r="J271" s="1">
        <v>8795.964473684211</v>
      </c>
      <c r="K271" s="1">
        <v>8091.0</v>
      </c>
      <c r="L271" s="1">
        <v>12636.002838892831</v>
      </c>
      <c r="M271" s="1">
        <v>12636.006711409396</v>
      </c>
      <c r="N271" s="1">
        <v>7200.0</v>
      </c>
      <c r="O271" s="1">
        <v>6908.665734265734</v>
      </c>
      <c r="P271" s="1">
        <v>8091.0</v>
      </c>
      <c r="Q271" s="1">
        <v>8181.384341637011</v>
      </c>
    </row>
    <row r="272" ht="15.75" customHeight="1">
      <c r="A272" s="15">
        <v>44102.0</v>
      </c>
      <c r="B272" s="1">
        <v>8182.0</v>
      </c>
      <c r="C272" s="1">
        <v>9000.0</v>
      </c>
      <c r="D272" s="1">
        <v>8700.94</v>
      </c>
      <c r="E272" s="1">
        <v>9548.482233502538</v>
      </c>
      <c r="F272" s="1">
        <v>9214.842656249999</v>
      </c>
      <c r="G272" s="1">
        <v>9818.0</v>
      </c>
      <c r="H272" s="1">
        <v>11363.923076923076</v>
      </c>
      <c r="I272" s="1">
        <v>8818.025316455696</v>
      </c>
      <c r="J272" s="1">
        <v>8795.958661417322</v>
      </c>
      <c r="K272" s="1">
        <v>8091.0</v>
      </c>
      <c r="L272" s="1">
        <v>12636.018404907976</v>
      </c>
      <c r="M272" s="1">
        <v>12636.014705882353</v>
      </c>
      <c r="N272" s="1">
        <v>9454.4</v>
      </c>
      <c r="O272" s="1">
        <v>6908.680536912751</v>
      </c>
      <c r="P272" s="1">
        <v>9091.0</v>
      </c>
      <c r="Q272" s="1">
        <v>8181.42</v>
      </c>
    </row>
    <row r="273" ht="15.75" customHeight="1">
      <c r="A273" s="15">
        <v>44103.0</v>
      </c>
      <c r="B273" s="1">
        <v>8181.996138996139</v>
      </c>
      <c r="C273" s="1">
        <v>9000.0</v>
      </c>
      <c r="D273" s="1">
        <v>8700.815267175572</v>
      </c>
      <c r="E273" s="1">
        <v>10901.802110817942</v>
      </c>
      <c r="F273" s="1">
        <v>9214.83111111111</v>
      </c>
      <c r="G273" s="1">
        <v>9818.0</v>
      </c>
      <c r="H273" s="1">
        <v>11363.916666666666</v>
      </c>
      <c r="I273" s="1">
        <v>8818.016842105264</v>
      </c>
      <c r="J273" s="1">
        <v>8795.96409574468</v>
      </c>
      <c r="K273" s="1">
        <v>8091.0</v>
      </c>
      <c r="L273" s="1">
        <v>12636.00884086444</v>
      </c>
      <c r="M273" s="1">
        <v>12636.009523809524</v>
      </c>
      <c r="N273" s="1">
        <v>9454.400000000001</v>
      </c>
      <c r="O273" s="1">
        <v>6908.577570093457</v>
      </c>
      <c r="P273" s="1">
        <v>9091.0</v>
      </c>
      <c r="Q273" s="1">
        <v>8181.391820580475</v>
      </c>
    </row>
    <row r="274" ht="15.75" customHeight="1">
      <c r="A274" s="15">
        <v>44104.0</v>
      </c>
      <c r="B274" s="1">
        <v>8182.0</v>
      </c>
      <c r="C274" s="1">
        <v>9000.0</v>
      </c>
      <c r="D274" s="1">
        <v>8700.812403100776</v>
      </c>
      <c r="E274" s="1">
        <v>10909.0</v>
      </c>
      <c r="F274" s="1">
        <v>9214.81</v>
      </c>
      <c r="G274" s="1">
        <v>9818.0</v>
      </c>
      <c r="H274" s="1">
        <v>11363.95</v>
      </c>
      <c r="I274" s="1">
        <v>8818.033395176253</v>
      </c>
      <c r="J274" s="1">
        <v>8795.94859813084</v>
      </c>
      <c r="K274" s="1">
        <v>8090.997222222222</v>
      </c>
      <c r="L274" s="1">
        <v>12636.008787346222</v>
      </c>
      <c r="M274" s="1">
        <v>12636.0</v>
      </c>
      <c r="N274" s="1">
        <v>9454.400000000001</v>
      </c>
      <c r="O274" s="1">
        <v>6908.575384615384</v>
      </c>
      <c r="P274" s="1">
        <v>9091.0</v>
      </c>
      <c r="Q274" s="1">
        <v>8181.222910216718</v>
      </c>
    </row>
    <row r="275" ht="15.75" customHeight="1">
      <c r="A275" s="15">
        <v>44105.0</v>
      </c>
      <c r="B275" s="1">
        <v>8181.9946236559135</v>
      </c>
      <c r="C275" s="1">
        <v>9000.0</v>
      </c>
      <c r="D275" s="1">
        <v>8700.91081081081</v>
      </c>
      <c r="E275" s="1">
        <v>10909.0</v>
      </c>
      <c r="F275" s="1">
        <v>9214.856444444444</v>
      </c>
      <c r="G275" s="1">
        <v>9818.0</v>
      </c>
      <c r="H275" s="1">
        <v>11363.9375</v>
      </c>
      <c r="I275" s="1">
        <v>8818.031104199066</v>
      </c>
      <c r="J275" s="1">
        <v>8795.986803519061</v>
      </c>
      <c r="K275" s="1">
        <v>8090.997716894977</v>
      </c>
      <c r="L275" s="1">
        <v>12636.013966480446</v>
      </c>
      <c r="M275" s="1">
        <v>12636.012048192772</v>
      </c>
      <c r="N275" s="1">
        <v>7200.0</v>
      </c>
      <c r="O275" s="1">
        <v>6908.709502262443</v>
      </c>
      <c r="P275" s="1">
        <v>9091.0</v>
      </c>
      <c r="Q275" s="1">
        <v>8181.482142857143</v>
      </c>
    </row>
    <row r="276" ht="15.75" customHeight="1">
      <c r="A276" s="15">
        <v>44106.0</v>
      </c>
      <c r="B276" s="1">
        <v>8181.991031390135</v>
      </c>
      <c r="C276" s="1">
        <v>9000.0</v>
      </c>
      <c r="D276" s="1">
        <v>8700.940136054423</v>
      </c>
      <c r="E276" s="1">
        <v>9603.812068965517</v>
      </c>
      <c r="F276" s="1">
        <v>9214.81</v>
      </c>
      <c r="G276" s="1">
        <v>9818.008849557522</v>
      </c>
      <c r="H276" s="1">
        <v>11363.944444444445</v>
      </c>
      <c r="I276" s="1">
        <v>8818.031141868512</v>
      </c>
      <c r="J276" s="1">
        <v>8795.977556109725</v>
      </c>
      <c r="K276" s="1">
        <v>8090.998137802607</v>
      </c>
      <c r="L276" s="1">
        <v>12636.01168224299</v>
      </c>
      <c r="M276" s="1">
        <v>12636.023255813954</v>
      </c>
      <c r="N276" s="1">
        <v>7200.0</v>
      </c>
      <c r="O276" s="1">
        <v>6908.709502262443</v>
      </c>
      <c r="P276" s="1">
        <v>8095.166666666667</v>
      </c>
      <c r="Q276" s="1">
        <v>8181.341517857143</v>
      </c>
    </row>
    <row r="277" ht="15.75" customHeight="1">
      <c r="A277" s="15">
        <v>44107.0</v>
      </c>
      <c r="B277" s="1">
        <v>8182.0</v>
      </c>
      <c r="C277" s="1">
        <v>9000.0</v>
      </c>
      <c r="D277" s="1">
        <v>8700.804838709677</v>
      </c>
      <c r="E277" s="1">
        <v>9545.015597920277</v>
      </c>
      <c r="F277" s="1">
        <v>9214.829</v>
      </c>
      <c r="G277" s="1">
        <v>9818.003246753247</v>
      </c>
      <c r="H277" s="1">
        <v>11363.96875</v>
      </c>
      <c r="I277" s="1">
        <v>8818.03345724907</v>
      </c>
      <c r="J277" s="1">
        <v>8795.9775</v>
      </c>
      <c r="K277" s="1">
        <v>8091.0</v>
      </c>
      <c r="L277" s="1">
        <v>12636.009110021023</v>
      </c>
      <c r="M277" s="1">
        <v>12636.016949152543</v>
      </c>
      <c r="N277" s="1">
        <v>7200.0</v>
      </c>
      <c r="O277" s="1">
        <v>6908.753488372093</v>
      </c>
      <c r="P277" s="1">
        <v>8091.0</v>
      </c>
      <c r="Q277" s="1">
        <v>8181.44</v>
      </c>
    </row>
    <row r="278" ht="15.75" customHeight="1">
      <c r="A278" s="15">
        <v>44108.0</v>
      </c>
      <c r="B278" s="1">
        <v>8182.0</v>
      </c>
      <c r="C278" s="1">
        <v>9000.0</v>
      </c>
      <c r="D278" s="1">
        <v>8700.952688172045</v>
      </c>
      <c r="E278" s="1">
        <v>9545.015228426397</v>
      </c>
      <c r="F278" s="1">
        <v>9214.81</v>
      </c>
      <c r="G278" s="1">
        <v>9818.0</v>
      </c>
      <c r="H278" s="1">
        <v>11363.941176470587</v>
      </c>
      <c r="I278" s="1">
        <v>8818.029702970298</v>
      </c>
      <c r="J278" s="1">
        <v>8795.945913461539</v>
      </c>
      <c r="K278" s="1">
        <v>8090.993311036789</v>
      </c>
      <c r="L278" s="1">
        <v>12636.008371385084</v>
      </c>
      <c r="M278" s="1">
        <v>12636.016666666666</v>
      </c>
      <c r="N278" s="1">
        <v>7200.0</v>
      </c>
      <c r="O278" s="1">
        <v>6908.776576576576</v>
      </c>
      <c r="P278" s="1">
        <v>8091.0</v>
      </c>
      <c r="Q278" s="1">
        <v>8181.279069767442</v>
      </c>
    </row>
    <row r="279" ht="15.75" customHeight="1">
      <c r="A279" s="15">
        <v>44109.0</v>
      </c>
      <c r="B279" s="1">
        <v>8181.9902912621355</v>
      </c>
      <c r="C279" s="1">
        <v>9000.0</v>
      </c>
      <c r="D279" s="1">
        <v>8700.92142857143</v>
      </c>
      <c r="E279" s="1">
        <v>8961.550139275767</v>
      </c>
      <c r="F279" s="1">
        <v>9214.848703703703</v>
      </c>
      <c r="G279" s="1">
        <v>9818.0</v>
      </c>
      <c r="H279" s="1">
        <v>11364.0</v>
      </c>
      <c r="I279" s="1">
        <v>8818.042296072508</v>
      </c>
      <c r="J279" s="1">
        <v>8795.980603448275</v>
      </c>
      <c r="K279" s="1">
        <v>8090.996721311475</v>
      </c>
      <c r="L279" s="1">
        <v>12636.0097799511</v>
      </c>
      <c r="M279" s="1">
        <v>12636.02380952381</v>
      </c>
      <c r="N279" s="1">
        <v>9406.434042553192</v>
      </c>
      <c r="O279" s="1">
        <v>6908.561702127659</v>
      </c>
      <c r="P279" s="1">
        <v>8091.0</v>
      </c>
      <c r="Q279" s="1">
        <v>8181.286624203822</v>
      </c>
    </row>
    <row r="280" ht="15.75" customHeight="1">
      <c r="A280" s="15">
        <v>44110.0</v>
      </c>
      <c r="B280" s="1">
        <v>8182.0</v>
      </c>
      <c r="C280" s="1">
        <v>9000.0</v>
      </c>
      <c r="D280" s="1">
        <v>8700.979816513762</v>
      </c>
      <c r="E280" s="1">
        <v>8959.190938511327</v>
      </c>
      <c r="F280" s="1">
        <v>9214.844833333333</v>
      </c>
      <c r="G280" s="1">
        <v>9818.0</v>
      </c>
      <c r="H280" s="1">
        <v>11363.95</v>
      </c>
      <c r="I280" s="1">
        <v>8818.043126684635</v>
      </c>
      <c r="J280" s="1">
        <v>8795.994318181818</v>
      </c>
      <c r="K280" s="1">
        <v>8090.994252873563</v>
      </c>
      <c r="L280" s="1">
        <v>12636.011013215859</v>
      </c>
      <c r="M280" s="1">
        <v>12636.039215686274</v>
      </c>
      <c r="N280" s="1">
        <v>9091.192380952381</v>
      </c>
      <c r="O280" s="1">
        <v>6908.565217391304</v>
      </c>
      <c r="P280" s="1">
        <v>8091.0</v>
      </c>
      <c r="Q280" s="1">
        <v>8181.285953177257</v>
      </c>
    </row>
    <row r="281" ht="15.75" customHeight="1">
      <c r="A281" s="15">
        <v>44111.0</v>
      </c>
      <c r="B281" s="1">
        <v>8181.983333333334</v>
      </c>
      <c r="C281" s="1">
        <v>9000.0</v>
      </c>
      <c r="D281" s="1">
        <v>8700.976595744682</v>
      </c>
      <c r="E281" s="1">
        <v>8954.962189054726</v>
      </c>
      <c r="F281" s="1">
        <v>9214.81</v>
      </c>
      <c r="G281" s="1">
        <v>9818.0</v>
      </c>
      <c r="H281" s="1">
        <v>11364.0</v>
      </c>
      <c r="I281" s="1">
        <v>8818.020202020201</v>
      </c>
      <c r="J281" s="1">
        <v>8795.988549618321</v>
      </c>
      <c r="K281" s="1">
        <v>8091.0</v>
      </c>
      <c r="L281" s="1">
        <v>12636.006622516556</v>
      </c>
      <c r="M281" s="1">
        <v>12636.020408163266</v>
      </c>
      <c r="N281" s="1">
        <v>9091.179831932774</v>
      </c>
      <c r="O281" s="1">
        <v>6908.634831460674</v>
      </c>
      <c r="P281" s="1">
        <v>8091.0</v>
      </c>
      <c r="Q281" s="1">
        <v>8181.238636363636</v>
      </c>
    </row>
    <row r="282" ht="15.75" customHeight="1">
      <c r="A282" s="15">
        <v>44112.0</v>
      </c>
      <c r="B282" s="1">
        <v>8182.0</v>
      </c>
      <c r="C282" s="1">
        <v>9000.0</v>
      </c>
      <c r="D282" s="1">
        <v>8700.89268292683</v>
      </c>
      <c r="E282" s="1">
        <v>8958.604038630378</v>
      </c>
      <c r="F282" s="1">
        <v>9214.876560509554</v>
      </c>
      <c r="G282" s="1">
        <v>9818.0</v>
      </c>
      <c r="H282" s="1">
        <v>11364.0</v>
      </c>
      <c r="I282" s="1">
        <v>8818.01923076923</v>
      </c>
      <c r="J282" s="1">
        <v>8795.981762917932</v>
      </c>
      <c r="K282" s="1">
        <v>8091.0</v>
      </c>
      <c r="L282" s="1">
        <v>12636.005961251863</v>
      </c>
      <c r="M282" s="1">
        <v>12636.0</v>
      </c>
      <c r="N282" s="1">
        <v>7200.0</v>
      </c>
      <c r="O282" s="1">
        <v>6908.682285714285</v>
      </c>
      <c r="P282" s="1">
        <v>8091.0</v>
      </c>
      <c r="Q282" s="1">
        <v>8181.275510204082</v>
      </c>
    </row>
    <row r="283" ht="15.75" customHeight="1">
      <c r="A283" s="15">
        <v>44113.0</v>
      </c>
      <c r="B283" s="1">
        <v>8181.993710691824</v>
      </c>
      <c r="C283" s="1">
        <v>9000.0</v>
      </c>
      <c r="D283" s="1">
        <v>8700.856521739131</v>
      </c>
      <c r="E283" s="1">
        <v>8957.744331508991</v>
      </c>
      <c r="F283" s="1">
        <v>9214.870579710145</v>
      </c>
      <c r="G283" s="1">
        <v>9818.01081081081</v>
      </c>
      <c r="H283" s="1">
        <v>11364.0</v>
      </c>
      <c r="I283" s="1">
        <v>8818.036446469248</v>
      </c>
      <c r="J283" s="1">
        <v>8795.962962962964</v>
      </c>
      <c r="K283" s="1">
        <v>8090.998043052838</v>
      </c>
      <c r="L283" s="1">
        <v>12636.004790419162</v>
      </c>
      <c r="M283" s="1">
        <v>12636.015151515152</v>
      </c>
      <c r="N283" s="1">
        <v>7200.0</v>
      </c>
      <c r="O283" s="1">
        <v>6908.662068965517</v>
      </c>
      <c r="P283" s="1">
        <v>8091.0</v>
      </c>
      <c r="Q283" s="1">
        <v>8181.271551724138</v>
      </c>
    </row>
    <row r="284" ht="15.75" customHeight="1">
      <c r="A284" s="15">
        <v>44114.0</v>
      </c>
      <c r="B284" s="1">
        <v>8182.0</v>
      </c>
      <c r="C284" s="1">
        <v>9000.0</v>
      </c>
      <c r="D284" s="1">
        <v>8700.917757009347</v>
      </c>
      <c r="E284" s="1">
        <v>8956.867829279487</v>
      </c>
      <c r="F284" s="1">
        <v>9214.876560509554</v>
      </c>
      <c r="G284" s="1">
        <v>9818.00634920635</v>
      </c>
      <c r="H284" s="1">
        <v>11363.967741935483</v>
      </c>
      <c r="I284" s="1">
        <v>8818.015037593985</v>
      </c>
      <c r="J284" s="1">
        <v>8795.973626373627</v>
      </c>
      <c r="K284" s="1">
        <v>8090.997399219766</v>
      </c>
      <c r="L284" s="1">
        <v>12636.008916323732</v>
      </c>
      <c r="M284" s="1">
        <v>12636.012048192772</v>
      </c>
      <c r="N284" s="1">
        <v>7200.0</v>
      </c>
      <c r="O284" s="1">
        <v>6908.604026845637</v>
      </c>
      <c r="P284" s="1">
        <v>8091.0</v>
      </c>
      <c r="Q284" s="1">
        <v>8181.266666666666</v>
      </c>
    </row>
    <row r="285" ht="15.75" customHeight="1">
      <c r="A285" s="15">
        <v>44115.0</v>
      </c>
      <c r="B285" s="1">
        <v>8182.0</v>
      </c>
      <c r="C285" s="1">
        <v>9000.0</v>
      </c>
      <c r="D285" s="1">
        <v>8700.83076923077</v>
      </c>
      <c r="E285" s="1">
        <v>8956.956037840846</v>
      </c>
      <c r="F285" s="1">
        <v>9214.81</v>
      </c>
      <c r="G285" s="1">
        <v>9818.0</v>
      </c>
      <c r="H285" s="1">
        <v>11364.0</v>
      </c>
      <c r="I285" s="1">
        <v>8818.023622047243</v>
      </c>
      <c r="J285" s="1">
        <v>8795.977667493797</v>
      </c>
      <c r="K285" s="1">
        <v>8091.0</v>
      </c>
      <c r="L285" s="1">
        <v>12636.0067294751</v>
      </c>
      <c r="M285" s="1">
        <v>12636.007692307692</v>
      </c>
      <c r="N285" s="1">
        <v>7200.0</v>
      </c>
      <c r="O285" s="1">
        <v>6908.669503546099</v>
      </c>
      <c r="P285" s="1">
        <v>8091.0</v>
      </c>
      <c r="Q285" s="1">
        <v>8181.309012875537</v>
      </c>
    </row>
    <row r="286" ht="15.75" customHeight="1">
      <c r="A286" s="15">
        <v>44116.0</v>
      </c>
      <c r="B286" s="1">
        <v>8182.0</v>
      </c>
      <c r="C286" s="1">
        <v>9000.0</v>
      </c>
      <c r="D286" s="1">
        <v>8701.0</v>
      </c>
      <c r="E286" s="1">
        <v>8966.481743227327</v>
      </c>
      <c r="F286" s="1">
        <v>9214.860361445782</v>
      </c>
      <c r="G286" s="1">
        <v>9818.0</v>
      </c>
      <c r="H286" s="1">
        <v>11363.944444444445</v>
      </c>
      <c r="I286" s="1">
        <v>8818.014150943396</v>
      </c>
      <c r="J286" s="1">
        <v>8795.972014925374</v>
      </c>
      <c r="K286" s="1">
        <v>8091.0</v>
      </c>
      <c r="L286" s="1">
        <v>12636.006864988558</v>
      </c>
      <c r="M286" s="1">
        <v>12636.0</v>
      </c>
      <c r="N286" s="1">
        <v>9431.158762886598</v>
      </c>
      <c r="O286" s="1">
        <v>6908.556164383562</v>
      </c>
      <c r="P286" s="1">
        <v>8091.0</v>
      </c>
      <c r="Q286" s="1">
        <v>8181.274038461538</v>
      </c>
    </row>
    <row r="287" ht="15.75" customHeight="1">
      <c r="A287" s="15">
        <v>44117.0</v>
      </c>
      <c r="B287" s="1">
        <v>8182.0</v>
      </c>
      <c r="C287" s="1">
        <v>9000.0</v>
      </c>
      <c r="D287" s="1">
        <v>8700.969014084507</v>
      </c>
      <c r="E287" s="1">
        <v>8954.974495217853</v>
      </c>
      <c r="F287" s="1">
        <v>9214.839436619717</v>
      </c>
      <c r="G287" s="1">
        <v>9818.0</v>
      </c>
      <c r="H287" s="1">
        <v>11364.0</v>
      </c>
      <c r="I287" s="1">
        <v>8818.045226130653</v>
      </c>
      <c r="J287" s="1">
        <v>8795.983754512636</v>
      </c>
      <c r="K287" s="1">
        <v>8091.0</v>
      </c>
      <c r="L287" s="1">
        <v>12636.005434782608</v>
      </c>
      <c r="M287" s="1">
        <v>12636.019607843138</v>
      </c>
      <c r="N287" s="1">
        <v>9454.400000000001</v>
      </c>
      <c r="O287" s="1">
        <v>6908.494214876033</v>
      </c>
      <c r="P287" s="1">
        <v>8091.0</v>
      </c>
      <c r="Q287" s="1">
        <v>8181.178057553957</v>
      </c>
    </row>
    <row r="288" ht="15.75" customHeight="1">
      <c r="A288" s="15">
        <v>44118.0</v>
      </c>
      <c r="B288" s="1">
        <v>8182.0</v>
      </c>
      <c r="C288" s="1">
        <v>9000.0</v>
      </c>
      <c r="D288" s="1">
        <v>8700.934328358211</v>
      </c>
      <c r="E288" s="1">
        <v>8971.476240760296</v>
      </c>
      <c r="F288" s="1">
        <v>9214.8936</v>
      </c>
      <c r="G288" s="1">
        <v>9818.0</v>
      </c>
      <c r="H288" s="1">
        <v>11364.0</v>
      </c>
      <c r="I288" s="1">
        <v>8818.025</v>
      </c>
      <c r="J288" s="1">
        <v>8795.981404958678</v>
      </c>
      <c r="K288" s="1">
        <v>8090.997191011236</v>
      </c>
      <c r="L288" s="1">
        <v>12636.016863406408</v>
      </c>
      <c r="M288" s="1">
        <v>12636.0</v>
      </c>
      <c r="N288" s="1">
        <v>9454.405298013246</v>
      </c>
      <c r="O288" s="1">
        <v>6908.633846153845</v>
      </c>
      <c r="P288" s="1">
        <v>8090.995073891626</v>
      </c>
      <c r="Q288" s="1">
        <v>8181.245733788396</v>
      </c>
    </row>
    <row r="289" ht="15.75" customHeight="1">
      <c r="A289" s="15">
        <v>44119.0</v>
      </c>
      <c r="B289" s="1">
        <v>8182.0</v>
      </c>
      <c r="C289" s="1">
        <v>9000.0</v>
      </c>
      <c r="D289" s="1">
        <v>8700.904347826086</v>
      </c>
      <c r="E289" s="1">
        <v>8957.042105263157</v>
      </c>
      <c r="F289" s="1">
        <v>9214.884642857143</v>
      </c>
      <c r="G289" s="1">
        <v>9818.008196721312</v>
      </c>
      <c r="H289" s="1">
        <v>11363.966666666667</v>
      </c>
      <c r="I289" s="1">
        <v>8818.027272727273</v>
      </c>
      <c r="J289" s="1">
        <v>8795.978102189782</v>
      </c>
      <c r="K289" s="1">
        <v>8090.9976470588235</v>
      </c>
      <c r="L289" s="1">
        <v>12636.013005780347</v>
      </c>
      <c r="M289" s="1">
        <v>12636.020408163266</v>
      </c>
      <c r="N289" s="1">
        <v>7200.0</v>
      </c>
      <c r="O289" s="1">
        <v>6908.553020134227</v>
      </c>
      <c r="P289" s="1">
        <v>8091.0</v>
      </c>
      <c r="Q289" s="1">
        <v>8181.391791044776</v>
      </c>
    </row>
    <row r="290" ht="15.75" customHeight="1">
      <c r="A290" s="15">
        <v>44120.0</v>
      </c>
      <c r="B290" s="1">
        <v>8182.0</v>
      </c>
      <c r="C290" s="1">
        <v>9000.0</v>
      </c>
      <c r="D290" s="1">
        <v>8700.900751879699</v>
      </c>
      <c r="E290" s="1">
        <v>8958.616692426584</v>
      </c>
      <c r="F290" s="1">
        <v>9214.81</v>
      </c>
      <c r="G290" s="1">
        <v>9818.0</v>
      </c>
      <c r="H290" s="1">
        <v>11364.0</v>
      </c>
      <c r="I290" s="1">
        <v>8818.016096579477</v>
      </c>
      <c r="J290" s="1">
        <v>8795.995601173021</v>
      </c>
      <c r="K290" s="1">
        <v>8091.0</v>
      </c>
      <c r="L290" s="1">
        <v>12636.01076555024</v>
      </c>
      <c r="M290" s="1">
        <v>12636.0</v>
      </c>
      <c r="N290" s="1">
        <v>7200.0</v>
      </c>
      <c r="O290" s="1">
        <v>6908.6391608391605</v>
      </c>
      <c r="P290" s="1">
        <v>8091.0</v>
      </c>
      <c r="Q290" s="1">
        <v>8181.220461095101</v>
      </c>
    </row>
    <row r="291" ht="15.75" customHeight="1">
      <c r="A291" s="15">
        <v>44121.0</v>
      </c>
      <c r="B291" s="1">
        <v>8181.992619926199</v>
      </c>
      <c r="C291" s="1">
        <v>9000.0</v>
      </c>
      <c r="D291" s="1">
        <v>8700.902222222223</v>
      </c>
      <c r="E291" s="1">
        <v>8958.683595505618</v>
      </c>
      <c r="F291" s="1">
        <v>9214.824718309857</v>
      </c>
      <c r="G291" s="1">
        <v>9818.00909090909</v>
      </c>
      <c r="H291" s="1">
        <v>11363.954545454546</v>
      </c>
      <c r="I291" s="1">
        <v>8818.019261637239</v>
      </c>
      <c r="J291" s="1">
        <v>8795.977223427331</v>
      </c>
      <c r="K291" s="1">
        <v>8091.0</v>
      </c>
      <c r="L291" s="1">
        <v>12636.005882352942</v>
      </c>
      <c r="M291" s="1">
        <v>12636.006329113925</v>
      </c>
      <c r="N291" s="1">
        <v>7200.0</v>
      </c>
      <c r="O291" s="1">
        <v>6908.745454545455</v>
      </c>
      <c r="P291" s="1">
        <v>8091.0</v>
      </c>
      <c r="Q291" s="1">
        <v>8181.332142857143</v>
      </c>
    </row>
    <row r="292" ht="15.75" customHeight="1">
      <c r="A292" s="15">
        <v>44122.0</v>
      </c>
      <c r="B292" s="1">
        <v>8182.0</v>
      </c>
      <c r="C292" s="1">
        <v>9000.0</v>
      </c>
      <c r="D292" s="1">
        <v>8700.834408602152</v>
      </c>
      <c r="E292" s="1">
        <v>8956.586244541484</v>
      </c>
      <c r="F292" s="1">
        <v>9214.84906542056</v>
      </c>
      <c r="G292" s="1">
        <v>9818.003649635037</v>
      </c>
      <c r="H292" s="1">
        <v>11364.0</v>
      </c>
      <c r="I292" s="1">
        <v>8818.017738359202</v>
      </c>
      <c r="J292" s="1">
        <v>8795.973815461346</v>
      </c>
      <c r="K292" s="1">
        <v>8091.0</v>
      </c>
      <c r="L292" s="1">
        <v>12636.011378848729</v>
      </c>
      <c r="M292" s="1">
        <v>12636.007874015748</v>
      </c>
      <c r="N292" s="1">
        <v>7200.0</v>
      </c>
      <c r="O292" s="1">
        <v>6908.619230769231</v>
      </c>
      <c r="P292" s="1">
        <v>8091.0</v>
      </c>
      <c r="Q292" s="1">
        <v>8181.330882352941</v>
      </c>
    </row>
    <row r="293" ht="15.75" customHeight="1">
      <c r="A293" s="15">
        <v>44123.0</v>
      </c>
      <c r="B293" s="1">
        <v>8181.9921875</v>
      </c>
      <c r="C293" s="1">
        <v>9000.0</v>
      </c>
      <c r="D293" s="1">
        <v>8701.000000000002</v>
      </c>
      <c r="E293" s="1">
        <v>10876.702479338843</v>
      </c>
      <c r="F293" s="1">
        <v>9214.827272727272</v>
      </c>
      <c r="G293" s="1">
        <v>9818.017543859649</v>
      </c>
      <c r="H293" s="1">
        <v>11363.91304347826</v>
      </c>
      <c r="I293" s="1">
        <v>8818.015384615384</v>
      </c>
      <c r="J293" s="1">
        <v>8795.971804511279</v>
      </c>
      <c r="K293" s="1">
        <v>8090.997252747253</v>
      </c>
      <c r="L293" s="1">
        <v>12636.012170385395</v>
      </c>
      <c r="M293" s="1">
        <v>12636.0</v>
      </c>
      <c r="N293" s="1">
        <v>9454.393162393162</v>
      </c>
      <c r="O293" s="1">
        <v>6908.478350515464</v>
      </c>
      <c r="P293" s="1">
        <v>8091.0</v>
      </c>
      <c r="Q293" s="1">
        <v>8181.2263313609465</v>
      </c>
    </row>
    <row r="294" ht="15.75" customHeight="1">
      <c r="A294" s="15">
        <v>44124.0</v>
      </c>
      <c r="B294" s="1">
        <v>8182.0</v>
      </c>
      <c r="C294" s="1">
        <v>9000.0</v>
      </c>
      <c r="D294" s="1">
        <v>8700.886206896552</v>
      </c>
      <c r="E294" s="1">
        <v>10909.0</v>
      </c>
      <c r="F294" s="1">
        <v>9214.832234042553</v>
      </c>
      <c r="G294" s="1">
        <v>9818.006666666666</v>
      </c>
      <c r="H294" s="1">
        <v>11364.0</v>
      </c>
      <c r="I294" s="1">
        <v>8818.035714285714</v>
      </c>
      <c r="J294" s="1">
        <v>8795.994791666666</v>
      </c>
      <c r="K294" s="1">
        <v>8091.0</v>
      </c>
      <c r="L294" s="1">
        <v>12636.012216404886</v>
      </c>
      <c r="M294" s="1">
        <v>12636.0</v>
      </c>
      <c r="N294" s="1">
        <v>9454.4</v>
      </c>
      <c r="O294" s="1">
        <v>6908.535714285715</v>
      </c>
      <c r="P294" s="1">
        <v>8091.0</v>
      </c>
      <c r="Q294" s="1">
        <v>8181.17055393586</v>
      </c>
    </row>
    <row r="295" ht="15.75" customHeight="1">
      <c r="A295" s="15">
        <v>44125.0</v>
      </c>
      <c r="B295" s="1">
        <v>8181.994082840237</v>
      </c>
      <c r="C295" s="1">
        <v>9000.0</v>
      </c>
      <c r="D295" s="1">
        <v>8700.975280898878</v>
      </c>
      <c r="E295" s="1">
        <v>10909.0</v>
      </c>
      <c r="F295" s="1">
        <v>9214.83111111111</v>
      </c>
      <c r="G295" s="1">
        <v>10449.345132743363</v>
      </c>
      <c r="H295" s="1">
        <v>11363.965517241379</v>
      </c>
      <c r="I295" s="1">
        <v>8818.018390804598</v>
      </c>
      <c r="J295" s="1">
        <v>8795.961904761905</v>
      </c>
      <c r="K295" s="1">
        <v>8539.87252124646</v>
      </c>
      <c r="L295" s="1">
        <v>12636.008650519032</v>
      </c>
      <c r="M295" s="1">
        <v>12636.015384615384</v>
      </c>
      <c r="N295" s="1">
        <v>9454.405298013246</v>
      </c>
      <c r="O295" s="1">
        <v>6908.520634920635</v>
      </c>
      <c r="P295" s="1">
        <v>8091.0</v>
      </c>
      <c r="Q295" s="1">
        <v>8181.28125</v>
      </c>
    </row>
    <row r="296" ht="15.75" customHeight="1">
      <c r="A296" s="15">
        <v>44126.0</v>
      </c>
      <c r="B296" s="1">
        <v>8182.0</v>
      </c>
      <c r="C296" s="1">
        <v>9000.0</v>
      </c>
      <c r="D296" s="1">
        <v>8700.949618320612</v>
      </c>
      <c r="E296" s="1">
        <v>9907.186206896551</v>
      </c>
      <c r="F296" s="1">
        <v>9214.83375</v>
      </c>
      <c r="G296" s="1">
        <v>10454.98224852071</v>
      </c>
      <c r="H296" s="1">
        <v>11364.0</v>
      </c>
      <c r="I296" s="1">
        <v>8818.013422818793</v>
      </c>
      <c r="J296" s="1">
        <v>8795.967889908257</v>
      </c>
      <c r="K296" s="1">
        <v>8545.019662921348</v>
      </c>
      <c r="L296" s="1">
        <v>12636.019607843138</v>
      </c>
      <c r="M296" s="1">
        <v>12636.0</v>
      </c>
      <c r="N296" s="1">
        <v>7207.882517482518</v>
      </c>
      <c r="O296" s="1">
        <v>6908.653333333334</v>
      </c>
      <c r="P296" s="1">
        <v>8091.0</v>
      </c>
      <c r="Q296" s="1">
        <v>8181.282016348774</v>
      </c>
    </row>
    <row r="297" ht="15.75" customHeight="1">
      <c r="A297" s="15">
        <v>44127.0</v>
      </c>
      <c r="B297" s="1">
        <v>8181.995391705069</v>
      </c>
      <c r="C297" s="1">
        <v>9000.0</v>
      </c>
      <c r="D297" s="1">
        <v>8700.949618320612</v>
      </c>
      <c r="E297" s="1">
        <v>9547.631679389313</v>
      </c>
      <c r="F297" s="1">
        <v>9214.844262295082</v>
      </c>
      <c r="G297" s="1">
        <v>10454.990049751244</v>
      </c>
      <c r="H297" s="1">
        <v>11363.954545454546</v>
      </c>
      <c r="I297" s="1">
        <v>8818.045901639343</v>
      </c>
      <c r="J297" s="1">
        <v>8795.974576271186</v>
      </c>
      <c r="K297" s="1">
        <v>8545.034632034633</v>
      </c>
      <c r="L297" s="1">
        <v>12636.013667425968</v>
      </c>
      <c r="M297" s="1">
        <v>12636.009174311926</v>
      </c>
      <c r="N297" s="1">
        <v>7200.0</v>
      </c>
      <c r="O297" s="1">
        <v>6908.5961290322575</v>
      </c>
      <c r="P297" s="1">
        <v>8091.0</v>
      </c>
      <c r="Q297" s="1">
        <v>8181.25073313783</v>
      </c>
    </row>
    <row r="298" ht="15.75" customHeight="1">
      <c r="A298" s="15">
        <v>44128.0</v>
      </c>
      <c r="B298" s="1">
        <v>8181.996323529412</v>
      </c>
      <c r="C298" s="1">
        <v>9000.0</v>
      </c>
      <c r="D298" s="1">
        <v>8700.887179487181</v>
      </c>
      <c r="E298" s="1">
        <v>9550.536905965622</v>
      </c>
      <c r="F298" s="1">
        <v>9214.826201550386</v>
      </c>
      <c r="G298" s="1">
        <v>10454.979661016949</v>
      </c>
      <c r="H298" s="1">
        <v>11363.969696969696</v>
      </c>
      <c r="I298" s="1">
        <v>8818.035608308606</v>
      </c>
      <c r="J298" s="1">
        <v>8795.978922716627</v>
      </c>
      <c r="K298" s="1">
        <v>8545.016949152543</v>
      </c>
      <c r="L298" s="1">
        <v>12636.009383378016</v>
      </c>
      <c r="M298" s="1">
        <v>12636.010928961749</v>
      </c>
      <c r="N298" s="1">
        <v>7202.68380952381</v>
      </c>
      <c r="O298" s="1">
        <v>6908.693719806763</v>
      </c>
      <c r="P298" s="1">
        <v>8091.0</v>
      </c>
      <c r="Q298" s="1">
        <v>8181.340243902439</v>
      </c>
    </row>
    <row r="299" ht="15.75" customHeight="1">
      <c r="A299" s="15">
        <v>44129.0</v>
      </c>
      <c r="B299" s="1">
        <v>8182.0</v>
      </c>
      <c r="C299" s="1">
        <v>9000.0</v>
      </c>
      <c r="D299" s="1">
        <v>8700.89090909091</v>
      </c>
      <c r="E299" s="1">
        <v>9552.34693877551</v>
      </c>
      <c r="F299" s="1">
        <v>9214.848703703703</v>
      </c>
      <c r="G299" s="1">
        <v>10454.996527777777</v>
      </c>
      <c r="H299" s="1">
        <v>11364.0</v>
      </c>
      <c r="I299" s="1">
        <v>8818.036697247706</v>
      </c>
      <c r="J299" s="1">
        <v>8795.951501154734</v>
      </c>
      <c r="K299" s="1">
        <v>8545.008156606851</v>
      </c>
      <c r="L299" s="1">
        <v>12636.011538461538</v>
      </c>
      <c r="M299" s="1">
        <v>12636.0</v>
      </c>
      <c r="N299" s="1">
        <v>7200.0</v>
      </c>
      <c r="O299" s="1">
        <v>6908.582399999999</v>
      </c>
      <c r="P299" s="1">
        <v>8091.0</v>
      </c>
      <c r="Q299" s="1">
        <v>8181.261627906977</v>
      </c>
    </row>
    <row r="300" ht="15.75" customHeight="1">
      <c r="A300" s="15">
        <v>44130.0</v>
      </c>
      <c r="B300" s="1">
        <v>8181.980519480519</v>
      </c>
      <c r="C300" s="1">
        <v>9000.0</v>
      </c>
      <c r="D300" s="1">
        <v>8700.77777777778</v>
      </c>
      <c r="E300" s="1">
        <v>10891.958333333334</v>
      </c>
      <c r="F300" s="1">
        <v>9214.860361445782</v>
      </c>
      <c r="G300" s="1">
        <v>10455.010752688173</v>
      </c>
      <c r="H300" s="1">
        <v>11363.933333333332</v>
      </c>
      <c r="I300" s="1">
        <v>8818.033573141487</v>
      </c>
      <c r="J300" s="1">
        <v>8795.961538461539</v>
      </c>
      <c r="K300" s="1">
        <v>8545.003571428571</v>
      </c>
      <c r="L300" s="1">
        <v>12636.007462686568</v>
      </c>
      <c r="M300" s="1">
        <v>12636.0</v>
      </c>
      <c r="N300" s="1">
        <v>9454.4</v>
      </c>
      <c r="O300" s="1">
        <v>6908.49344262295</v>
      </c>
      <c r="P300" s="1">
        <v>8091.0</v>
      </c>
      <c r="Q300" s="1">
        <v>8181.193359375</v>
      </c>
    </row>
    <row r="301" ht="15.75" customHeight="1">
      <c r="A301" s="15">
        <v>44131.0</v>
      </c>
      <c r="B301" s="1">
        <v>8181.993006993007</v>
      </c>
      <c r="C301" s="1">
        <v>9000.0</v>
      </c>
      <c r="D301" s="1">
        <v>8700.923478260871</v>
      </c>
      <c r="E301" s="1">
        <v>10909.0</v>
      </c>
      <c r="F301" s="1">
        <v>9214.848348623853</v>
      </c>
      <c r="G301" s="1">
        <v>10454.972972972973</v>
      </c>
      <c r="H301" s="1">
        <v>11363.95652173913</v>
      </c>
      <c r="I301" s="1">
        <v>8818.015625</v>
      </c>
      <c r="J301" s="1">
        <v>8795.99076923077</v>
      </c>
      <c r="K301" s="1">
        <v>8545.034055727554</v>
      </c>
      <c r="L301" s="1">
        <v>12636.004246284501</v>
      </c>
      <c r="M301" s="1">
        <v>12636.0</v>
      </c>
      <c r="N301" s="1">
        <v>9454.4</v>
      </c>
      <c r="O301" s="1">
        <v>6908.665734265734</v>
      </c>
      <c r="P301" s="1">
        <v>8091.0</v>
      </c>
      <c r="Q301" s="1">
        <v>8181.239202657807</v>
      </c>
    </row>
    <row r="302" ht="15.75" customHeight="1">
      <c r="A302" s="15">
        <v>44132.0</v>
      </c>
      <c r="B302" s="1">
        <v>8182.0</v>
      </c>
      <c r="C302" s="1">
        <v>9000.0</v>
      </c>
      <c r="D302" s="1">
        <v>8700.91287128713</v>
      </c>
      <c r="E302" s="1">
        <v>10903.692607003892</v>
      </c>
      <c r="F302" s="1">
        <v>9214.877419354838</v>
      </c>
      <c r="G302" s="1">
        <v>10454.992</v>
      </c>
      <c r="H302" s="1">
        <v>11363.965517241379</v>
      </c>
      <c r="I302" s="1">
        <v>8818.022883295194</v>
      </c>
      <c r="J302" s="1">
        <v>8795.962093862816</v>
      </c>
      <c r="K302" s="1">
        <v>8545.009677419355</v>
      </c>
      <c r="L302" s="1">
        <v>12636.001890359168</v>
      </c>
      <c r="M302" s="1">
        <v>12636.0</v>
      </c>
      <c r="N302" s="1">
        <v>9454.4</v>
      </c>
      <c r="O302" s="1">
        <v>6908.516030534351</v>
      </c>
      <c r="P302" s="1">
        <v>8091.0</v>
      </c>
      <c r="Q302" s="1">
        <v>8181.2829341317365</v>
      </c>
    </row>
    <row r="303" ht="15.75" customHeight="1">
      <c r="A303" s="15">
        <v>44133.0</v>
      </c>
      <c r="B303" s="1">
        <v>8182.0</v>
      </c>
      <c r="C303" s="1">
        <v>9000.0</v>
      </c>
      <c r="D303" s="1">
        <v>8700.929032258065</v>
      </c>
      <c r="E303" s="1">
        <v>9553.173652694612</v>
      </c>
      <c r="F303" s="1">
        <v>9214.81</v>
      </c>
      <c r="G303" s="1">
        <v>10455.0</v>
      </c>
      <c r="H303" s="1">
        <v>11363.96875</v>
      </c>
      <c r="I303" s="1">
        <v>8818.009615384615</v>
      </c>
      <c r="J303" s="1">
        <v>8795.96319018405</v>
      </c>
      <c r="K303" s="1">
        <v>8545.013477088949</v>
      </c>
      <c r="L303" s="1">
        <v>12636.00919117647</v>
      </c>
      <c r="M303" s="1">
        <v>12636.018867924528</v>
      </c>
      <c r="N303" s="1">
        <v>7200.0</v>
      </c>
      <c r="O303" s="1">
        <v>6908.748979591837</v>
      </c>
      <c r="P303" s="1">
        <v>8091.0</v>
      </c>
      <c r="Q303" s="1">
        <v>8181.28125</v>
      </c>
    </row>
    <row r="304" ht="15.75" customHeight="1">
      <c r="A304" s="15">
        <v>44134.0</v>
      </c>
      <c r="B304" s="1">
        <v>8182.0</v>
      </c>
      <c r="C304" s="1">
        <v>9000.0</v>
      </c>
      <c r="D304" s="1">
        <v>8700.8109375</v>
      </c>
      <c r="E304" s="1">
        <v>9545.026687598116</v>
      </c>
      <c r="F304" s="1">
        <v>9214.866486486486</v>
      </c>
      <c r="G304" s="1">
        <v>10454.966850828729</v>
      </c>
      <c r="H304" s="1">
        <v>11364.0</v>
      </c>
      <c r="I304" s="1">
        <v>8818.03036053131</v>
      </c>
      <c r="J304" s="1">
        <v>8795.978134110786</v>
      </c>
      <c r="K304" s="1">
        <v>8545.01687763713</v>
      </c>
      <c r="L304" s="1">
        <v>12636.010477299185</v>
      </c>
      <c r="M304" s="1">
        <v>12636.011363636364</v>
      </c>
      <c r="N304" s="1">
        <v>7200.0</v>
      </c>
      <c r="O304" s="1">
        <v>6908.607272727272</v>
      </c>
      <c r="P304" s="1">
        <v>8091.0</v>
      </c>
      <c r="Q304" s="1">
        <v>8181.3387096774195</v>
      </c>
    </row>
    <row r="305" ht="15.75" customHeight="1">
      <c r="A305" s="15">
        <v>44135.0</v>
      </c>
      <c r="B305" s="1">
        <v>8181.996153846154</v>
      </c>
      <c r="C305" s="1">
        <v>9000.0</v>
      </c>
      <c r="D305" s="1">
        <v>8700.844705882353</v>
      </c>
      <c r="E305" s="1">
        <v>9545.025488530162</v>
      </c>
      <c r="F305" s="1">
        <v>9214.853846153845</v>
      </c>
      <c r="G305" s="1">
        <v>10454.994011976049</v>
      </c>
      <c r="H305" s="1">
        <v>11364.0</v>
      </c>
      <c r="I305" s="1">
        <v>8818.025454545455</v>
      </c>
      <c r="J305" s="1">
        <v>8795.974025974027</v>
      </c>
      <c r="K305" s="1">
        <v>8545.016150740243</v>
      </c>
      <c r="L305" s="1">
        <v>12636.007495315427</v>
      </c>
      <c r="M305" s="1">
        <v>12636.009803921568</v>
      </c>
      <c r="N305" s="1">
        <v>7200.0</v>
      </c>
      <c r="O305" s="1">
        <v>6908.594160583941</v>
      </c>
      <c r="P305" s="1">
        <v>8091.0</v>
      </c>
      <c r="Q305" s="1">
        <v>8181.295248868778</v>
      </c>
    </row>
    <row r="306" ht="15.75" customHeight="1">
      <c r="A306" s="15">
        <v>44136.0</v>
      </c>
      <c r="B306" s="1">
        <v>8181.991266375546</v>
      </c>
      <c r="C306" s="1">
        <v>9000.0</v>
      </c>
      <c r="D306" s="1">
        <v>8700.981512605042</v>
      </c>
      <c r="E306" s="1">
        <v>9545.006916996048</v>
      </c>
      <c r="F306" s="1">
        <v>9214.856966292135</v>
      </c>
      <c r="G306" s="1">
        <v>10454.99152542373</v>
      </c>
      <c r="H306" s="1">
        <v>11364.0</v>
      </c>
      <c r="I306" s="1">
        <v>8818.025695931477</v>
      </c>
      <c r="J306" s="1">
        <v>8795.979674796748</v>
      </c>
      <c r="K306" s="1">
        <v>8545.004893964111</v>
      </c>
      <c r="L306" s="1">
        <v>12636.008321775313</v>
      </c>
      <c r="M306" s="1">
        <v>12636.008333333333</v>
      </c>
      <c r="N306" s="1">
        <v>7200.0</v>
      </c>
      <c r="O306" s="1">
        <v>6908.740298507462</v>
      </c>
      <c r="P306" s="1">
        <v>8091.0</v>
      </c>
      <c r="Q306" s="1">
        <v>8181.289772727273</v>
      </c>
    </row>
    <row r="307" ht="15.75" customHeight="1">
      <c r="A307" s="15">
        <v>44137.0</v>
      </c>
      <c r="B307" s="1">
        <v>8182.0</v>
      </c>
      <c r="C307" s="1">
        <v>9000.0</v>
      </c>
      <c r="D307" s="1">
        <v>8700.9824</v>
      </c>
      <c r="E307" s="1">
        <v>10903.753846153846</v>
      </c>
      <c r="F307" s="1">
        <v>9214.832473118278</v>
      </c>
      <c r="G307" s="1">
        <v>10454.980198019803</v>
      </c>
      <c r="H307" s="1">
        <v>11364.0</v>
      </c>
      <c r="I307" s="1">
        <v>8818.004987531172</v>
      </c>
      <c r="J307" s="1">
        <v>8795.979238754326</v>
      </c>
      <c r="K307" s="1">
        <v>8545.017667844522</v>
      </c>
      <c r="L307" s="1">
        <v>12636.012711864407</v>
      </c>
      <c r="M307" s="1">
        <v>12636.0</v>
      </c>
      <c r="N307" s="1">
        <v>9437.07076923077</v>
      </c>
      <c r="O307" s="1">
        <v>6908.563793103447</v>
      </c>
      <c r="P307" s="1">
        <v>8091.0</v>
      </c>
      <c r="Q307" s="1">
        <v>8181.305555555556</v>
      </c>
    </row>
    <row r="308" ht="15.75" customHeight="1">
      <c r="A308" s="15">
        <v>44138.0</v>
      </c>
      <c r="B308" s="1">
        <v>8182.0</v>
      </c>
      <c r="C308" s="1">
        <v>9000.0</v>
      </c>
      <c r="D308" s="1">
        <v>8700.871844660194</v>
      </c>
      <c r="E308" s="1">
        <v>10909.0</v>
      </c>
      <c r="F308" s="1">
        <v>9214.921964285713</v>
      </c>
      <c r="G308" s="1">
        <v>10455.0</v>
      </c>
      <c r="H308" s="1">
        <v>11363.95652173913</v>
      </c>
      <c r="I308" s="1">
        <v>8818.026785714286</v>
      </c>
      <c r="J308" s="1">
        <v>8795.950729927008</v>
      </c>
      <c r="K308" s="1">
        <v>8545.01749271137</v>
      </c>
      <c r="L308" s="1">
        <v>12636.013409961686</v>
      </c>
      <c r="M308" s="1">
        <v>12636.02</v>
      </c>
      <c r="N308" s="1">
        <v>9454.400000000001</v>
      </c>
      <c r="O308" s="1">
        <v>6908.758888888888</v>
      </c>
      <c r="P308" s="1">
        <v>9091.0</v>
      </c>
      <c r="Q308" s="1">
        <v>8181.309065934066</v>
      </c>
    </row>
    <row r="309" ht="15.75" customHeight="1">
      <c r="A309" s="15">
        <v>44139.0</v>
      </c>
      <c r="B309" s="1">
        <v>8181.993827160494</v>
      </c>
      <c r="C309" s="1">
        <v>9000.0</v>
      </c>
      <c r="D309" s="1">
        <v>8700.935294117648</v>
      </c>
      <c r="E309" s="1">
        <v>10909.0</v>
      </c>
      <c r="F309" s="1">
        <v>9214.899316239316</v>
      </c>
      <c r="G309" s="1">
        <v>10454.947826086956</v>
      </c>
      <c r="H309" s="1">
        <v>11364.0</v>
      </c>
      <c r="I309" s="1">
        <v>8818.023696682465</v>
      </c>
      <c r="J309" s="1">
        <v>8795.994</v>
      </c>
      <c r="K309" s="1">
        <v>8545.024767801857</v>
      </c>
      <c r="L309" s="1">
        <v>12636.009140767825</v>
      </c>
      <c r="M309" s="1">
        <v>12636.0</v>
      </c>
      <c r="N309" s="1">
        <v>9454.400000000001</v>
      </c>
      <c r="O309" s="1">
        <v>6908.582191780822</v>
      </c>
      <c r="P309" s="1">
        <v>9082.379310344828</v>
      </c>
      <c r="Q309" s="1">
        <v>8181.282016348774</v>
      </c>
    </row>
    <row r="310" ht="15.75" customHeight="1">
      <c r="A310" s="15">
        <v>44140.0</v>
      </c>
      <c r="B310" s="1">
        <v>8182.0</v>
      </c>
      <c r="C310" s="1">
        <v>9000.0</v>
      </c>
      <c r="D310" s="1">
        <v>8700.943103448277</v>
      </c>
      <c r="E310" s="1">
        <v>10909.0</v>
      </c>
      <c r="F310" s="1">
        <v>9214.856966292135</v>
      </c>
      <c r="G310" s="1">
        <v>10455.0</v>
      </c>
      <c r="H310" s="1">
        <v>11364.0</v>
      </c>
      <c r="I310" s="1">
        <v>8818.014354066985</v>
      </c>
      <c r="J310" s="1">
        <v>8795.969387755102</v>
      </c>
      <c r="K310" s="1">
        <v>8545.020460358057</v>
      </c>
      <c r="L310" s="1">
        <v>12636.008818342152</v>
      </c>
      <c r="M310" s="1">
        <v>12636.01923076923</v>
      </c>
      <c r="N310" s="1">
        <v>7200.0</v>
      </c>
      <c r="O310" s="1">
        <v>6908.6564417177915</v>
      </c>
      <c r="P310" s="1">
        <v>8091.0</v>
      </c>
      <c r="Q310" s="1">
        <v>8181.315789473684</v>
      </c>
    </row>
    <row r="311" ht="15.75" customHeight="1">
      <c r="A311" s="15">
        <v>44141.0</v>
      </c>
      <c r="B311" s="1">
        <v>8181.986301369863</v>
      </c>
      <c r="C311" s="1">
        <v>9000.0</v>
      </c>
      <c r="D311" s="1">
        <v>8700.843870967743</v>
      </c>
      <c r="E311" s="1">
        <v>9857.488047808765</v>
      </c>
      <c r="F311" s="1">
        <v>9214.81</v>
      </c>
      <c r="G311" s="1">
        <v>10454.9896373057</v>
      </c>
      <c r="H311" s="1">
        <v>11364.0</v>
      </c>
      <c r="I311" s="1">
        <v>8818.014652014652</v>
      </c>
      <c r="J311" s="1">
        <v>8795.920424403183</v>
      </c>
      <c r="K311" s="1">
        <v>8545.024444444445</v>
      </c>
      <c r="L311" s="1">
        <v>12636.009132420091</v>
      </c>
      <c r="M311" s="1">
        <v>12636.008620689656</v>
      </c>
      <c r="N311" s="1">
        <v>7200.0</v>
      </c>
      <c r="O311" s="1">
        <v>6908.692307692308</v>
      </c>
      <c r="P311" s="1">
        <v>8091.0</v>
      </c>
      <c r="Q311" s="1">
        <v>8181.312</v>
      </c>
    </row>
    <row r="312" ht="15.75" customHeight="1">
      <c r="A312" s="15">
        <v>44142.0</v>
      </c>
      <c r="B312" s="1">
        <v>8181.996794871795</v>
      </c>
      <c r="C312" s="1">
        <v>9000.0</v>
      </c>
      <c r="D312" s="1">
        <v>8700.9125</v>
      </c>
      <c r="E312" s="1">
        <v>9546.205704407952</v>
      </c>
      <c r="F312" s="1">
        <v>9214.848944099378</v>
      </c>
      <c r="G312" s="1">
        <v>10454.994065281899</v>
      </c>
      <c r="H312" s="1">
        <v>11363.948717948719</v>
      </c>
      <c r="I312" s="1">
        <v>8818.02994011976</v>
      </c>
      <c r="J312" s="1">
        <v>8795.964516129032</v>
      </c>
      <c r="K312" s="1">
        <v>8545.020280811232</v>
      </c>
      <c r="L312" s="1">
        <v>12636.009615384615</v>
      </c>
      <c r="M312" s="1">
        <v>12636.0</v>
      </c>
      <c r="N312" s="1">
        <v>7200.0</v>
      </c>
      <c r="O312" s="1">
        <v>6908.650549450549</v>
      </c>
      <c r="P312" s="1">
        <v>8091.0</v>
      </c>
      <c r="Q312" s="1">
        <v>8181.2799043062205</v>
      </c>
    </row>
    <row r="313" ht="15.75" customHeight="1">
      <c r="A313" s="15">
        <v>44143.0</v>
      </c>
      <c r="B313" s="1">
        <v>8182.0</v>
      </c>
      <c r="C313" s="1">
        <v>9000.0</v>
      </c>
      <c r="D313" s="1">
        <v>8700.907368421053</v>
      </c>
      <c r="E313" s="1">
        <v>9545.019961977187</v>
      </c>
      <c r="F313" s="1">
        <v>9214.851386138615</v>
      </c>
      <c r="G313" s="1">
        <v>10454.995951417004</v>
      </c>
      <c r="H313" s="1">
        <v>11364.0</v>
      </c>
      <c r="I313" s="1">
        <v>8818.034334763948</v>
      </c>
      <c r="J313" s="1">
        <v>8795.956310679612</v>
      </c>
      <c r="K313" s="1">
        <v>8545.007763975154</v>
      </c>
      <c r="L313" s="1">
        <v>12636.0069637883</v>
      </c>
      <c r="M313" s="1">
        <v>12636.0</v>
      </c>
      <c r="N313" s="1">
        <v>7200.0</v>
      </c>
      <c r="O313" s="1">
        <v>6908.637499999999</v>
      </c>
      <c r="P313" s="1">
        <v>8091.0</v>
      </c>
      <c r="Q313" s="1">
        <v>8181.308411214954</v>
      </c>
    </row>
    <row r="314" ht="15.75" customHeight="1">
      <c r="A314" s="15">
        <v>44144.0</v>
      </c>
      <c r="B314" s="1">
        <v>8182.0</v>
      </c>
      <c r="C314" s="1">
        <v>9000.0</v>
      </c>
      <c r="D314" s="1">
        <v>8700.846511627908</v>
      </c>
      <c r="E314" s="1">
        <v>10909.0</v>
      </c>
      <c r="F314" s="1">
        <v>9214.840289855072</v>
      </c>
      <c r="G314" s="1">
        <v>10455.0</v>
      </c>
      <c r="H314" s="1">
        <v>11364.0</v>
      </c>
      <c r="I314" s="1">
        <v>8818.028268551237</v>
      </c>
      <c r="J314" s="1">
        <v>8795.97963800905</v>
      </c>
      <c r="K314" s="1">
        <v>8545.05298013245</v>
      </c>
      <c r="L314" s="1">
        <v>12636.012165450122</v>
      </c>
      <c r="M314" s="1">
        <v>12636.022222222222</v>
      </c>
      <c r="N314" s="1">
        <v>9454.409523809523</v>
      </c>
      <c r="O314" s="1">
        <v>6908.7137614678895</v>
      </c>
      <c r="P314" s="1">
        <v>9080.690721649484</v>
      </c>
      <c r="Q314" s="1">
        <v>8181.215139442231</v>
      </c>
    </row>
    <row r="315" ht="15.75" customHeight="1">
      <c r="A315" s="15">
        <v>44145.0</v>
      </c>
      <c r="B315" s="1">
        <v>8182.0</v>
      </c>
      <c r="C315" s="1">
        <v>9000.0</v>
      </c>
      <c r="D315" s="1">
        <v>8700.932307692308</v>
      </c>
      <c r="E315" s="1">
        <v>10909.0</v>
      </c>
      <c r="F315" s="1">
        <v>9214.852653061223</v>
      </c>
      <c r="G315" s="1">
        <v>10454.990291262136</v>
      </c>
      <c r="H315" s="1">
        <v>11364.0</v>
      </c>
      <c r="I315" s="1">
        <v>8818.043010752688</v>
      </c>
      <c r="J315" s="1">
        <v>8795.972727272727</v>
      </c>
      <c r="K315" s="1">
        <v>8545.006825938566</v>
      </c>
      <c r="L315" s="1">
        <v>12636.011441647597</v>
      </c>
      <c r="M315" s="1">
        <v>12636.0</v>
      </c>
      <c r="N315" s="1">
        <v>9454.400000000001</v>
      </c>
      <c r="O315" s="1">
        <v>6908.563440860215</v>
      </c>
      <c r="P315" s="1">
        <v>9091.0</v>
      </c>
      <c r="Q315" s="1">
        <v>8181.164233576642</v>
      </c>
    </row>
    <row r="316" ht="15.75" customHeight="1">
      <c r="A316" s="15">
        <v>44146.0</v>
      </c>
      <c r="B316" s="1">
        <v>8182.0</v>
      </c>
      <c r="C316" s="1">
        <v>9000.0</v>
      </c>
      <c r="D316" s="1">
        <v>8700.911111111112</v>
      </c>
      <c r="E316" s="1">
        <v>10909.003759398496</v>
      </c>
      <c r="F316" s="1">
        <v>9214.836794871793</v>
      </c>
      <c r="G316" s="1">
        <v>10454.98275862069</v>
      </c>
      <c r="H316" s="1">
        <v>11364.0</v>
      </c>
      <c r="I316" s="1">
        <v>8818.035</v>
      </c>
      <c r="J316" s="1">
        <v>8795.993644067798</v>
      </c>
      <c r="K316" s="1">
        <v>8545.015479876161</v>
      </c>
      <c r="L316" s="1">
        <v>12636.001960784313</v>
      </c>
      <c r="M316" s="1">
        <v>12636.0</v>
      </c>
      <c r="N316" s="1">
        <v>9454.4</v>
      </c>
      <c r="O316" s="1">
        <v>6908.617142857142</v>
      </c>
      <c r="P316" s="1">
        <v>9091.0</v>
      </c>
      <c r="Q316" s="1">
        <v>8181.360465116279</v>
      </c>
    </row>
    <row r="317" ht="15.75" customHeight="1">
      <c r="A317" s="15">
        <v>44147.0</v>
      </c>
      <c r="B317" s="1">
        <v>8181.995575221239</v>
      </c>
      <c r="C317" s="1">
        <v>9000.0</v>
      </c>
      <c r="D317" s="1">
        <v>8700.92</v>
      </c>
      <c r="E317" s="1">
        <v>10040.752688172042</v>
      </c>
      <c r="F317" s="1">
        <v>9214.830096153846</v>
      </c>
      <c r="G317" s="1">
        <v>10454.994350282486</v>
      </c>
      <c r="H317" s="1">
        <v>11363.95652173913</v>
      </c>
      <c r="I317" s="1">
        <v>8818.04329004329</v>
      </c>
      <c r="J317" s="1">
        <v>8795.986111111111</v>
      </c>
      <c r="K317" s="1">
        <v>8545.025974025973</v>
      </c>
      <c r="L317" s="1">
        <v>12636.007462686568</v>
      </c>
      <c r="M317" s="1">
        <v>12636.012987012988</v>
      </c>
      <c r="N317" s="1">
        <v>9454.403652968038</v>
      </c>
      <c r="O317" s="1">
        <v>6908.617142857142</v>
      </c>
      <c r="P317" s="1">
        <v>9091.0</v>
      </c>
      <c r="Q317" s="1">
        <v>8181.302992518703</v>
      </c>
    </row>
    <row r="318" ht="15.75" customHeight="1">
      <c r="A318" s="15">
        <v>44148.0</v>
      </c>
      <c r="B318" s="1">
        <v>8181.989795918367</v>
      </c>
      <c r="C318" s="1">
        <v>9000.0</v>
      </c>
      <c r="D318" s="1">
        <v>8700.940540540541</v>
      </c>
      <c r="E318" s="1">
        <v>9553.243975903615</v>
      </c>
      <c r="F318" s="1">
        <v>9214.827863247861</v>
      </c>
      <c r="G318" s="1">
        <v>10454.993939393938</v>
      </c>
      <c r="H318" s="1">
        <v>11363.888888888889</v>
      </c>
      <c r="I318" s="1">
        <v>8818.016985138005</v>
      </c>
      <c r="J318" s="1">
        <v>8795.968421052632</v>
      </c>
      <c r="K318" s="1">
        <v>8545.023872679045</v>
      </c>
      <c r="L318" s="1">
        <v>12636.013729977116</v>
      </c>
      <c r="M318" s="1">
        <v>12636.021978021978</v>
      </c>
      <c r="N318" s="1">
        <v>7647.025454545455</v>
      </c>
      <c r="O318" s="1">
        <v>6908.694366197183</v>
      </c>
      <c r="P318" s="1">
        <v>8101.15228426396</v>
      </c>
      <c r="Q318" s="1">
        <v>8181.277533039648</v>
      </c>
    </row>
    <row r="319" ht="15.75" customHeight="1">
      <c r="A319" s="15">
        <v>44149.0</v>
      </c>
      <c r="B319" s="1">
        <v>8182.0</v>
      </c>
      <c r="C319" s="1">
        <v>9000.0</v>
      </c>
      <c r="D319" s="1">
        <v>8700.936416184972</v>
      </c>
      <c r="E319" s="1">
        <v>9551.424100156495</v>
      </c>
      <c r="F319" s="1">
        <v>9214.842153846153</v>
      </c>
      <c r="G319" s="1">
        <v>10454.996323529413</v>
      </c>
      <c r="H319" s="1">
        <v>11363.896551724138</v>
      </c>
      <c r="I319" s="1">
        <v>8818.01081081081</v>
      </c>
      <c r="J319" s="1">
        <v>8795.989285714286</v>
      </c>
      <c r="K319" s="1">
        <v>8545.018333333333</v>
      </c>
      <c r="L319" s="1">
        <v>12636.007170795307</v>
      </c>
      <c r="M319" s="1">
        <v>12636.010152284263</v>
      </c>
      <c r="N319" s="1">
        <v>7645.77610738255</v>
      </c>
      <c r="O319" s="1">
        <v>6908.753488372093</v>
      </c>
      <c r="P319" s="1">
        <v>8091.0</v>
      </c>
      <c r="Q319" s="1">
        <v>8181.282467532467</v>
      </c>
    </row>
    <row r="320" ht="15.75" customHeight="1">
      <c r="A320" s="15">
        <v>44150.0</v>
      </c>
      <c r="B320" s="1">
        <v>8182.0</v>
      </c>
      <c r="C320" s="1">
        <v>9000.0</v>
      </c>
      <c r="D320" s="1">
        <v>8700.868376068376</v>
      </c>
      <c r="E320" s="1">
        <v>9548.971899224805</v>
      </c>
      <c r="F320" s="1">
        <v>9214.831999999999</v>
      </c>
      <c r="G320" s="1">
        <v>10454.987341772152</v>
      </c>
      <c r="H320" s="1">
        <v>11363.96</v>
      </c>
      <c r="I320" s="1">
        <v>8818.038834951456</v>
      </c>
      <c r="J320" s="1">
        <v>8795.986046511627</v>
      </c>
      <c r="K320" s="1">
        <v>8545.01925925926</v>
      </c>
      <c r="L320" s="1">
        <v>12636.00602863602</v>
      </c>
      <c r="M320" s="1">
        <v>12636.0</v>
      </c>
      <c r="N320" s="1">
        <v>7642.199659284498</v>
      </c>
      <c r="O320" s="1">
        <v>6908.723404255319</v>
      </c>
      <c r="P320" s="1">
        <v>8097.2893081761</v>
      </c>
      <c r="Q320" s="1">
        <v>8181.319256756757</v>
      </c>
    </row>
    <row r="321" ht="15.75" customHeight="1">
      <c r="A321" s="15">
        <v>44151.0</v>
      </c>
      <c r="B321" s="1">
        <v>8182.0</v>
      </c>
      <c r="C321" s="1">
        <v>9000.0</v>
      </c>
      <c r="D321" s="1">
        <v>8700.994054054056</v>
      </c>
      <c r="E321" s="1">
        <v>8965.228529839884</v>
      </c>
      <c r="F321" s="1">
        <v>9214.81</v>
      </c>
      <c r="G321" s="1">
        <v>10455.0</v>
      </c>
      <c r="H321" s="1">
        <v>11364.0</v>
      </c>
      <c r="I321" s="1">
        <v>8818.020565552699</v>
      </c>
      <c r="J321" s="1">
        <v>8795.97609561753</v>
      </c>
      <c r="K321" s="1">
        <v>8545.026217228464</v>
      </c>
      <c r="L321" s="1">
        <v>12636.012903225806</v>
      </c>
      <c r="M321" s="1">
        <v>12636.0</v>
      </c>
      <c r="N321" s="1">
        <v>9454.415533980584</v>
      </c>
      <c r="O321" s="1">
        <v>6908.477551020407</v>
      </c>
      <c r="P321" s="1">
        <v>9081.825688073395</v>
      </c>
      <c r="Q321" s="1">
        <v>8181.222614840989</v>
      </c>
    </row>
    <row r="322" ht="15.75" customHeight="1">
      <c r="A322" s="15">
        <v>44152.0</v>
      </c>
      <c r="B322" s="1">
        <v>8181.993464052288</v>
      </c>
      <c r="C322" s="1">
        <v>9000.0</v>
      </c>
      <c r="D322" s="1">
        <v>8700.790476190477</v>
      </c>
      <c r="E322" s="1">
        <v>8958.673276676109</v>
      </c>
      <c r="F322" s="1">
        <v>9214.825597014924</v>
      </c>
      <c r="G322" s="1">
        <v>10454.964705882352</v>
      </c>
      <c r="H322" s="1">
        <v>11364.0</v>
      </c>
      <c r="I322" s="1">
        <v>8818.026905829596</v>
      </c>
      <c r="J322" s="1">
        <v>8795.994736842105</v>
      </c>
      <c r="K322" s="1">
        <v>8545.011331444759</v>
      </c>
      <c r="L322" s="1">
        <v>12636.004601226994</v>
      </c>
      <c r="M322" s="1">
        <v>12636.0</v>
      </c>
      <c r="N322" s="1">
        <v>9454.400000000001</v>
      </c>
      <c r="O322" s="1">
        <v>6908.595588235294</v>
      </c>
      <c r="P322" s="1">
        <v>9091.0</v>
      </c>
      <c r="Q322" s="1">
        <v>8181.432865731463</v>
      </c>
    </row>
    <row r="323" ht="15.75" customHeight="1">
      <c r="A323" s="15">
        <v>44153.0</v>
      </c>
      <c r="B323" s="1">
        <v>8182.0</v>
      </c>
      <c r="C323" s="1">
        <v>9000.0</v>
      </c>
      <c r="D323" s="1">
        <v>8700.952688172045</v>
      </c>
      <c r="E323" s="1">
        <v>8957.580345285525</v>
      </c>
      <c r="F323" s="1">
        <v>9214.81</v>
      </c>
      <c r="G323" s="1">
        <v>10454.961904761905</v>
      </c>
      <c r="H323" s="1">
        <v>11363.944444444445</v>
      </c>
      <c r="I323" s="1">
        <v>8818.02840909091</v>
      </c>
      <c r="J323" s="1">
        <v>8795.986666666666</v>
      </c>
      <c r="K323" s="1">
        <v>8545.025423728814</v>
      </c>
      <c r="L323" s="1">
        <v>12636.011467889908</v>
      </c>
      <c r="M323" s="1">
        <v>12636.028571428571</v>
      </c>
      <c r="N323" s="1">
        <v>9454.400000000001</v>
      </c>
      <c r="O323" s="1">
        <v>6908.511764705882</v>
      </c>
      <c r="P323" s="1">
        <v>9091.0</v>
      </c>
      <c r="Q323" s="1">
        <v>8181.295454545455</v>
      </c>
    </row>
    <row r="324" ht="15.75" customHeight="1">
      <c r="A324" s="15">
        <v>44154.0</v>
      </c>
      <c r="B324" s="1">
        <v>8181.975</v>
      </c>
      <c r="C324" s="1">
        <v>9000.0</v>
      </c>
      <c r="D324" s="1">
        <v>8700.853333333334</v>
      </c>
      <c r="E324" s="1">
        <v>8954.96511627907</v>
      </c>
      <c r="F324" s="1">
        <v>9214.830899999999</v>
      </c>
      <c r="G324" s="1">
        <v>10455.0</v>
      </c>
      <c r="H324" s="1">
        <v>11364.0</v>
      </c>
      <c r="I324" s="1">
        <v>8818.020356234098</v>
      </c>
      <c r="J324" s="1">
        <v>8795.938661710037</v>
      </c>
      <c r="K324" s="1">
        <v>8545.01798561151</v>
      </c>
      <c r="L324" s="1">
        <v>12636.016194331984</v>
      </c>
      <c r="M324" s="1">
        <v>12636.0</v>
      </c>
      <c r="N324" s="1">
        <v>7200.0</v>
      </c>
      <c r="O324" s="1">
        <v>6908.510948905109</v>
      </c>
      <c r="P324" s="1">
        <v>7727.0</v>
      </c>
      <c r="Q324" s="1">
        <v>8181.390361445783</v>
      </c>
    </row>
    <row r="325" ht="15.75" customHeight="1">
      <c r="A325" s="15">
        <v>44155.0</v>
      </c>
      <c r="B325" s="1">
        <v>8181.9884393063585</v>
      </c>
      <c r="C325" s="1">
        <v>9000.0</v>
      </c>
      <c r="D325" s="1">
        <v>8700.878620689657</v>
      </c>
      <c r="E325" s="1">
        <v>8958.176374077113</v>
      </c>
      <c r="F325" s="1">
        <v>9214.858604651163</v>
      </c>
      <c r="G325" s="1">
        <v>10454.98918918919</v>
      </c>
      <c r="H325" s="1">
        <v>11363.939393939394</v>
      </c>
      <c r="I325" s="1">
        <v>8818.021413276232</v>
      </c>
      <c r="J325" s="1">
        <v>8795.990196078432</v>
      </c>
      <c r="K325" s="1">
        <v>8545.007352941177</v>
      </c>
      <c r="L325" s="1">
        <v>12636.005354752342</v>
      </c>
      <c r="M325" s="1">
        <v>12636.011764705883</v>
      </c>
      <c r="N325" s="1">
        <v>7200.0</v>
      </c>
      <c r="O325" s="1">
        <v>6908.664171122994</v>
      </c>
      <c r="P325" s="1">
        <v>7727.01</v>
      </c>
      <c r="Q325" s="1">
        <v>8181.263048016702</v>
      </c>
    </row>
    <row r="326" ht="15.75" customHeight="1">
      <c r="A326" s="15">
        <v>44156.0</v>
      </c>
      <c r="B326" s="1">
        <v>8181.9951219512195</v>
      </c>
      <c r="C326" s="1">
        <v>9000.0</v>
      </c>
      <c r="D326" s="1">
        <v>8700.96117647059</v>
      </c>
      <c r="E326" s="1">
        <v>8956.633064516129</v>
      </c>
      <c r="F326" s="1">
        <v>9214.838243243243</v>
      </c>
      <c r="G326" s="1">
        <v>10454.986928104576</v>
      </c>
      <c r="H326" s="1">
        <v>11363.964285714286</v>
      </c>
      <c r="I326" s="1">
        <v>8818.016420361248</v>
      </c>
      <c r="J326" s="1">
        <v>8795.979166666666</v>
      </c>
      <c r="K326" s="1">
        <v>8545.009852216748</v>
      </c>
      <c r="L326" s="1">
        <v>12636.007686932215</v>
      </c>
      <c r="M326" s="1">
        <v>12636.005813953489</v>
      </c>
      <c r="N326" s="1">
        <v>7200.0</v>
      </c>
      <c r="O326" s="1">
        <v>6908.6896860986535</v>
      </c>
      <c r="P326" s="1">
        <v>7727.003215434083</v>
      </c>
      <c r="Q326" s="1">
        <v>8181.4057377049185</v>
      </c>
    </row>
    <row r="327" ht="15.75" customHeight="1">
      <c r="A327" s="15">
        <v>44157.0</v>
      </c>
      <c r="B327" s="1">
        <v>8181.996124031008</v>
      </c>
      <c r="C327" s="1">
        <v>9000.0</v>
      </c>
      <c r="D327" s="1">
        <v>8700.962711864408</v>
      </c>
      <c r="E327" s="1">
        <v>8956.702781844802</v>
      </c>
      <c r="F327" s="1">
        <v>9214.81</v>
      </c>
      <c r="G327" s="1">
        <v>10454.996153846154</v>
      </c>
      <c r="H327" s="1">
        <v>11363.941176470587</v>
      </c>
      <c r="I327" s="1">
        <v>8818.01750547046</v>
      </c>
      <c r="J327" s="1">
        <v>8795.991957104558</v>
      </c>
      <c r="K327" s="1">
        <v>8545.009463722397</v>
      </c>
      <c r="L327" s="1">
        <v>12636.005505849966</v>
      </c>
      <c r="M327" s="1">
        <v>12636.007874015748</v>
      </c>
      <c r="N327" s="1">
        <v>7200.0</v>
      </c>
      <c r="O327" s="1">
        <v>6908.745454545454</v>
      </c>
      <c r="P327" s="1">
        <v>7727.014619883041</v>
      </c>
      <c r="Q327" s="1">
        <v>8181.459375</v>
      </c>
    </row>
    <row r="328" ht="15.75" customHeight="1">
      <c r="A328" s="15">
        <v>44158.0</v>
      </c>
      <c r="B328" s="1">
        <v>8182.0</v>
      </c>
      <c r="C328" s="1">
        <v>9000.0</v>
      </c>
      <c r="D328" s="1">
        <v>8700.970666666668</v>
      </c>
      <c r="E328" s="1">
        <v>8955.676718938481</v>
      </c>
      <c r="F328" s="1">
        <v>9214.832473118278</v>
      </c>
      <c r="G328" s="1">
        <v>10455.0</v>
      </c>
      <c r="H328" s="1">
        <v>11364.0</v>
      </c>
      <c r="I328" s="1">
        <v>8818.021598272138</v>
      </c>
      <c r="J328" s="1">
        <v>8795.944444444445</v>
      </c>
      <c r="K328" s="1">
        <v>8545.019801980197</v>
      </c>
      <c r="L328" s="1">
        <v>12636.017543859649</v>
      </c>
      <c r="M328" s="1">
        <v>12636.04</v>
      </c>
      <c r="N328" s="1">
        <v>9419.175000000001</v>
      </c>
      <c r="O328" s="1">
        <v>6908.645882352941</v>
      </c>
      <c r="P328" s="1">
        <v>9067.881355932202</v>
      </c>
      <c r="Q328" s="1">
        <v>8181.3515625</v>
      </c>
    </row>
    <row r="329" ht="15.75" customHeight="1">
      <c r="A329" s="15">
        <v>44159.0</v>
      </c>
      <c r="B329" s="1">
        <v>8181.992537313433</v>
      </c>
      <c r="C329" s="1">
        <v>9000.0</v>
      </c>
      <c r="D329" s="1">
        <v>8700.902222222223</v>
      </c>
      <c r="E329" s="1">
        <v>8955.58811261731</v>
      </c>
      <c r="F329" s="1">
        <v>9214.81</v>
      </c>
      <c r="G329" s="1">
        <v>10455.0</v>
      </c>
      <c r="H329" s="1">
        <v>11363.954545454546</v>
      </c>
      <c r="I329" s="1">
        <v>8818.02232142857</v>
      </c>
      <c r="J329" s="1">
        <v>8795.973684210527</v>
      </c>
      <c r="K329" s="1">
        <v>8545.037162162162</v>
      </c>
      <c r="L329" s="1">
        <v>12636.0125</v>
      </c>
      <c r="M329" s="1">
        <v>12636.016129032258</v>
      </c>
      <c r="N329" s="1">
        <v>9454.40655737705</v>
      </c>
      <c r="O329" s="1">
        <v>6908.545038167938</v>
      </c>
      <c r="P329" s="1">
        <v>9091.0</v>
      </c>
      <c r="Q329" s="1">
        <v>8181.396793587174</v>
      </c>
    </row>
    <row r="330" ht="15.75" customHeight="1">
      <c r="A330" s="15">
        <v>44160.0</v>
      </c>
      <c r="B330" s="1">
        <v>8182.0</v>
      </c>
      <c r="C330" s="1">
        <v>9000.0</v>
      </c>
      <c r="D330" s="1">
        <v>8700.984057971014</v>
      </c>
      <c r="E330" s="1">
        <v>8957.703327171905</v>
      </c>
      <c r="F330" s="1">
        <v>9214.858604651163</v>
      </c>
      <c r="G330" s="1">
        <v>10454.975609756097</v>
      </c>
      <c r="H330" s="1">
        <v>11364.0</v>
      </c>
      <c r="I330" s="1">
        <v>8818.016096579477</v>
      </c>
      <c r="J330" s="1">
        <v>8795.9889298893</v>
      </c>
      <c r="K330" s="1">
        <v>8545.00651465798</v>
      </c>
      <c r="L330" s="1">
        <v>12636.011406844107</v>
      </c>
      <c r="M330" s="1">
        <v>12636.030303030304</v>
      </c>
      <c r="N330" s="1">
        <v>9454.40490797546</v>
      </c>
      <c r="O330" s="1">
        <v>6908.73265993266</v>
      </c>
      <c r="P330" s="1">
        <v>9091.0</v>
      </c>
      <c r="Q330" s="1">
        <v>8181.436741767764</v>
      </c>
    </row>
    <row r="331" ht="15.75" customHeight="1">
      <c r="A331" s="15">
        <v>44161.0</v>
      </c>
      <c r="B331" s="1">
        <v>8182.0</v>
      </c>
      <c r="C331" s="1">
        <v>9000.0</v>
      </c>
      <c r="D331" s="1">
        <v>8700.928260869565</v>
      </c>
      <c r="E331" s="1">
        <v>8956.59057301294</v>
      </c>
      <c r="F331" s="1">
        <v>9214.854946236557</v>
      </c>
      <c r="G331" s="1">
        <v>10454.97435897436</v>
      </c>
      <c r="H331" s="1">
        <v>11364.0</v>
      </c>
      <c r="I331" s="1">
        <v>8818.01680672269</v>
      </c>
      <c r="J331" s="1">
        <v>8795.970684039088</v>
      </c>
      <c r="K331" s="1">
        <v>8545.020942408377</v>
      </c>
      <c r="L331" s="1">
        <v>12636.019469026549</v>
      </c>
      <c r="M331" s="1">
        <v>12636.0</v>
      </c>
      <c r="N331" s="1">
        <v>9454.412868632708</v>
      </c>
      <c r="O331" s="1">
        <v>6908.6514705882355</v>
      </c>
      <c r="P331" s="1">
        <v>9091.0</v>
      </c>
      <c r="Q331" s="1">
        <v>8181.372</v>
      </c>
    </row>
    <row r="332" ht="15.75" customHeight="1">
      <c r="A332" s="15">
        <v>44162.0</v>
      </c>
      <c r="B332" s="1">
        <v>8181.995024875622</v>
      </c>
      <c r="C332" s="1">
        <v>9000.0</v>
      </c>
      <c r="D332" s="1">
        <v>8700.859302325582</v>
      </c>
      <c r="E332" s="1">
        <v>8956.320794889993</v>
      </c>
      <c r="F332" s="1">
        <v>9214.85125</v>
      </c>
      <c r="G332" s="1">
        <v>10455.0</v>
      </c>
      <c r="H332" s="1">
        <v>11364.0</v>
      </c>
      <c r="I332" s="1">
        <v>8818.021201413427</v>
      </c>
      <c r="J332" s="1">
        <v>8795.968253968254</v>
      </c>
      <c r="K332" s="1">
        <v>8545.015590200446</v>
      </c>
      <c r="L332" s="1">
        <v>12636.008536585367</v>
      </c>
      <c r="M332" s="1">
        <v>12636.0</v>
      </c>
      <c r="N332" s="1">
        <v>9454.4</v>
      </c>
      <c r="O332" s="1">
        <v>6908.72734082397</v>
      </c>
      <c r="P332" s="1">
        <v>9091.0</v>
      </c>
      <c r="Q332" s="1">
        <v>8181.448369565217</v>
      </c>
    </row>
    <row r="333" ht="15.75" customHeight="1">
      <c r="A333" s="15">
        <v>44163.0</v>
      </c>
      <c r="B333" s="1">
        <v>8181.985815602837</v>
      </c>
      <c r="C333" s="1">
        <v>9000.0</v>
      </c>
      <c r="D333" s="1">
        <v>8700.952380952382</v>
      </c>
      <c r="E333" s="1">
        <v>8956.869302137959</v>
      </c>
      <c r="F333" s="1">
        <v>9214.83971563981</v>
      </c>
      <c r="G333" s="1">
        <v>10454.988165680474</v>
      </c>
      <c r="H333" s="1">
        <v>11363.975</v>
      </c>
      <c r="I333" s="1">
        <v>8818.028985507246</v>
      </c>
      <c r="J333" s="1">
        <v>8795.983801295897</v>
      </c>
      <c r="K333" s="1">
        <v>8545.010324483776</v>
      </c>
      <c r="L333" s="1">
        <v>12636.015105740182</v>
      </c>
      <c r="M333" s="1">
        <v>12636.005494505494</v>
      </c>
      <c r="N333" s="1">
        <v>7219.0819830713435</v>
      </c>
      <c r="O333" s="1">
        <v>6908.775159235668</v>
      </c>
      <c r="P333" s="1">
        <v>7731.041420118343</v>
      </c>
      <c r="Q333" s="1">
        <v>8181.510967741936</v>
      </c>
    </row>
    <row r="334" ht="15.75" customHeight="1">
      <c r="A334" s="15">
        <v>44164.0</v>
      </c>
      <c r="B334" s="1">
        <v>8182.0</v>
      </c>
      <c r="C334" s="1">
        <v>9000.0</v>
      </c>
      <c r="D334" s="1">
        <v>8700.931677018634</v>
      </c>
      <c r="E334" s="1">
        <v>8956.620881670533</v>
      </c>
      <c r="F334" s="1">
        <v>9214.81</v>
      </c>
      <c r="G334" s="1">
        <v>10454.996453900709</v>
      </c>
      <c r="H334" s="1">
        <v>11364.0</v>
      </c>
      <c r="I334" s="1">
        <v>8818.025974025973</v>
      </c>
      <c r="J334" s="1">
        <v>8795.986696230599</v>
      </c>
      <c r="K334" s="1">
        <v>8545.010928961749</v>
      </c>
      <c r="L334" s="1">
        <v>12636.007294832827</v>
      </c>
      <c r="M334" s="1">
        <v>12636.0</v>
      </c>
      <c r="N334" s="1">
        <v>7200.0</v>
      </c>
      <c r="O334" s="1">
        <v>6908.698039215686</v>
      </c>
      <c r="P334" s="1">
        <v>7730.681940700809</v>
      </c>
      <c r="Q334" s="1">
        <v>8181.376696832579</v>
      </c>
    </row>
    <row r="335" ht="15.75" customHeight="1">
      <c r="A335" s="15">
        <v>44165.0</v>
      </c>
      <c r="B335" s="1">
        <v>8182.0</v>
      </c>
      <c r="C335" s="1">
        <v>9000.0</v>
      </c>
      <c r="D335" s="1">
        <v>8700.904347826088</v>
      </c>
      <c r="E335" s="1">
        <v>10853.629090909091</v>
      </c>
      <c r="F335" s="1">
        <v>9214.90858490566</v>
      </c>
      <c r="G335" s="1">
        <v>10454.912621359223</v>
      </c>
      <c r="H335" s="1">
        <v>11364.0</v>
      </c>
      <c r="I335" s="1">
        <v>8818.014354066985</v>
      </c>
      <c r="J335" s="1">
        <v>8795.98125</v>
      </c>
      <c r="K335" s="1">
        <v>8545.010033444816</v>
      </c>
      <c r="L335" s="1">
        <v>12636.008547008547</v>
      </c>
      <c r="M335" s="1">
        <v>12636.0</v>
      </c>
      <c r="N335" s="1">
        <v>7200.0</v>
      </c>
      <c r="O335" s="1">
        <v>6908.546153846153</v>
      </c>
      <c r="P335" s="1">
        <v>7727.007751937985</v>
      </c>
      <c r="Q335" s="1">
        <v>8181.346153846154</v>
      </c>
    </row>
    <row r="336" ht="15.75" customHeight="1">
      <c r="A336" s="15">
        <v>44166.0</v>
      </c>
      <c r="B336" s="1">
        <v>8182.0</v>
      </c>
      <c r="C336" s="1">
        <v>9000.0</v>
      </c>
      <c r="D336" s="1">
        <v>8700.921985815603</v>
      </c>
      <c r="E336" s="1">
        <v>10894.986301369863</v>
      </c>
      <c r="F336" s="1">
        <v>9214.845126050419</v>
      </c>
      <c r="G336" s="1">
        <v>10455.0</v>
      </c>
      <c r="H336" s="1">
        <v>11364.0</v>
      </c>
      <c r="I336" s="1">
        <v>8818.021739130434</v>
      </c>
      <c r="J336" s="1">
        <v>8795.983146067416</v>
      </c>
      <c r="K336" s="1">
        <v>8545.011019283747</v>
      </c>
      <c r="L336" s="1">
        <v>12636.014234875445</v>
      </c>
      <c r="M336" s="1">
        <v>12636.0</v>
      </c>
      <c r="N336" s="1">
        <v>9454.407476635515</v>
      </c>
      <c r="O336" s="1">
        <v>6908.605405405406</v>
      </c>
      <c r="P336" s="1">
        <v>9091.0</v>
      </c>
      <c r="Q336" s="1">
        <v>8181.29706601467</v>
      </c>
    </row>
    <row r="337" ht="15.75" customHeight="1">
      <c r="A337" s="15">
        <v>44167.0</v>
      </c>
      <c r="B337" s="1">
        <v>8182.0</v>
      </c>
      <c r="C337" s="1">
        <v>9000.0</v>
      </c>
      <c r="D337" s="1">
        <v>8700.815568862277</v>
      </c>
      <c r="E337" s="1">
        <v>10894.489361702128</v>
      </c>
      <c r="F337" s="1">
        <v>9214.82756302521</v>
      </c>
      <c r="G337" s="1">
        <v>10454.992957746479</v>
      </c>
      <c r="H337" s="1">
        <v>11363.9375</v>
      </c>
      <c r="I337" s="1">
        <v>8818.01593625498</v>
      </c>
      <c r="J337" s="1">
        <v>8795.968531468532</v>
      </c>
      <c r="K337" s="1">
        <v>8545.004830917875</v>
      </c>
      <c r="L337" s="1">
        <v>12636.013888888889</v>
      </c>
      <c r="M337" s="1">
        <v>12636.0</v>
      </c>
      <c r="N337" s="1">
        <v>9454.4</v>
      </c>
      <c r="O337" s="1">
        <v>6908.507042253521</v>
      </c>
      <c r="P337" s="1">
        <v>9091.0</v>
      </c>
      <c r="Q337" s="1">
        <v>8181.322067594433</v>
      </c>
    </row>
    <row r="338" ht="15.75" customHeight="1">
      <c r="A338" s="15">
        <v>44168.0</v>
      </c>
      <c r="B338" s="1">
        <v>8181.994505494506</v>
      </c>
      <c r="C338" s="1">
        <v>9000.0</v>
      </c>
      <c r="D338" s="1">
        <v>8700.98</v>
      </c>
      <c r="E338" s="1">
        <v>10899.326241134751</v>
      </c>
      <c r="F338" s="1">
        <v>9214.83375</v>
      </c>
      <c r="G338" s="1">
        <v>10454.985294117647</v>
      </c>
      <c r="H338" s="1">
        <v>11363.954545454546</v>
      </c>
      <c r="I338" s="1">
        <v>8818.010256410256</v>
      </c>
      <c r="J338" s="1">
        <v>8795.708333333334</v>
      </c>
      <c r="K338" s="1">
        <v>8545.017699115044</v>
      </c>
      <c r="L338" s="1">
        <v>12636.009787928222</v>
      </c>
      <c r="M338" s="1">
        <v>12636.0</v>
      </c>
      <c r="N338" s="1">
        <v>7200.0</v>
      </c>
      <c r="O338" s="1">
        <v>6908.678048780487</v>
      </c>
      <c r="P338" s="1">
        <v>7736.757142857143</v>
      </c>
      <c r="Q338" s="1">
        <v>8181.205714285714</v>
      </c>
    </row>
    <row r="339" ht="15.75" customHeight="1">
      <c r="A339" s="15">
        <v>44169.0</v>
      </c>
      <c r="B339" s="1">
        <v>8182.0</v>
      </c>
      <c r="C339" s="1">
        <v>9000.0</v>
      </c>
      <c r="D339" s="1">
        <v>8700.877777777778</v>
      </c>
      <c r="E339" s="1">
        <v>10881.951841359773</v>
      </c>
      <c r="F339" s="1">
        <v>9214.81</v>
      </c>
      <c r="G339" s="1">
        <v>10454.970238095239</v>
      </c>
      <c r="H339" s="1">
        <v>11363.95</v>
      </c>
      <c r="I339" s="1">
        <v>8818.010666666667</v>
      </c>
      <c r="J339" s="1">
        <v>8795.985483870967</v>
      </c>
      <c r="K339" s="1">
        <v>8545.038167938932</v>
      </c>
      <c r="L339" s="1">
        <v>12636.015132408575</v>
      </c>
      <c r="M339" s="1">
        <v>12636.0</v>
      </c>
      <c r="N339" s="1">
        <v>7200.0</v>
      </c>
      <c r="O339" s="1">
        <v>6908.586885245902</v>
      </c>
      <c r="P339" s="1">
        <v>7727.005434782609</v>
      </c>
      <c r="Q339" s="1">
        <v>8181.266846361186</v>
      </c>
    </row>
    <row r="340" ht="15.75" customHeight="1">
      <c r="A340" s="15">
        <v>44170.0</v>
      </c>
      <c r="B340" s="1">
        <v>8182.0</v>
      </c>
      <c r="C340" s="1">
        <v>9000.0</v>
      </c>
      <c r="D340" s="1">
        <v>8700.98320610687</v>
      </c>
      <c r="E340" s="1">
        <v>10886.04347826087</v>
      </c>
      <c r="F340" s="1">
        <v>9214.861288343558</v>
      </c>
      <c r="G340" s="1">
        <v>10454.977011494253</v>
      </c>
      <c r="H340" s="1">
        <v>11364.0</v>
      </c>
      <c r="I340" s="1">
        <v>8818.03094777563</v>
      </c>
      <c r="J340" s="1">
        <v>8795.980916030534</v>
      </c>
      <c r="K340" s="1">
        <v>8545.029619181947</v>
      </c>
      <c r="L340" s="1">
        <v>12636.00899031812</v>
      </c>
      <c r="M340" s="1">
        <v>12636.011428571428</v>
      </c>
      <c r="N340" s="1">
        <v>7200.0</v>
      </c>
      <c r="O340" s="1">
        <v>6908.686021505376</v>
      </c>
      <c r="P340" s="1">
        <v>7727.0</v>
      </c>
      <c r="Q340" s="1">
        <v>8181.359611231102</v>
      </c>
    </row>
    <row r="341" ht="15.75" customHeight="1">
      <c r="A341" s="15">
        <v>44171.0</v>
      </c>
      <c r="B341" s="1">
        <v>8182.0</v>
      </c>
      <c r="C341" s="1">
        <v>9000.0</v>
      </c>
      <c r="D341" s="1">
        <v>8700.916981132075</v>
      </c>
      <c r="E341" s="1">
        <v>10895.778675282714</v>
      </c>
      <c r="F341" s="1">
        <v>9214.82849557522</v>
      </c>
      <c r="G341" s="1">
        <v>10454.982978723405</v>
      </c>
      <c r="H341" s="1">
        <v>11363.964285714286</v>
      </c>
      <c r="I341" s="1">
        <v>8818.03125</v>
      </c>
      <c r="J341" s="1">
        <v>8795.976063829787</v>
      </c>
      <c r="K341" s="1">
        <v>8545.008810572686</v>
      </c>
      <c r="L341" s="1">
        <v>12636.012</v>
      </c>
      <c r="M341" s="1">
        <v>12636.0</v>
      </c>
      <c r="N341" s="1">
        <v>7200.0</v>
      </c>
      <c r="O341" s="1">
        <v>6908.837860082304</v>
      </c>
      <c r="P341" s="1">
        <v>7727.009433962264</v>
      </c>
      <c r="Q341" s="1">
        <v>8181.41985645933</v>
      </c>
    </row>
    <row r="342" ht="15.75" customHeight="1">
      <c r="A342" s="15">
        <v>44172.0</v>
      </c>
      <c r="B342" s="1">
        <v>8182.0</v>
      </c>
      <c r="C342" s="1">
        <v>9000.0</v>
      </c>
      <c r="D342" s="1">
        <v>8700.977627118646</v>
      </c>
      <c r="E342" s="1">
        <v>10902.28078817734</v>
      </c>
      <c r="F342" s="1">
        <v>9214.856966292135</v>
      </c>
      <c r="G342" s="1">
        <v>10454.982456140351</v>
      </c>
      <c r="H342" s="1">
        <v>11363.969696969696</v>
      </c>
      <c r="I342" s="1">
        <v>8818.004694835681</v>
      </c>
      <c r="J342" s="1">
        <v>8795.961254612546</v>
      </c>
      <c r="K342" s="1">
        <v>8545.021834061135</v>
      </c>
      <c r="L342" s="1">
        <v>12636.013918629551</v>
      </c>
      <c r="M342" s="1">
        <v>12636.0</v>
      </c>
      <c r="N342" s="1">
        <v>9454.400000000001</v>
      </c>
      <c r="O342" s="1">
        <v>6908.628415300546</v>
      </c>
      <c r="P342" s="1">
        <v>9091.0</v>
      </c>
      <c r="Q342" s="1">
        <v>8181.264</v>
      </c>
    </row>
    <row r="343" ht="15.75" customHeight="1">
      <c r="A343" s="15">
        <v>44173.0</v>
      </c>
      <c r="B343" s="1">
        <v>8181.9972752043595</v>
      </c>
      <c r="C343" s="1">
        <v>9000.0</v>
      </c>
      <c r="D343" s="1">
        <v>8700.83537414966</v>
      </c>
      <c r="E343" s="1">
        <v>10903.052325581395</v>
      </c>
      <c r="F343" s="1">
        <v>9214.828173913043</v>
      </c>
      <c r="G343" s="1">
        <v>10454.996062992126</v>
      </c>
      <c r="H343" s="1">
        <v>11363.91304347826</v>
      </c>
      <c r="I343" s="1">
        <v>8818.046678635548</v>
      </c>
      <c r="J343" s="1">
        <v>8795.98051948052</v>
      </c>
      <c r="K343" s="1">
        <v>8545.009776536313</v>
      </c>
      <c r="L343" s="1">
        <v>12636.004189108318</v>
      </c>
      <c r="M343" s="1">
        <v>12636.007042253521</v>
      </c>
      <c r="N343" s="1">
        <v>9454.400000000001</v>
      </c>
      <c r="O343" s="1">
        <v>6908.79504950495</v>
      </c>
      <c r="P343" s="1">
        <v>9091.0</v>
      </c>
      <c r="Q343" s="1">
        <v>8181.375763747455</v>
      </c>
    </row>
    <row r="344" ht="15.75" customHeight="1">
      <c r="A344" s="15">
        <v>44174.0</v>
      </c>
      <c r="B344" s="1">
        <v>8181.995024875622</v>
      </c>
      <c r="C344" s="1">
        <v>9000.0</v>
      </c>
      <c r="D344" s="1">
        <v>8700.967883211679</v>
      </c>
      <c r="E344" s="1">
        <v>10896.982378854625</v>
      </c>
      <c r="F344" s="1">
        <v>9214.841666666665</v>
      </c>
      <c r="G344" s="1">
        <v>10454.991452991453</v>
      </c>
      <c r="H344" s="1">
        <v>11364.0</v>
      </c>
      <c r="I344" s="1">
        <v>8818.01948051948</v>
      </c>
      <c r="J344" s="1">
        <v>8795.982213438736</v>
      </c>
      <c r="K344" s="1">
        <v>8545.032863849765</v>
      </c>
      <c r="L344" s="1">
        <v>12636.012939001848</v>
      </c>
      <c r="M344" s="1">
        <v>12636.021276595744</v>
      </c>
      <c r="N344" s="1">
        <v>9454.4</v>
      </c>
      <c r="O344" s="1">
        <v>6908.624852071005</v>
      </c>
      <c r="P344" s="1">
        <v>9091.0</v>
      </c>
      <c r="Q344" s="1">
        <v>8181.3125</v>
      </c>
    </row>
    <row r="345" ht="15.75" customHeight="1">
      <c r="A345" s="15">
        <v>44175.0</v>
      </c>
      <c r="B345" s="1">
        <v>8182.0</v>
      </c>
      <c r="C345" s="1">
        <v>9000.0</v>
      </c>
      <c r="D345" s="1">
        <v>8700.975418994414</v>
      </c>
      <c r="E345" s="1">
        <v>10909.0</v>
      </c>
      <c r="F345" s="1">
        <v>9214.81</v>
      </c>
      <c r="G345" s="1">
        <v>10454.954545454546</v>
      </c>
      <c r="H345" s="1">
        <v>11363.966666666667</v>
      </c>
      <c r="I345" s="1">
        <v>8818.03327171904</v>
      </c>
      <c r="J345" s="1">
        <v>8795.98814229249</v>
      </c>
      <c r="K345" s="1">
        <v>8545.02736318408</v>
      </c>
      <c r="L345" s="1">
        <v>12636.008169934641</v>
      </c>
      <c r="M345" s="1">
        <v>12636.013888888889</v>
      </c>
      <c r="N345" s="1">
        <v>7200.0</v>
      </c>
      <c r="O345" s="1">
        <v>6908.617834394904</v>
      </c>
      <c r="P345" s="1">
        <v>7734.947674418605</v>
      </c>
      <c r="Q345" s="1">
        <v>8181.276595744681</v>
      </c>
    </row>
    <row r="346" ht="15.75" customHeight="1">
      <c r="A346" s="15">
        <v>44176.0</v>
      </c>
      <c r="B346" s="1">
        <v>8181.991701244813</v>
      </c>
      <c r="C346" s="1">
        <v>9000.0</v>
      </c>
      <c r="D346" s="1">
        <v>8700.842857142858</v>
      </c>
      <c r="E346" s="1">
        <v>10909.00243902439</v>
      </c>
      <c r="F346" s="1">
        <v>9214.81</v>
      </c>
      <c r="G346" s="1">
        <v>10454.981220657277</v>
      </c>
      <c r="H346" s="1">
        <v>11364.0</v>
      </c>
      <c r="I346" s="1">
        <v>8818.021739130434</v>
      </c>
      <c r="J346" s="1">
        <v>8795.96476510067</v>
      </c>
      <c r="K346" s="1">
        <v>8545.010434782609</v>
      </c>
      <c r="L346" s="1">
        <v>12636.026373626373</v>
      </c>
      <c r="M346" s="1">
        <v>12636.0</v>
      </c>
      <c r="N346" s="1">
        <v>7200.0</v>
      </c>
      <c r="O346" s="1">
        <v>6908.707619047618</v>
      </c>
      <c r="P346" s="1">
        <v>7727.008298755187</v>
      </c>
      <c r="Q346" s="1">
        <v>8181.351955307263</v>
      </c>
    </row>
    <row r="347" ht="15.75" customHeight="1">
      <c r="A347" s="15">
        <v>44177.0</v>
      </c>
      <c r="B347" s="1">
        <v>8181.99423631124</v>
      </c>
      <c r="C347" s="1">
        <v>9000.0</v>
      </c>
      <c r="D347" s="1">
        <v>8700.881951219513</v>
      </c>
      <c r="E347" s="1">
        <v>10909.0</v>
      </c>
      <c r="F347" s="1">
        <v>9214.845828571428</v>
      </c>
      <c r="G347" s="1">
        <v>10454.986754966887</v>
      </c>
      <c r="H347" s="1">
        <v>11363.914285714285</v>
      </c>
      <c r="I347" s="1">
        <v>8818.015060240963</v>
      </c>
      <c r="J347" s="1">
        <v>8795.983739837398</v>
      </c>
      <c r="K347" s="1">
        <v>8545.0221642764</v>
      </c>
      <c r="L347" s="1">
        <v>12636.017406962785</v>
      </c>
      <c r="M347" s="1">
        <v>12636.015306122448</v>
      </c>
      <c r="N347" s="1">
        <v>7202.029162916292</v>
      </c>
      <c r="O347" s="1">
        <v>6908.749425287356</v>
      </c>
      <c r="P347" s="1">
        <v>7727.007874015748</v>
      </c>
      <c r="Q347" s="1">
        <v>8181.343575418994</v>
      </c>
    </row>
    <row r="348" ht="15.75" customHeight="1">
      <c r="A348" s="15">
        <v>44178.0</v>
      </c>
      <c r="B348" s="1">
        <v>8182.0</v>
      </c>
      <c r="C348" s="1">
        <v>9000.0</v>
      </c>
      <c r="D348" s="1">
        <v>8700.921428571428</v>
      </c>
      <c r="E348" s="1">
        <v>10909.0</v>
      </c>
      <c r="F348" s="1">
        <v>9214.832473118278</v>
      </c>
      <c r="G348" s="1">
        <v>10454.995833333332</v>
      </c>
      <c r="H348" s="1">
        <v>11364.0</v>
      </c>
      <c r="I348" s="1">
        <v>8818.01593625498</v>
      </c>
      <c r="J348" s="1">
        <v>8795.988402061856</v>
      </c>
      <c r="K348" s="1">
        <v>8545.032220943613</v>
      </c>
      <c r="L348" s="1">
        <v>12636.007333333333</v>
      </c>
      <c r="M348" s="1">
        <v>12636.008620689656</v>
      </c>
      <c r="N348" s="1">
        <v>7204.638683127573</v>
      </c>
      <c r="O348" s="1">
        <v>6908.7106918239</v>
      </c>
      <c r="P348" s="1">
        <v>7727.002652519894</v>
      </c>
      <c r="Q348" s="1">
        <v>8181.419395465995</v>
      </c>
    </row>
    <row r="349" ht="15.75" customHeight="1">
      <c r="A349" s="15">
        <v>44179.0</v>
      </c>
      <c r="B349" s="1">
        <v>8181.985507246377</v>
      </c>
      <c r="C349" s="1">
        <v>9000.0</v>
      </c>
      <c r="D349" s="1">
        <v>8700.991505791508</v>
      </c>
      <c r="E349" s="1">
        <v>10909.0</v>
      </c>
      <c r="F349" s="1">
        <v>9214.904999999999</v>
      </c>
      <c r="G349" s="1">
        <v>10454.972727272727</v>
      </c>
      <c r="H349" s="1">
        <v>11363.916666666666</v>
      </c>
      <c r="I349" s="1">
        <v>8818.034155597723</v>
      </c>
      <c r="J349" s="1">
        <v>8795.932926829268</v>
      </c>
      <c r="K349" s="1">
        <v>8545.008310249308</v>
      </c>
      <c r="L349" s="1">
        <v>12636.013377926422</v>
      </c>
      <c r="M349" s="1">
        <v>12636.0</v>
      </c>
      <c r="N349" s="1">
        <v>7200.0</v>
      </c>
      <c r="O349" s="1">
        <v>6908.598692810457</v>
      </c>
      <c r="P349" s="1">
        <v>7727.030303030303</v>
      </c>
      <c r="Q349" s="1">
        <v>8181.346153846154</v>
      </c>
    </row>
    <row r="350" ht="15.75" customHeight="1">
      <c r="A350" s="15">
        <v>44180.0</v>
      </c>
      <c r="B350" s="1">
        <v>8182.0</v>
      </c>
      <c r="C350" s="1">
        <v>9000.0</v>
      </c>
      <c r="D350" s="1">
        <v>8700.944067796612</v>
      </c>
      <c r="E350" s="1">
        <v>10909.0</v>
      </c>
      <c r="F350" s="1">
        <v>9214.842656249999</v>
      </c>
      <c r="G350" s="1">
        <v>10454.977611940298</v>
      </c>
      <c r="H350" s="1">
        <v>11363.952380952382</v>
      </c>
      <c r="I350" s="1">
        <v>8818.016393442624</v>
      </c>
      <c r="J350" s="1">
        <v>8795.963114754099</v>
      </c>
      <c r="K350" s="1">
        <v>8545.023605150214</v>
      </c>
      <c r="L350" s="1">
        <v>12636.006993006993</v>
      </c>
      <c r="M350" s="1">
        <v>12636.012658227848</v>
      </c>
      <c r="N350" s="1">
        <v>9454.404324324325</v>
      </c>
      <c r="O350" s="1">
        <v>6908.578523489932</v>
      </c>
      <c r="P350" s="1">
        <v>9083.063953488372</v>
      </c>
      <c r="Q350" s="1">
        <v>8181.294902912621</v>
      </c>
    </row>
    <row r="351" ht="15.75" customHeight="1">
      <c r="A351" s="15">
        <v>44181.0</v>
      </c>
      <c r="B351" s="1">
        <v>8181.995049504951</v>
      </c>
      <c r="C351" s="1">
        <v>9000.0</v>
      </c>
      <c r="D351" s="1">
        <v>8700.981196581197</v>
      </c>
      <c r="E351" s="1">
        <v>9558.731829573935</v>
      </c>
      <c r="F351" s="1">
        <v>9214.81</v>
      </c>
      <c r="G351" s="1">
        <v>10455.0</v>
      </c>
      <c r="H351" s="1">
        <v>11363.96</v>
      </c>
      <c r="I351" s="1">
        <v>8818.008281573499</v>
      </c>
      <c r="J351" s="1">
        <v>8795.96442687747</v>
      </c>
      <c r="K351" s="1">
        <v>8545.109422492402</v>
      </c>
      <c r="L351" s="1">
        <v>12637.724324324325</v>
      </c>
      <c r="M351" s="1">
        <v>12636.015873015873</v>
      </c>
      <c r="N351" s="1">
        <v>9454.400000000001</v>
      </c>
      <c r="O351" s="1">
        <v>6908.645882352941</v>
      </c>
      <c r="P351" s="1">
        <v>9091.0</v>
      </c>
      <c r="Q351" s="1">
        <v>8181.285714285715</v>
      </c>
    </row>
    <row r="352" ht="15.75" customHeight="1">
      <c r="A352" s="15">
        <v>44182.0</v>
      </c>
      <c r="B352" s="1">
        <v>8175.202808112324</v>
      </c>
      <c r="C352" s="1">
        <v>9000.0</v>
      </c>
      <c r="D352" s="1">
        <v>8700.864804469275</v>
      </c>
      <c r="E352" s="1">
        <v>9545.029010238908</v>
      </c>
      <c r="F352" s="1">
        <v>9214.83111111111</v>
      </c>
      <c r="G352" s="1">
        <v>10454.954545454546</v>
      </c>
      <c r="H352" s="1">
        <v>11364.0</v>
      </c>
      <c r="I352" s="1">
        <v>8818.015748031496</v>
      </c>
      <c r="J352" s="1">
        <v>8795.940199335548</v>
      </c>
      <c r="K352" s="1">
        <v>8545.054455445545</v>
      </c>
      <c r="L352" s="1">
        <v>12625.189550425273</v>
      </c>
      <c r="M352" s="1">
        <v>12616.430769230768</v>
      </c>
      <c r="N352" s="1">
        <v>7563.994719471947</v>
      </c>
      <c r="O352" s="1">
        <v>6908.650205761317</v>
      </c>
      <c r="P352" s="1">
        <v>7737.755905511811</v>
      </c>
      <c r="Q352" s="1">
        <v>8181.418388429752</v>
      </c>
    </row>
    <row r="353" ht="15.75" customHeight="1">
      <c r="A353" s="15">
        <v>44183.0</v>
      </c>
      <c r="B353" s="1">
        <v>8092.629787234043</v>
      </c>
      <c r="C353" s="1">
        <v>9000.0</v>
      </c>
      <c r="D353" s="1">
        <v>8700.87605633803</v>
      </c>
      <c r="E353" s="1">
        <v>9545.033695652173</v>
      </c>
      <c r="F353" s="1">
        <v>9214.81</v>
      </c>
      <c r="G353" s="1">
        <v>10454.990430622009</v>
      </c>
      <c r="H353" s="1">
        <v>11363.904761904761</v>
      </c>
      <c r="I353" s="1">
        <v>8818.025031289111</v>
      </c>
      <c r="J353" s="1">
        <v>8795.938679245282</v>
      </c>
      <c r="K353" s="1">
        <v>8545.069319640565</v>
      </c>
      <c r="L353" s="1">
        <v>11368.911559348331</v>
      </c>
      <c r="M353" s="1">
        <v>11381.783216783217</v>
      </c>
      <c r="N353" s="1">
        <v>7563.982077393076</v>
      </c>
      <c r="O353" s="1">
        <v>6908.731636363636</v>
      </c>
      <c r="P353" s="1">
        <v>7727.026058631922</v>
      </c>
      <c r="Q353" s="1">
        <v>8181.335526315789</v>
      </c>
    </row>
    <row r="354" ht="15.75" customHeight="1">
      <c r="A354" s="15">
        <v>44184.0</v>
      </c>
      <c r="B354" s="1">
        <v>7962.282828282829</v>
      </c>
      <c r="C354" s="1">
        <v>9000.0</v>
      </c>
      <c r="D354" s="1">
        <v>8700.811711711713</v>
      </c>
      <c r="E354" s="1">
        <v>9545.030561478323</v>
      </c>
      <c r="F354" s="1">
        <v>9214.857142857143</v>
      </c>
      <c r="G354" s="1">
        <v>10454.974820143885</v>
      </c>
      <c r="H354" s="1">
        <v>11364.0</v>
      </c>
      <c r="I354" s="1">
        <v>8818.021505376344</v>
      </c>
      <c r="J354" s="1">
        <v>8795.943514644352</v>
      </c>
      <c r="K354" s="1">
        <v>8545.036880927291</v>
      </c>
      <c r="L354" s="1">
        <v>11363.972670250896</v>
      </c>
      <c r="M354" s="1">
        <v>11363.995535714286</v>
      </c>
      <c r="N354" s="1">
        <v>7563.986143187067</v>
      </c>
      <c r="O354" s="1">
        <v>6908.6409756097555</v>
      </c>
      <c r="P354" s="1">
        <v>7727.029411764706</v>
      </c>
      <c r="Q354" s="1">
        <v>8181.437990580847</v>
      </c>
    </row>
    <row r="355" ht="15.75" customHeight="1">
      <c r="A355" s="15">
        <v>44185.0</v>
      </c>
      <c r="B355" s="1">
        <v>8072.2959183673465</v>
      </c>
      <c r="C355" s="1">
        <v>9000.0</v>
      </c>
      <c r="D355" s="1">
        <v>8700.814084507043</v>
      </c>
      <c r="E355" s="1">
        <v>9545.015459723352</v>
      </c>
      <c r="F355" s="1">
        <v>9214.81</v>
      </c>
      <c r="G355" s="1">
        <v>10454.98775510204</v>
      </c>
      <c r="H355" s="1">
        <v>11363.931034482759</v>
      </c>
      <c r="I355" s="1">
        <v>8818.02376910017</v>
      </c>
      <c r="J355" s="1">
        <v>8795.970297029702</v>
      </c>
      <c r="K355" s="1">
        <v>8545.02963671128</v>
      </c>
      <c r="L355" s="1">
        <v>11364.602444987775</v>
      </c>
      <c r="M355" s="1">
        <v>11363.971428571429</v>
      </c>
      <c r="N355" s="1">
        <v>7563.993411764706</v>
      </c>
      <c r="O355" s="1">
        <v>6908.811255411255</v>
      </c>
      <c r="P355" s="1">
        <v>7727.029644268775</v>
      </c>
      <c r="Q355" s="1">
        <v>8181.472162740899</v>
      </c>
    </row>
    <row r="356" ht="15.75" customHeight="1">
      <c r="A356" s="15">
        <v>44186.0</v>
      </c>
      <c r="B356" s="1">
        <v>8181.970833333334</v>
      </c>
      <c r="C356" s="1">
        <v>9000.0</v>
      </c>
      <c r="D356" s="1">
        <v>8700.898349834984</v>
      </c>
      <c r="E356" s="1">
        <v>9545.024316109422</v>
      </c>
      <c r="F356" s="1">
        <v>9214.809999999998</v>
      </c>
      <c r="G356" s="1">
        <v>10454.926315789473</v>
      </c>
      <c r="H356" s="1">
        <v>11363.931034482759</v>
      </c>
      <c r="I356" s="1">
        <v>8818.028436018958</v>
      </c>
      <c r="J356" s="1">
        <v>8795.962962962964</v>
      </c>
      <c r="K356" s="1">
        <v>8545.08066759388</v>
      </c>
      <c r="L356" s="1">
        <v>11363.982472324724</v>
      </c>
      <c r="M356" s="1">
        <v>11363.979166666666</v>
      </c>
      <c r="N356" s="1">
        <v>7563.985903083701</v>
      </c>
      <c r="O356" s="1">
        <v>6908.626382978723</v>
      </c>
      <c r="P356" s="1">
        <v>7727.033898305085</v>
      </c>
      <c r="Q356" s="1">
        <v>8181.385214007782</v>
      </c>
    </row>
    <row r="357" ht="15.75" customHeight="1">
      <c r="A357" s="15">
        <v>44187.0</v>
      </c>
      <c r="B357" s="1">
        <v>8181.963068181818</v>
      </c>
      <c r="C357" s="1">
        <v>9000.0</v>
      </c>
      <c r="D357" s="1">
        <v>8700.952432432434</v>
      </c>
      <c r="E357" s="1">
        <v>9545.07069846678</v>
      </c>
      <c r="F357" s="1">
        <v>9214.899316239316</v>
      </c>
      <c r="G357" s="1">
        <v>10454.910256410256</v>
      </c>
      <c r="H357" s="1">
        <v>11363.958333333334</v>
      </c>
      <c r="I357" s="1">
        <v>8818.045610034207</v>
      </c>
      <c r="J357" s="1">
        <v>8795.915322580646</v>
      </c>
      <c r="K357" s="1">
        <v>8545.104247104247</v>
      </c>
      <c r="L357" s="1">
        <v>11363.943377148635</v>
      </c>
      <c r="M357" s="1">
        <v>11363.94859813084</v>
      </c>
      <c r="N357" s="1">
        <v>7563.981954887218</v>
      </c>
      <c r="O357" s="1">
        <v>6908.66106870229</v>
      </c>
      <c r="P357" s="1">
        <v>7727.020179372197</v>
      </c>
      <c r="Q357" s="1">
        <v>8181.4057377049185</v>
      </c>
    </row>
    <row r="358" ht="15.75" customHeight="1">
      <c r="A358" s="15">
        <v>44188.0</v>
      </c>
      <c r="B358" s="1">
        <v>8181.9842519685035</v>
      </c>
      <c r="C358" s="1">
        <v>9000.0</v>
      </c>
      <c r="D358" s="1">
        <v>8700.920720720722</v>
      </c>
      <c r="E358" s="1">
        <v>9545.046058879392</v>
      </c>
      <c r="F358" s="1">
        <v>9214.864427083334</v>
      </c>
      <c r="G358" s="1">
        <v>10454.969387755102</v>
      </c>
      <c r="H358" s="1">
        <v>11363.982456140351</v>
      </c>
      <c r="I358" s="1">
        <v>8818.029850746268</v>
      </c>
      <c r="J358" s="1">
        <v>8795.895027624309</v>
      </c>
      <c r="K358" s="1">
        <v>8545.074193548387</v>
      </c>
      <c r="L358" s="1">
        <v>11363.972584147665</v>
      </c>
      <c r="M358" s="1">
        <v>11363.991304347826</v>
      </c>
      <c r="N358" s="1">
        <v>7563.976867469881</v>
      </c>
      <c r="O358" s="1">
        <v>6908.665591397849</v>
      </c>
      <c r="P358" s="1">
        <v>7727.027687296417</v>
      </c>
      <c r="Q358" s="1">
        <v>8181.419083969466</v>
      </c>
    </row>
    <row r="359" ht="15.75" customHeight="1">
      <c r="A359" s="15">
        <v>44189.0</v>
      </c>
      <c r="B359" s="1">
        <v>8181.982832618026</v>
      </c>
      <c r="C359" s="1">
        <v>9000.0</v>
      </c>
      <c r="D359" s="1">
        <v>8700.961627906978</v>
      </c>
      <c r="E359" s="1">
        <v>9545.034698343232</v>
      </c>
      <c r="F359" s="1">
        <v>9214.851523178806</v>
      </c>
      <c r="G359" s="1">
        <v>10454.9776</v>
      </c>
      <c r="H359" s="1">
        <v>11363.978260869566</v>
      </c>
      <c r="I359" s="1">
        <v>8818.017010935602</v>
      </c>
      <c r="J359" s="1">
        <v>8795.949248120301</v>
      </c>
      <c r="K359" s="1">
        <v>8545.05118961788</v>
      </c>
      <c r="L359" s="1">
        <v>11364.684693451967</v>
      </c>
      <c r="M359" s="1">
        <v>11363.99081163859</v>
      </c>
      <c r="N359" s="1">
        <v>7563.984867075665</v>
      </c>
      <c r="O359" s="1">
        <v>6908.750230414746</v>
      </c>
      <c r="P359" s="1">
        <v>7727.012547051443</v>
      </c>
      <c r="Q359" s="1">
        <v>8181.402504472272</v>
      </c>
    </row>
    <row r="360" ht="15.75" customHeight="1">
      <c r="A360" s="15">
        <v>44191.0</v>
      </c>
      <c r="B360" s="1">
        <v>8181.9962264150945</v>
      </c>
      <c r="C360" s="1">
        <v>9000.0</v>
      </c>
      <c r="D360" s="1">
        <v>8700.943949044587</v>
      </c>
      <c r="E360" s="1">
        <v>9545.02742772424</v>
      </c>
      <c r="F360" s="1">
        <v>9214.890384615384</v>
      </c>
      <c r="G360" s="1">
        <v>10454.981900452489</v>
      </c>
      <c r="H360" s="1">
        <v>11364.0</v>
      </c>
      <c r="I360" s="1">
        <v>8818.025899280576</v>
      </c>
      <c r="J360" s="1">
        <v>8795.93893129771</v>
      </c>
      <c r="K360" s="1">
        <v>8545.045572916666</v>
      </c>
      <c r="L360" s="1">
        <v>11363.978870004594</v>
      </c>
      <c r="M360" s="1">
        <v>11363.97899159664</v>
      </c>
      <c r="N360" s="1">
        <v>7563.981127129752</v>
      </c>
      <c r="O360" s="1">
        <v>6908.751004016064</v>
      </c>
      <c r="P360" s="1">
        <v>7727.002624671916</v>
      </c>
      <c r="Q360" s="1">
        <v>8181.384758364312</v>
      </c>
    </row>
    <row r="361" ht="15.75" customHeight="1">
      <c r="A361" s="15">
        <v>44192.0</v>
      </c>
      <c r="B361" s="1">
        <v>8181.990740740741</v>
      </c>
      <c r="C361" s="1">
        <v>9000.0</v>
      </c>
      <c r="D361" s="1">
        <v>8700.829677419355</v>
      </c>
      <c r="E361" s="1">
        <v>9545.020602218701</v>
      </c>
      <c r="F361" s="1">
        <v>9214.876702127658</v>
      </c>
      <c r="G361" s="1">
        <v>10454.99061032864</v>
      </c>
      <c r="H361" s="1">
        <v>11363.95652173913</v>
      </c>
      <c r="I361" s="1">
        <v>8818.034833091437</v>
      </c>
      <c r="J361" s="1">
        <v>8795.97899159664</v>
      </c>
      <c r="K361" s="1">
        <v>8545.022516556292</v>
      </c>
      <c r="L361" s="1">
        <v>11363.982597054886</v>
      </c>
      <c r="M361" s="1">
        <v>11363.984848484848</v>
      </c>
      <c r="N361" s="1">
        <v>7563.9884197828715</v>
      </c>
      <c r="O361" s="1">
        <v>6908.667948717948</v>
      </c>
      <c r="P361" s="1">
        <v>7727.015</v>
      </c>
      <c r="Q361" s="1">
        <v>8181.306282722513</v>
      </c>
    </row>
    <row r="362" ht="15.75" customHeight="1">
      <c r="A362" s="15">
        <v>44193.0</v>
      </c>
      <c r="B362" s="1">
        <v>8181.980676328502</v>
      </c>
      <c r="C362" s="1">
        <v>9000.0</v>
      </c>
      <c r="D362" s="1">
        <v>8700.957575757577</v>
      </c>
      <c r="E362" s="1">
        <v>9545.025179856115</v>
      </c>
      <c r="F362" s="1">
        <v>9214.81</v>
      </c>
      <c r="G362" s="1">
        <v>10454.973154362417</v>
      </c>
      <c r="H362" s="1">
        <v>11364.0</v>
      </c>
      <c r="I362" s="1">
        <v>8818.034574468085</v>
      </c>
      <c r="J362" s="1">
        <v>8795.964527027027</v>
      </c>
      <c r="K362" s="1">
        <v>8545.038986354775</v>
      </c>
      <c r="L362" s="1">
        <v>11363.973148901547</v>
      </c>
      <c r="M362" s="1">
        <v>11364.007874015748</v>
      </c>
      <c r="N362" s="1">
        <v>7563.982857142858</v>
      </c>
      <c r="O362" s="1">
        <v>6908.646753246753</v>
      </c>
      <c r="P362" s="1">
        <v>7727.01282051282</v>
      </c>
      <c r="Q362" s="1">
        <v>8181.366847826087</v>
      </c>
    </row>
    <row r="363" ht="15.75" customHeight="1">
      <c r="A363" s="15">
        <v>44194.0</v>
      </c>
      <c r="B363" s="1">
        <v>8181.995594713657</v>
      </c>
      <c r="C363" s="1">
        <v>9000.0</v>
      </c>
      <c r="D363" s="1">
        <v>8700.959069767443</v>
      </c>
      <c r="E363" s="1">
        <v>9545.034542314335</v>
      </c>
      <c r="F363" s="1">
        <v>9214.865733333332</v>
      </c>
      <c r="G363" s="1">
        <v>10454.95633187773</v>
      </c>
      <c r="H363" s="1">
        <v>11363.975609756097</v>
      </c>
      <c r="I363" s="1">
        <v>8818.047337278107</v>
      </c>
      <c r="J363" s="1">
        <v>8795.961981566821</v>
      </c>
      <c r="K363" s="1">
        <v>8545.036199095022</v>
      </c>
      <c r="L363" s="1">
        <v>11363.97945659377</v>
      </c>
      <c r="M363" s="1">
        <v>11363.982857142857</v>
      </c>
      <c r="N363" s="1">
        <v>7563.990332326285</v>
      </c>
      <c r="O363" s="1">
        <v>6908.62243902439</v>
      </c>
      <c r="P363" s="1">
        <v>7727.01329787234</v>
      </c>
      <c r="Q363" s="1">
        <v>8181.320158102767</v>
      </c>
    </row>
    <row r="364" ht="15.75" customHeight="1">
      <c r="A364" s="15">
        <v>44195.0</v>
      </c>
      <c r="B364" s="1">
        <v>8181.98727735369</v>
      </c>
      <c r="C364" s="1">
        <v>9000.0</v>
      </c>
      <c r="D364" s="1">
        <v>8700.866025641026</v>
      </c>
      <c r="E364" s="1">
        <v>9545.036969253295</v>
      </c>
      <c r="F364" s="1">
        <v>9214.848</v>
      </c>
      <c r="G364" s="1">
        <v>10454.974683544304</v>
      </c>
      <c r="H364" s="1">
        <v>11363.964912280702</v>
      </c>
      <c r="I364" s="1">
        <v>8818.032128514056</v>
      </c>
      <c r="J364" s="1">
        <v>8795.967005076142</v>
      </c>
      <c r="K364" s="1">
        <v>8545.043103448275</v>
      </c>
      <c r="L364" s="1">
        <v>11363.979885057472</v>
      </c>
      <c r="M364" s="1">
        <v>11363.976863753214</v>
      </c>
      <c r="N364" s="1">
        <v>7563.989380530974</v>
      </c>
      <c r="O364" s="1">
        <v>6908.804918032787</v>
      </c>
      <c r="P364" s="1">
        <v>7727.019181585678</v>
      </c>
      <c r="Q364" s="1">
        <v>8181.460947503201</v>
      </c>
    </row>
    <row r="365" ht="15.75" customHeight="1">
      <c r="A365" s="15">
        <v>44196.0</v>
      </c>
      <c r="B365" s="1">
        <v>8181.99298245614</v>
      </c>
      <c r="C365" s="1">
        <v>9000.0</v>
      </c>
      <c r="D365" s="1">
        <v>8700.85402843602</v>
      </c>
      <c r="E365" s="1">
        <v>9545.028673835126</v>
      </c>
      <c r="F365" s="1">
        <v>9214.899754601227</v>
      </c>
      <c r="G365" s="1">
        <v>10454.982978723405</v>
      </c>
      <c r="H365" s="1">
        <v>11363.964285714286</v>
      </c>
      <c r="I365" s="1">
        <v>8818.03856041131</v>
      </c>
      <c r="J365" s="1">
        <v>8795.966666666667</v>
      </c>
      <c r="K365" s="1">
        <v>8545.030620467365</v>
      </c>
      <c r="L365" s="1">
        <v>11363.978846672057</v>
      </c>
      <c r="M365" s="1">
        <v>11363.988620199147</v>
      </c>
      <c r="N365" s="1">
        <v>7563.991513982643</v>
      </c>
      <c r="O365" s="1">
        <v>6908.802649006622</v>
      </c>
      <c r="P365" s="1">
        <v>7727.01243523316</v>
      </c>
      <c r="Q365" s="1">
        <v>8181.43413729128</v>
      </c>
    </row>
    <row r="366" ht="15.75" customHeight="1">
      <c r="A366" s="15">
        <v>44198.0</v>
      </c>
      <c r="B366" s="1">
        <v>8181.990353697749</v>
      </c>
      <c r="C366" s="1">
        <v>9000.0</v>
      </c>
      <c r="D366" s="1">
        <v>8700.808695652175</v>
      </c>
      <c r="E366" s="1">
        <v>9545.025440313111</v>
      </c>
      <c r="F366" s="1">
        <v>9214.860564516128</v>
      </c>
      <c r="G366" s="1">
        <v>10454.982876712329</v>
      </c>
      <c r="H366" s="1">
        <v>11363.97435897436</v>
      </c>
      <c r="I366" s="1">
        <v>8818.039952996474</v>
      </c>
      <c r="J366" s="1">
        <v>8795.976666666667</v>
      </c>
      <c r="K366" s="1">
        <v>8545.025119617225</v>
      </c>
      <c r="L366" s="1">
        <v>11363.986516853933</v>
      </c>
      <c r="M366" s="1">
        <v>11364.0</v>
      </c>
      <c r="N366" s="1">
        <v>7563.9821229050285</v>
      </c>
      <c r="O366" s="1">
        <v>6908.804255319149</v>
      </c>
      <c r="P366" s="1">
        <v>7727.0126849894295</v>
      </c>
      <c r="Q366" s="1">
        <v>8181.457627118644</v>
      </c>
    </row>
    <row r="367" ht="15.75" customHeight="1">
      <c r="A367" s="15">
        <v>44199.0</v>
      </c>
      <c r="B367" s="1">
        <v>8181.990853658536</v>
      </c>
      <c r="C367" s="1">
        <v>9000.0</v>
      </c>
      <c r="D367" s="1">
        <v>8700.963128491621</v>
      </c>
      <c r="E367" s="1">
        <v>9545.018818948734</v>
      </c>
      <c r="F367" s="1">
        <v>9214.834588235293</v>
      </c>
      <c r="G367" s="1">
        <v>10455.0</v>
      </c>
      <c r="H367" s="1">
        <v>11364.0</v>
      </c>
      <c r="I367" s="1">
        <v>8818.047619047618</v>
      </c>
      <c r="J367" s="1">
        <v>8795.957224334601</v>
      </c>
      <c r="K367" s="1">
        <v>8545.032657657657</v>
      </c>
      <c r="L367" s="1">
        <v>11363.98937784522</v>
      </c>
      <c r="M367" s="1">
        <v>11363.994505494506</v>
      </c>
      <c r="N367" s="1">
        <v>7563.994984326018</v>
      </c>
      <c r="O367" s="1">
        <v>6908.733333333333</v>
      </c>
      <c r="P367" s="1">
        <v>7727.014675052411</v>
      </c>
      <c r="Q367" s="1">
        <v>8181.304878048781</v>
      </c>
    </row>
    <row r="368" ht="15.75" customHeight="1">
      <c r="A368" s="15">
        <v>44200.0</v>
      </c>
      <c r="B368" s="1">
        <v>8181.994011976048</v>
      </c>
      <c r="C368" s="1">
        <v>9000.0</v>
      </c>
      <c r="D368" s="1">
        <v>8700.935833333333</v>
      </c>
      <c r="E368" s="1">
        <v>9545.013235294118</v>
      </c>
      <c r="F368" s="1">
        <v>9214.844833333333</v>
      </c>
      <c r="G368" s="1">
        <v>10455.0</v>
      </c>
      <c r="H368" s="1">
        <v>11363.942857142858</v>
      </c>
      <c r="I368" s="1">
        <v>8818.00963081862</v>
      </c>
      <c r="J368" s="1">
        <v>8795.928115015975</v>
      </c>
      <c r="K368" s="1">
        <v>8545.014957264957</v>
      </c>
      <c r="L368" s="1">
        <v>11363.97380952381</v>
      </c>
      <c r="M368" s="1">
        <v>11364.0</v>
      </c>
      <c r="N368" s="1">
        <v>7563.972500000001</v>
      </c>
      <c r="O368" s="1">
        <v>6908.78</v>
      </c>
      <c r="P368" s="1">
        <v>7727.018796992481</v>
      </c>
      <c r="Q368" s="1">
        <v>8181.35553047404</v>
      </c>
    </row>
    <row r="369" ht="15.75" customHeight="1">
      <c r="A369" s="15">
        <v>44201.0</v>
      </c>
      <c r="B369" s="1">
        <v>8181.982978723404</v>
      </c>
      <c r="C369" s="1">
        <v>9000.0</v>
      </c>
      <c r="D369" s="1">
        <v>8700.8625</v>
      </c>
      <c r="E369" s="1">
        <v>10909.0</v>
      </c>
      <c r="F369" s="1">
        <v>9214.884642857141</v>
      </c>
      <c r="G369" s="1">
        <v>10454.986394557824</v>
      </c>
      <c r="H369" s="1">
        <v>11364.0</v>
      </c>
      <c r="I369" s="1">
        <v>8818.029315960912</v>
      </c>
      <c r="J369" s="1">
        <v>8795.939628482973</v>
      </c>
      <c r="K369" s="1">
        <v>8545.018306636155</v>
      </c>
      <c r="L369" s="1">
        <v>11363.986232790989</v>
      </c>
      <c r="M369" s="1">
        <v>11363.988095238095</v>
      </c>
      <c r="N369" s="1">
        <v>9435.011282051282</v>
      </c>
      <c r="O369" s="1">
        <v>6908.763829787234</v>
      </c>
      <c r="P369" s="1">
        <v>9079.190476190477</v>
      </c>
      <c r="Q369" s="1">
        <v>8181.348668280872</v>
      </c>
    </row>
    <row r="370" ht="15.75" customHeight="1">
      <c r="A370" s="15">
        <v>44202.0</v>
      </c>
      <c r="B370" s="1">
        <v>8182.0</v>
      </c>
      <c r="C370" s="1">
        <v>9000.0</v>
      </c>
      <c r="D370" s="1">
        <v>8700.886764705883</v>
      </c>
      <c r="E370" s="1">
        <v>10909.0</v>
      </c>
      <c r="F370" s="1">
        <v>9214.854946236557</v>
      </c>
      <c r="G370" s="1">
        <v>10454.980392156862</v>
      </c>
      <c r="H370" s="1">
        <v>11364.0</v>
      </c>
      <c r="I370" s="1">
        <v>8818.016393442624</v>
      </c>
      <c r="J370" s="1">
        <v>8795.965</v>
      </c>
      <c r="K370" s="1">
        <v>8545.020920502093</v>
      </c>
      <c r="L370" s="1">
        <v>11363.995198079232</v>
      </c>
      <c r="M370" s="1">
        <v>11364.0</v>
      </c>
      <c r="N370" s="1">
        <v>9454.4</v>
      </c>
      <c r="O370" s="1">
        <v>6908.638993710691</v>
      </c>
      <c r="P370" s="1">
        <v>9090.994923857868</v>
      </c>
      <c r="Q370" s="1">
        <v>8181.285714285715</v>
      </c>
    </row>
    <row r="371" ht="15.75" customHeight="1">
      <c r="A371" s="15">
        <v>44203.0</v>
      </c>
      <c r="B371" s="1">
        <v>8182.0</v>
      </c>
      <c r="C371" s="1">
        <v>9000.0</v>
      </c>
      <c r="D371" s="1">
        <v>8700.798591549297</v>
      </c>
      <c r="E371" s="1">
        <v>9545.024958402662</v>
      </c>
      <c r="F371" s="1">
        <v>9214.843709677418</v>
      </c>
      <c r="G371" s="1">
        <v>10455.0</v>
      </c>
      <c r="H371" s="1">
        <v>11364.0</v>
      </c>
      <c r="I371" s="1">
        <v>8818.037414965986</v>
      </c>
      <c r="J371" s="1">
        <v>8795.970198675497</v>
      </c>
      <c r="K371" s="1">
        <v>8545.038004750593</v>
      </c>
      <c r="L371" s="1">
        <v>11363.972337482712</v>
      </c>
      <c r="M371" s="1">
        <v>11364.0</v>
      </c>
      <c r="N371" s="1">
        <v>8000.0</v>
      </c>
      <c r="O371" s="1">
        <v>6908.694047619047</v>
      </c>
      <c r="P371" s="1">
        <v>8091.736842105263</v>
      </c>
      <c r="Q371" s="1">
        <v>8181.349411764706</v>
      </c>
    </row>
    <row r="372" ht="15.75" customHeight="1">
      <c r="A372" s="15">
        <v>44204.0</v>
      </c>
      <c r="B372" s="1">
        <v>8181.994871794872</v>
      </c>
      <c r="C372" s="1">
        <v>9000.0</v>
      </c>
      <c r="D372" s="1">
        <v>8700.888764044945</v>
      </c>
      <c r="E372" s="1">
        <v>9545.01849568434</v>
      </c>
      <c r="F372" s="1">
        <v>9214.875312499998</v>
      </c>
      <c r="G372" s="1">
        <v>10454.988304093567</v>
      </c>
      <c r="H372" s="1">
        <v>11363.947368421053</v>
      </c>
      <c r="I372" s="1">
        <v>8818.035143769968</v>
      </c>
      <c r="J372" s="1">
        <v>8795.960655737705</v>
      </c>
      <c r="K372" s="1">
        <v>8545.030249110321</v>
      </c>
      <c r="L372" s="1">
        <v>11363.986458333333</v>
      </c>
      <c r="M372" s="1">
        <v>11363.985401459853</v>
      </c>
      <c r="N372" s="1">
        <v>8000.0</v>
      </c>
      <c r="O372" s="1">
        <v>6908.635051546392</v>
      </c>
      <c r="P372" s="1">
        <v>8091.541916167665</v>
      </c>
      <c r="Q372" s="1">
        <v>8181.372881355932</v>
      </c>
    </row>
    <row r="373" ht="15.75" customHeight="1">
      <c r="A373" s="15">
        <v>44205.0</v>
      </c>
      <c r="B373" s="1">
        <v>8139.946619217082</v>
      </c>
      <c r="C373" s="1">
        <v>9000.0</v>
      </c>
      <c r="D373" s="1">
        <v>8700.781286549709</v>
      </c>
      <c r="E373" s="1">
        <v>9545.027636363637</v>
      </c>
      <c r="F373" s="1">
        <v>9214.850192307691</v>
      </c>
      <c r="G373" s="1">
        <v>10454.98738170347</v>
      </c>
      <c r="H373" s="1">
        <v>11363.882352941177</v>
      </c>
      <c r="I373" s="1">
        <v>8818.029465930018</v>
      </c>
      <c r="J373" s="1">
        <v>8795.954887218046</v>
      </c>
      <c r="K373" s="1">
        <v>8545.010403120936</v>
      </c>
      <c r="L373" s="1">
        <v>11363.979234263465</v>
      </c>
      <c r="M373" s="1">
        <v>11363.981481481482</v>
      </c>
      <c r="N373" s="1">
        <v>8000.0</v>
      </c>
      <c r="O373" s="1">
        <v>6908.726380368098</v>
      </c>
      <c r="P373" s="1">
        <v>8091.475195822454</v>
      </c>
      <c r="Q373" s="1">
        <v>8181.406451612903</v>
      </c>
    </row>
    <row r="374" ht="15.75" customHeight="1">
      <c r="A374" s="15">
        <v>44206.0</v>
      </c>
      <c r="B374" s="1">
        <v>8137.295081967213</v>
      </c>
      <c r="C374" s="1">
        <v>9000.0</v>
      </c>
      <c r="D374" s="1">
        <v>8700.869491525424</v>
      </c>
      <c r="E374" s="1">
        <v>9545.019592476488</v>
      </c>
      <c r="F374" s="1">
        <v>9214.843709677418</v>
      </c>
      <c r="G374" s="1">
        <v>10455.0</v>
      </c>
      <c r="H374" s="1">
        <v>11364.0</v>
      </c>
      <c r="I374" s="1">
        <v>8818.028268551237</v>
      </c>
      <c r="J374" s="1">
        <v>8795.962264150943</v>
      </c>
      <c r="K374" s="1">
        <v>8545.018867924528</v>
      </c>
      <c r="L374" s="1">
        <v>11363.993386243386</v>
      </c>
      <c r="M374" s="1">
        <v>11363.993939393938</v>
      </c>
      <c r="N374" s="1">
        <v>8000.0</v>
      </c>
      <c r="O374" s="1">
        <v>6908.782010582011</v>
      </c>
      <c r="P374" s="1">
        <v>8091.434052757793</v>
      </c>
      <c r="Q374" s="1">
        <v>8181.467307692307</v>
      </c>
    </row>
    <row r="375" ht="15.75" customHeight="1">
      <c r="A375" s="15">
        <v>44207.0</v>
      </c>
      <c r="B375" s="1">
        <v>8123.350230414747</v>
      </c>
      <c r="C375" s="1">
        <v>9000.0</v>
      </c>
      <c r="D375" s="1">
        <v>8700.880000000001</v>
      </c>
      <c r="E375" s="1">
        <v>10905.046376811595</v>
      </c>
      <c r="F375" s="1">
        <v>9214.840510948905</v>
      </c>
      <c r="G375" s="1">
        <v>10454.99090909091</v>
      </c>
      <c r="H375" s="1">
        <v>11363.875</v>
      </c>
      <c r="I375" s="1">
        <v>8818.019607843138</v>
      </c>
      <c r="J375" s="1">
        <v>8795.9953125</v>
      </c>
      <c r="K375" s="1">
        <v>8545.025568181818</v>
      </c>
      <c r="L375" s="1">
        <v>11363.984949832777</v>
      </c>
      <c r="M375" s="1">
        <v>11364.0</v>
      </c>
      <c r="N375" s="1">
        <v>9454.404469273744</v>
      </c>
      <c r="O375" s="1">
        <v>6908.565217391304</v>
      </c>
      <c r="P375" s="1">
        <v>9084.969879518072</v>
      </c>
      <c r="Q375" s="1">
        <v>8181.275</v>
      </c>
    </row>
    <row r="376" ht="15.75" customHeight="1">
      <c r="A376" s="15">
        <v>44208.0</v>
      </c>
      <c r="B376" s="1">
        <v>8128.790243902439</v>
      </c>
      <c r="C376" s="1">
        <v>9000.0</v>
      </c>
      <c r="D376" s="1">
        <v>8700.825396825398</v>
      </c>
      <c r="E376" s="1">
        <v>10909.0</v>
      </c>
      <c r="F376" s="1">
        <v>9214.828017241378</v>
      </c>
      <c r="G376" s="1">
        <v>10454.984</v>
      </c>
      <c r="H376" s="1">
        <v>11364.0</v>
      </c>
      <c r="I376" s="1">
        <v>8818.015345268543</v>
      </c>
      <c r="J376" s="1">
        <v>8795.979591836734</v>
      </c>
      <c r="K376" s="1">
        <v>8545.02320185615</v>
      </c>
      <c r="L376" s="1">
        <v>11363.981418918918</v>
      </c>
      <c r="M376" s="1">
        <v>11364.0</v>
      </c>
      <c r="N376" s="1">
        <v>9454.4</v>
      </c>
      <c r="O376" s="1">
        <v>6908.741798941799</v>
      </c>
      <c r="P376" s="1">
        <v>9091.0</v>
      </c>
      <c r="Q376" s="1">
        <v>8181.322222222222</v>
      </c>
    </row>
    <row r="377" ht="15.75" customHeight="1">
      <c r="A377" s="15">
        <v>44209.0</v>
      </c>
      <c r="B377" s="1">
        <v>8129.921875</v>
      </c>
      <c r="C377" s="1">
        <v>9000.0</v>
      </c>
      <c r="D377" s="1">
        <v>8700.962068965518</v>
      </c>
      <c r="E377" s="1">
        <v>10909.0</v>
      </c>
      <c r="F377" s="1">
        <v>9214.868055555555</v>
      </c>
      <c r="G377" s="1">
        <v>10454.991452991453</v>
      </c>
      <c r="H377" s="1">
        <v>11364.0</v>
      </c>
      <c r="I377" s="1">
        <v>8818.009638554217</v>
      </c>
      <c r="J377" s="1">
        <v>8795.946902654867</v>
      </c>
      <c r="K377" s="1">
        <v>8545.012315270937</v>
      </c>
      <c r="L377" s="1">
        <v>11363.995137763372</v>
      </c>
      <c r="M377" s="1">
        <v>11364.0</v>
      </c>
      <c r="N377" s="1">
        <v>9454.400000000001</v>
      </c>
      <c r="O377" s="1">
        <v>6908.679754601228</v>
      </c>
      <c r="P377" s="1">
        <v>9091.0</v>
      </c>
      <c r="Q377" s="1">
        <v>8181.338268792711</v>
      </c>
    </row>
    <row r="378" ht="15.75" customHeight="1">
      <c r="A378" s="15">
        <v>44210.0</v>
      </c>
      <c r="B378" s="1">
        <v>8096.897872340425</v>
      </c>
      <c r="C378" s="1">
        <v>9000.0</v>
      </c>
      <c r="D378" s="1">
        <v>8683.928682170543</v>
      </c>
      <c r="E378" s="1">
        <v>10909.0</v>
      </c>
      <c r="F378" s="1">
        <v>9214.859761904761</v>
      </c>
      <c r="G378" s="1">
        <v>10455.0</v>
      </c>
      <c r="H378" s="1">
        <v>11363.92</v>
      </c>
      <c r="I378" s="1">
        <v>8818.01224489796</v>
      </c>
      <c r="J378" s="1">
        <v>8795.978386167148</v>
      </c>
      <c r="K378" s="1">
        <v>8545.008658008657</v>
      </c>
      <c r="L378" s="1">
        <v>11363.983606557376</v>
      </c>
      <c r="M378" s="1">
        <v>11363.982905982906</v>
      </c>
      <c r="N378" s="1">
        <v>8009.263694267517</v>
      </c>
      <c r="O378" s="1">
        <v>6908.773214285714</v>
      </c>
      <c r="P378" s="1">
        <v>8182.0</v>
      </c>
      <c r="Q378" s="1">
        <v>8181.378865979382</v>
      </c>
    </row>
    <row r="379" ht="15.75" customHeight="1">
      <c r="A379" s="15">
        <v>44211.0</v>
      </c>
      <c r="B379" s="1">
        <v>8106.935779816514</v>
      </c>
      <c r="C379" s="1">
        <v>9000.0</v>
      </c>
      <c r="D379" s="1">
        <v>8694.93186813187</v>
      </c>
      <c r="E379" s="1">
        <v>10909.00185873606</v>
      </c>
      <c r="F379" s="1">
        <v>9214.81</v>
      </c>
      <c r="G379" s="1">
        <v>10454.989795918367</v>
      </c>
      <c r="H379" s="1">
        <v>11363.958333333334</v>
      </c>
      <c r="I379" s="1">
        <v>8818.016025641025</v>
      </c>
      <c r="J379" s="1">
        <v>8795.952322738387</v>
      </c>
      <c r="K379" s="1">
        <v>8545.019538188277</v>
      </c>
      <c r="L379" s="1">
        <v>12269.313621964096</v>
      </c>
      <c r="M379" s="1">
        <v>12292.216216216217</v>
      </c>
      <c r="N379" s="1">
        <v>8000.0</v>
      </c>
      <c r="O379" s="1">
        <v>6908.715121951219</v>
      </c>
      <c r="P379" s="1">
        <v>8181.996587030717</v>
      </c>
      <c r="Q379" s="1">
        <v>8181.387295081967</v>
      </c>
    </row>
    <row r="380" ht="15.75" customHeight="1">
      <c r="A380" s="15">
        <v>44212.0</v>
      </c>
      <c r="B380" s="1">
        <v>8181.997674418604</v>
      </c>
      <c r="C380" s="1">
        <v>9000.0</v>
      </c>
      <c r="D380" s="1">
        <v>8700.821621621622</v>
      </c>
      <c r="E380" s="1">
        <v>10909.0</v>
      </c>
      <c r="F380" s="1">
        <v>9214.842827225131</v>
      </c>
      <c r="G380" s="1">
        <v>10454.980952380953</v>
      </c>
      <c r="H380" s="1">
        <v>11364.0</v>
      </c>
      <c r="I380" s="1">
        <v>8818.00646203554</v>
      </c>
      <c r="J380" s="1">
        <v>8795.972222222223</v>
      </c>
      <c r="K380" s="1">
        <v>8545.034238488784</v>
      </c>
      <c r="L380" s="1">
        <v>12636.007768361582</v>
      </c>
      <c r="M380" s="1">
        <v>12636.024193548386</v>
      </c>
      <c r="N380" s="1">
        <v>8000.0</v>
      </c>
      <c r="O380" s="1">
        <v>6908.708108108108</v>
      </c>
      <c r="P380" s="1">
        <v>8182.0</v>
      </c>
      <c r="Q380" s="1">
        <v>8181.426395939086</v>
      </c>
    </row>
    <row r="381" ht="15.75" customHeight="1">
      <c r="A381" s="15">
        <v>44213.0</v>
      </c>
      <c r="B381" s="1">
        <v>8181.997652582159</v>
      </c>
      <c r="C381" s="1">
        <v>9000.0</v>
      </c>
      <c r="D381" s="1">
        <v>8700.969655172414</v>
      </c>
      <c r="E381" s="1">
        <v>10909.0</v>
      </c>
      <c r="F381" s="1">
        <v>9214.829904761904</v>
      </c>
      <c r="G381" s="1">
        <v>10454.995689655172</v>
      </c>
      <c r="H381" s="1">
        <v>11363.941176470587</v>
      </c>
      <c r="I381" s="1">
        <v>8818.016949152543</v>
      </c>
      <c r="J381" s="1">
        <v>8795.976351351352</v>
      </c>
      <c r="K381" s="1">
        <v>8545.024134312696</v>
      </c>
      <c r="L381" s="1">
        <v>12636.007788161995</v>
      </c>
      <c r="M381" s="1">
        <v>12636.007246376812</v>
      </c>
      <c r="N381" s="1">
        <v>8000.0</v>
      </c>
      <c r="O381" s="1">
        <v>6908.6273504273495</v>
      </c>
      <c r="P381" s="1">
        <v>8181.997590361446</v>
      </c>
      <c r="Q381" s="1">
        <v>8181.409090909091</v>
      </c>
    </row>
    <row r="382" ht="15.75" customHeight="1">
      <c r="A382" s="15">
        <v>44214.0</v>
      </c>
      <c r="B382" s="1">
        <v>8181.990566037736</v>
      </c>
      <c r="C382" s="1">
        <v>9000.0</v>
      </c>
      <c r="D382" s="1">
        <v>8700.877777777778</v>
      </c>
      <c r="E382" s="1">
        <v>11811.41304347826</v>
      </c>
      <c r="F382" s="1">
        <v>9214.81</v>
      </c>
      <c r="G382" s="1">
        <v>10454.965517241379</v>
      </c>
      <c r="H382" s="1">
        <v>11364.0</v>
      </c>
      <c r="I382" s="1">
        <v>8818.005747126437</v>
      </c>
      <c r="J382" s="1">
        <v>8795.950236966824</v>
      </c>
      <c r="K382" s="1">
        <v>8545.019900497513</v>
      </c>
      <c r="L382" s="1">
        <v>12636.008385744235</v>
      </c>
      <c r="M382" s="1">
        <v>12636.015384615384</v>
      </c>
      <c r="N382" s="1">
        <v>9441.976068376069</v>
      </c>
      <c r="O382" s="1">
        <v>6908.607650273224</v>
      </c>
      <c r="P382" s="1">
        <v>9091.0</v>
      </c>
      <c r="Q382" s="1">
        <v>8181.339195979899</v>
      </c>
    </row>
    <row r="383" ht="15.75" customHeight="1">
      <c r="A383" s="15">
        <v>44215.0</v>
      </c>
      <c r="B383" s="1">
        <v>8181.994475138122</v>
      </c>
      <c r="C383" s="1">
        <v>9000.0</v>
      </c>
      <c r="D383" s="1">
        <v>8700.859302325582</v>
      </c>
      <c r="E383" s="1">
        <v>11818.0</v>
      </c>
      <c r="F383" s="1">
        <v>9214.83923076923</v>
      </c>
      <c r="G383" s="1">
        <v>10455.0</v>
      </c>
      <c r="H383" s="1">
        <v>11363.939393939394</v>
      </c>
      <c r="I383" s="1">
        <v>8818.027777777777</v>
      </c>
      <c r="J383" s="1">
        <v>8795.976470588235</v>
      </c>
      <c r="K383" s="1">
        <v>8545.018648018648</v>
      </c>
      <c r="L383" s="1">
        <v>12636.017432646593</v>
      </c>
      <c r="M383" s="1">
        <v>12636.012048192772</v>
      </c>
      <c r="N383" s="1">
        <v>9454.404761904761</v>
      </c>
      <c r="O383" s="1">
        <v>6908.711475409836</v>
      </c>
      <c r="P383" s="1">
        <v>9091.0</v>
      </c>
      <c r="Q383" s="1">
        <v>8181.327814569537</v>
      </c>
    </row>
    <row r="384" ht="15.75" customHeight="1">
      <c r="A384" s="15">
        <v>44216.0</v>
      </c>
      <c r="B384" s="1">
        <v>8181.995433789954</v>
      </c>
      <c r="C384" s="1">
        <v>9000.0</v>
      </c>
      <c r="D384" s="1">
        <v>8700.925170068027</v>
      </c>
      <c r="E384" s="1">
        <v>11818.006944444445</v>
      </c>
      <c r="F384" s="1">
        <v>9214.848348623853</v>
      </c>
      <c r="G384" s="1">
        <v>10454.990654205607</v>
      </c>
      <c r="H384" s="1">
        <v>11363.96875</v>
      </c>
      <c r="I384" s="1">
        <v>8818.029350104822</v>
      </c>
      <c r="J384" s="1">
        <v>8795.972324723247</v>
      </c>
      <c r="K384" s="1">
        <v>8545.035211267606</v>
      </c>
      <c r="L384" s="1">
        <v>12636.010654490106</v>
      </c>
      <c r="M384" s="1">
        <v>12636.0</v>
      </c>
      <c r="N384" s="1">
        <v>9454.4</v>
      </c>
      <c r="O384" s="1">
        <v>6908.611111111111</v>
      </c>
      <c r="P384" s="1">
        <v>9091.0</v>
      </c>
      <c r="Q384" s="1">
        <v>8181.343421052631</v>
      </c>
    </row>
    <row r="385" ht="15.75" customHeight="1">
      <c r="A385" s="15">
        <v>44217.0</v>
      </c>
      <c r="B385" s="1">
        <v>8182.0</v>
      </c>
      <c r="C385" s="1">
        <v>9000.0</v>
      </c>
      <c r="D385" s="1">
        <v>8700.882142857145</v>
      </c>
      <c r="E385" s="1">
        <v>11818.013986013986</v>
      </c>
      <c r="F385" s="1">
        <v>9214.832234042553</v>
      </c>
      <c r="G385" s="1">
        <v>10454.992481203008</v>
      </c>
      <c r="H385" s="1">
        <v>11363.92857142857</v>
      </c>
      <c r="I385" s="1">
        <v>8818.013888888889</v>
      </c>
      <c r="J385" s="1">
        <v>8795.978386167148</v>
      </c>
      <c r="K385" s="1">
        <v>8545.015075376885</v>
      </c>
      <c r="L385" s="1">
        <v>12636.01376146789</v>
      </c>
      <c r="M385" s="1">
        <v>12636.016949152543</v>
      </c>
      <c r="N385" s="1">
        <v>8000.0</v>
      </c>
      <c r="O385" s="1">
        <v>6908.791176470588</v>
      </c>
      <c r="P385" s="1">
        <v>8187.164772727273</v>
      </c>
      <c r="Q385" s="1">
        <v>8181.468565815324</v>
      </c>
    </row>
    <row r="386" ht="15.75" customHeight="1">
      <c r="A386" s="15">
        <v>44218.0</v>
      </c>
      <c r="B386" s="1">
        <v>8182.0</v>
      </c>
      <c r="C386" s="1">
        <v>9000.0</v>
      </c>
      <c r="D386" s="1">
        <v>8700.878527607363</v>
      </c>
      <c r="E386" s="1">
        <v>9912.458333333334</v>
      </c>
      <c r="F386" s="1">
        <v>9214.830096153846</v>
      </c>
      <c r="G386" s="1">
        <v>10454.988505747126</v>
      </c>
      <c r="H386" s="1">
        <v>11363.952380952382</v>
      </c>
      <c r="I386" s="1">
        <v>8818.027237354085</v>
      </c>
      <c r="J386" s="1">
        <v>8795.94427244582</v>
      </c>
      <c r="K386" s="1">
        <v>8545.03300330033</v>
      </c>
      <c r="L386" s="1">
        <v>13179.76021798365</v>
      </c>
      <c r="M386" s="1">
        <v>13176.191489361701</v>
      </c>
      <c r="N386" s="1">
        <v>8000.0</v>
      </c>
      <c r="O386" s="1">
        <v>6908.656756756756</v>
      </c>
      <c r="P386" s="1">
        <v>8182.0</v>
      </c>
      <c r="Q386" s="1">
        <v>8181.36</v>
      </c>
    </row>
    <row r="387" ht="15.75" customHeight="1">
      <c r="A387" s="15">
        <v>44219.0</v>
      </c>
      <c r="B387" s="1">
        <v>8181.997014925373</v>
      </c>
      <c r="C387" s="1">
        <v>9000.0</v>
      </c>
      <c r="D387" s="1">
        <v>8700.90253164557</v>
      </c>
      <c r="E387" s="1">
        <v>9909.001730103806</v>
      </c>
      <c r="F387" s="1">
        <v>9214.81</v>
      </c>
      <c r="G387" s="1">
        <v>10454.990415335464</v>
      </c>
      <c r="H387" s="1">
        <v>11363.914285714285</v>
      </c>
      <c r="I387" s="1">
        <v>8818.026315789473</v>
      </c>
      <c r="J387" s="1">
        <v>8795.963004484305</v>
      </c>
      <c r="K387" s="1">
        <v>8545.010498687665</v>
      </c>
      <c r="L387" s="1">
        <v>13181.99560761347</v>
      </c>
      <c r="M387" s="1">
        <v>13181.994594594595</v>
      </c>
      <c r="N387" s="1">
        <v>8000.0</v>
      </c>
      <c r="O387" s="1">
        <v>6908.77709923664</v>
      </c>
      <c r="P387" s="1">
        <v>8181.9971428571425</v>
      </c>
      <c r="Q387" s="1">
        <v>8181.436567164179</v>
      </c>
    </row>
    <row r="388" ht="15.75" customHeight="1">
      <c r="A388" s="15">
        <v>44220.0</v>
      </c>
      <c r="B388" s="1">
        <v>8181.997150997151</v>
      </c>
      <c r="C388" s="1">
        <v>9000.0</v>
      </c>
      <c r="D388" s="1">
        <v>8700.8592</v>
      </c>
      <c r="E388" s="1">
        <v>9909.0</v>
      </c>
      <c r="F388" s="1">
        <v>9214.892772277228</v>
      </c>
      <c r="G388" s="1">
        <v>10454.995433789954</v>
      </c>
      <c r="H388" s="1">
        <v>11363.96</v>
      </c>
      <c r="I388" s="1">
        <v>8818.014457831325</v>
      </c>
      <c r="J388" s="1">
        <v>8795.97902097902</v>
      </c>
      <c r="K388" s="1">
        <v>8545.025578562729</v>
      </c>
      <c r="L388" s="1">
        <v>13181.998492840994</v>
      </c>
      <c r="M388" s="1">
        <v>13182.0</v>
      </c>
      <c r="N388" s="1">
        <v>8000.0</v>
      </c>
      <c r="O388" s="1">
        <v>6908.623529411764</v>
      </c>
      <c r="P388" s="1">
        <v>8182.0</v>
      </c>
      <c r="Q388" s="1">
        <v>8181.396306818182</v>
      </c>
    </row>
    <row r="389" ht="15.75" customHeight="1">
      <c r="A389" s="15">
        <v>44221.0</v>
      </c>
      <c r="B389" s="1">
        <v>8182.0</v>
      </c>
      <c r="C389" s="1">
        <v>9000.0</v>
      </c>
      <c r="D389" s="1">
        <v>8700.932456140352</v>
      </c>
      <c r="E389" s="1">
        <v>11818.014084507042</v>
      </c>
      <c r="F389" s="1">
        <v>9214.809999999998</v>
      </c>
      <c r="G389" s="1">
        <v>10455.0</v>
      </c>
      <c r="H389" s="1">
        <v>11364.0</v>
      </c>
      <c r="I389" s="1">
        <v>8818.022471910112</v>
      </c>
      <c r="J389" s="1">
        <v>8795.97902097902</v>
      </c>
      <c r="K389" s="1">
        <v>8545.016620498614</v>
      </c>
      <c r="L389" s="1">
        <v>13181.985294117647</v>
      </c>
      <c r="M389" s="1">
        <v>13182.0</v>
      </c>
      <c r="N389" s="1">
        <v>9443.78394160584</v>
      </c>
      <c r="O389" s="1">
        <v>6908.671428571429</v>
      </c>
      <c r="P389" s="1">
        <v>9077.12213740458</v>
      </c>
      <c r="Q389" s="1">
        <v>8181.423165137615</v>
      </c>
    </row>
    <row r="390" ht="15.75" customHeight="1">
      <c r="A390" s="15">
        <v>44222.0</v>
      </c>
      <c r="B390" s="1">
        <v>8182.0</v>
      </c>
      <c r="C390" s="1">
        <v>9000.0</v>
      </c>
      <c r="D390" s="1">
        <v>8700.902222222223</v>
      </c>
      <c r="E390" s="1">
        <v>11818.004048582996</v>
      </c>
      <c r="F390" s="1">
        <v>9214.832473118278</v>
      </c>
      <c r="G390" s="1">
        <v>10454.98319327731</v>
      </c>
      <c r="H390" s="1">
        <v>11364.0</v>
      </c>
      <c r="I390" s="1">
        <v>8818.005063291139</v>
      </c>
      <c r="J390" s="1">
        <v>8795.982213438736</v>
      </c>
      <c r="K390" s="1">
        <v>8545.015345268543</v>
      </c>
      <c r="L390" s="1">
        <v>13182.0</v>
      </c>
      <c r="M390" s="1">
        <v>13182.0</v>
      </c>
      <c r="N390" s="1">
        <v>9454.400000000001</v>
      </c>
      <c r="O390" s="1">
        <v>6908.777900552486</v>
      </c>
      <c r="P390" s="1">
        <v>9090.994117647058</v>
      </c>
      <c r="Q390" s="1">
        <v>8181.363112391931</v>
      </c>
    </row>
    <row r="391" ht="15.75" customHeight="1">
      <c r="A391" s="15">
        <v>44223.0</v>
      </c>
      <c r="B391" s="1">
        <v>8182.0</v>
      </c>
      <c r="C391" s="1">
        <v>9000.0</v>
      </c>
      <c r="D391" s="1">
        <v>8700.807299270075</v>
      </c>
      <c r="E391" s="1">
        <v>11818.0</v>
      </c>
      <c r="F391" s="1">
        <v>9214.883333333333</v>
      </c>
      <c r="G391" s="1">
        <v>10454.975409836066</v>
      </c>
      <c r="H391" s="1">
        <v>11363.92857142857</v>
      </c>
      <c r="I391" s="1">
        <v>8818.03036053131</v>
      </c>
      <c r="J391" s="1">
        <v>8795.985294117647</v>
      </c>
      <c r="K391" s="1">
        <v>8545.009685230025</v>
      </c>
      <c r="L391" s="1">
        <v>13181.998287671233</v>
      </c>
      <c r="M391" s="1">
        <v>13181.967213114754</v>
      </c>
      <c r="N391" s="1">
        <v>9454.400000000001</v>
      </c>
      <c r="O391" s="1">
        <v>6908.660273972602</v>
      </c>
      <c r="P391" s="1">
        <v>9091.0</v>
      </c>
      <c r="Q391" s="1">
        <v>8181.29381443299</v>
      </c>
    </row>
    <row r="392" ht="15.75" customHeight="1">
      <c r="A392" s="15">
        <v>44224.0</v>
      </c>
      <c r="B392" s="1">
        <v>8181.982857142857</v>
      </c>
      <c r="C392" s="1">
        <v>9000.0</v>
      </c>
      <c r="D392" s="1">
        <v>8700.922807017545</v>
      </c>
      <c r="E392" s="1">
        <v>10458.677506775068</v>
      </c>
      <c r="F392" s="1">
        <v>9214.885542168675</v>
      </c>
      <c r="G392" s="1">
        <v>10454.992248062015</v>
      </c>
      <c r="H392" s="1">
        <v>11364.0</v>
      </c>
      <c r="I392" s="1">
        <v>8818.005089058524</v>
      </c>
      <c r="J392" s="1">
        <v>8795.981308411216</v>
      </c>
      <c r="K392" s="1">
        <v>8545.038626609443</v>
      </c>
      <c r="L392" s="1">
        <v>13181.998257839721</v>
      </c>
      <c r="M392" s="1">
        <v>13181.986842105263</v>
      </c>
      <c r="N392" s="1">
        <v>8381.78</v>
      </c>
      <c r="O392" s="1">
        <v>6908.6758064516125</v>
      </c>
      <c r="P392" s="1">
        <v>8472.222891566265</v>
      </c>
      <c r="Q392" s="1">
        <v>8181.385359116022</v>
      </c>
    </row>
    <row r="393" ht="15.75" customHeight="1">
      <c r="A393" s="15">
        <v>44225.0</v>
      </c>
      <c r="B393" s="1">
        <v>8181.996699669967</v>
      </c>
      <c r="C393" s="1">
        <v>9000.0</v>
      </c>
      <c r="D393" s="1">
        <v>8700.97720207254</v>
      </c>
      <c r="E393" s="1">
        <v>10454.976152623212</v>
      </c>
      <c r="F393" s="1">
        <v>9214.81</v>
      </c>
      <c r="G393" s="1">
        <v>10454.978947368421</v>
      </c>
      <c r="H393" s="1">
        <v>11363.96</v>
      </c>
      <c r="I393" s="1">
        <v>8818.026627218935</v>
      </c>
      <c r="J393" s="1">
        <v>8795.959239130434</v>
      </c>
      <c r="K393" s="1">
        <v>8545.02380952381</v>
      </c>
      <c r="L393" s="1">
        <v>13181.994855967077</v>
      </c>
      <c r="M393" s="1">
        <v>13182.0</v>
      </c>
      <c r="N393" s="1">
        <v>8000.0</v>
      </c>
      <c r="O393" s="1">
        <v>6908.703067484662</v>
      </c>
      <c r="P393" s="1">
        <v>8146.416370106762</v>
      </c>
      <c r="Q393" s="1">
        <v>8181.384146341464</v>
      </c>
    </row>
    <row r="394" ht="15.75" customHeight="1">
      <c r="A394" s="15">
        <v>44226.0</v>
      </c>
      <c r="B394" s="1">
        <v>8181.995024875622</v>
      </c>
      <c r="C394" s="1">
        <v>9000.0</v>
      </c>
      <c r="D394" s="1">
        <v>8700.763703703704</v>
      </c>
      <c r="E394" s="1">
        <v>10454.97625830959</v>
      </c>
      <c r="F394" s="1">
        <v>9214.81</v>
      </c>
      <c r="G394" s="1">
        <v>10454.970430107527</v>
      </c>
      <c r="H394" s="1">
        <v>11363.954545454546</v>
      </c>
      <c r="I394" s="1">
        <v>8818.017925736236</v>
      </c>
      <c r="J394" s="1">
        <v>8795.977186311788</v>
      </c>
      <c r="K394" s="1">
        <v>8545.024365482233</v>
      </c>
      <c r="L394" s="1">
        <v>13181.993421052632</v>
      </c>
      <c r="M394" s="1">
        <v>13181.99033816425</v>
      </c>
      <c r="N394" s="1">
        <v>8000.0</v>
      </c>
      <c r="O394" s="1">
        <v>6908.813709677419</v>
      </c>
      <c r="P394" s="1">
        <v>8135.4390243902435</v>
      </c>
      <c r="Q394" s="1">
        <v>8181.380952380952</v>
      </c>
    </row>
    <row r="395" ht="15.75" customHeight="1">
      <c r="A395" s="15">
        <v>44227.0</v>
      </c>
      <c r="B395" s="1">
        <v>8181.99716713881</v>
      </c>
      <c r="C395" s="1">
        <v>9000.0</v>
      </c>
      <c r="D395" s="1">
        <v>8700.965625</v>
      </c>
      <c r="E395" s="1">
        <v>10454.98866213152</v>
      </c>
      <c r="F395" s="1">
        <v>9214.81</v>
      </c>
      <c r="G395" s="1">
        <v>10454.9875</v>
      </c>
      <c r="H395" s="1">
        <v>11364.0</v>
      </c>
      <c r="I395" s="1">
        <v>8818.034416826004</v>
      </c>
      <c r="J395" s="1">
        <v>8795.992753623188</v>
      </c>
      <c r="K395" s="1">
        <v>8545.022403258656</v>
      </c>
      <c r="L395" s="1">
        <v>13181.99645641389</v>
      </c>
      <c r="M395" s="1">
        <v>13182.0</v>
      </c>
      <c r="N395" s="1">
        <v>8000.0</v>
      </c>
      <c r="O395" s="1">
        <v>6908.737096774193</v>
      </c>
      <c r="P395" s="1">
        <v>8112.2506393861895</v>
      </c>
      <c r="Q395" s="1">
        <v>8181.435082872928</v>
      </c>
    </row>
    <row r="396" ht="15.75" customHeight="1">
      <c r="A396" s="15">
        <v>44228.0</v>
      </c>
      <c r="B396" s="1">
        <v>8181.994082840237</v>
      </c>
      <c r="C396" s="1">
        <v>9000.0</v>
      </c>
      <c r="D396" s="1">
        <v>8700.983823529412</v>
      </c>
      <c r="E396" s="1">
        <v>11798.80751173709</v>
      </c>
      <c r="F396" s="1">
        <v>9214.81</v>
      </c>
      <c r="G396" s="1">
        <v>10454.975903614459</v>
      </c>
      <c r="H396" s="1">
        <v>11363.944444444445</v>
      </c>
      <c r="I396" s="1">
        <v>8818.010471204188</v>
      </c>
      <c r="J396" s="1">
        <v>8795.98832684825</v>
      </c>
      <c r="K396" s="1">
        <v>8545.007075471698</v>
      </c>
      <c r="L396" s="1">
        <v>13181.993963782696</v>
      </c>
      <c r="M396" s="1">
        <v>13182.0</v>
      </c>
      <c r="N396" s="1">
        <v>9454.405755395685</v>
      </c>
      <c r="O396" s="1">
        <v>6908.5428571428565</v>
      </c>
      <c r="P396" s="1">
        <v>9083.842519685038</v>
      </c>
      <c r="Q396" s="1">
        <v>8181.228813559322</v>
      </c>
    </row>
    <row r="397" ht="15.75" customHeight="1">
      <c r="A397" s="15">
        <v>44229.0</v>
      </c>
      <c r="B397" s="1">
        <v>8181.993975903614</v>
      </c>
      <c r="C397" s="1">
        <v>9000.0</v>
      </c>
      <c r="D397" s="1">
        <v>8700.905714285715</v>
      </c>
      <c r="E397" s="1">
        <v>11818.003984063746</v>
      </c>
      <c r="F397" s="1">
        <v>9214.839027777776</v>
      </c>
      <c r="G397" s="1">
        <v>10455.0</v>
      </c>
      <c r="H397" s="1">
        <v>11363.947368421053</v>
      </c>
      <c r="I397" s="1">
        <v>8818.032482598608</v>
      </c>
      <c r="J397" s="1">
        <v>8795.987903225807</v>
      </c>
      <c r="K397" s="1">
        <v>8545.006681514476</v>
      </c>
      <c r="L397" s="1">
        <v>13181.996007984031</v>
      </c>
      <c r="M397" s="1">
        <v>13182.0</v>
      </c>
      <c r="N397" s="1">
        <v>9454.400000000001</v>
      </c>
      <c r="O397" s="1">
        <v>6908.614084507042</v>
      </c>
      <c r="P397" s="1">
        <v>9091.0</v>
      </c>
      <c r="Q397" s="1">
        <v>8181.180602006689</v>
      </c>
    </row>
    <row r="398" ht="15.75" customHeight="1">
      <c r="A398" s="15">
        <v>44230.0</v>
      </c>
      <c r="B398" s="1">
        <v>8182.0</v>
      </c>
      <c r="C398" s="1">
        <v>9000.0</v>
      </c>
      <c r="D398" s="1">
        <v>8700.919708029198</v>
      </c>
      <c r="E398" s="1">
        <v>11818.0</v>
      </c>
      <c r="F398" s="1">
        <v>9214.838243243243</v>
      </c>
      <c r="G398" s="1">
        <v>10454.974576271186</v>
      </c>
      <c r="H398" s="1">
        <v>9142.65909090909</v>
      </c>
      <c r="I398" s="1">
        <v>8818.021645021645</v>
      </c>
      <c r="J398" s="1">
        <v>8795.987341772152</v>
      </c>
      <c r="K398" s="1">
        <v>8545.013888888889</v>
      </c>
      <c r="L398" s="1">
        <v>13182.0</v>
      </c>
      <c r="M398" s="1">
        <v>13182.0</v>
      </c>
      <c r="N398" s="1">
        <v>9454.400000000001</v>
      </c>
      <c r="O398" s="1">
        <v>6908.671428571429</v>
      </c>
      <c r="P398" s="1">
        <v>9091.0</v>
      </c>
      <c r="Q398" s="1">
        <v>8181.36</v>
      </c>
    </row>
    <row r="399" ht="15.75" customHeight="1">
      <c r="A399" s="15">
        <v>44231.0</v>
      </c>
      <c r="B399" s="1">
        <v>8182.0</v>
      </c>
      <c r="C399" s="1">
        <v>9000.0</v>
      </c>
      <c r="D399" s="1">
        <v>8700.855263157895</v>
      </c>
      <c r="E399" s="1">
        <v>11067.113879003558</v>
      </c>
      <c r="F399" s="1">
        <v>9214.829716981132</v>
      </c>
      <c r="G399" s="1">
        <v>10454.981818181817</v>
      </c>
      <c r="H399" s="1">
        <v>9091.0</v>
      </c>
      <c r="I399" s="1">
        <v>8818.017094017094</v>
      </c>
      <c r="J399" s="1">
        <v>8795.979166666666</v>
      </c>
      <c r="K399" s="1">
        <v>8545.055674518202</v>
      </c>
      <c r="L399" s="1">
        <v>13181.996666666666</v>
      </c>
      <c r="M399" s="1">
        <v>13182.0</v>
      </c>
      <c r="N399" s="1">
        <v>8667.76</v>
      </c>
      <c r="O399" s="1">
        <v>6908.66358381503</v>
      </c>
      <c r="P399" s="1">
        <v>8391.376404494382</v>
      </c>
      <c r="Q399" s="1">
        <v>8181.303234501348</v>
      </c>
    </row>
    <row r="400" ht="15.75" customHeight="1">
      <c r="A400" s="15">
        <v>44232.0</v>
      </c>
      <c r="B400" s="1">
        <v>8182.0</v>
      </c>
      <c r="C400" s="1">
        <v>9000.0</v>
      </c>
      <c r="D400" s="1">
        <v>8700.910204081632</v>
      </c>
      <c r="E400" s="1">
        <v>10818.01121495327</v>
      </c>
      <c r="F400" s="1">
        <v>9214.829904761904</v>
      </c>
      <c r="G400" s="1">
        <v>10455.0</v>
      </c>
      <c r="H400" s="1">
        <v>9091.0</v>
      </c>
      <c r="I400" s="1">
        <v>8818.021582733812</v>
      </c>
      <c r="J400" s="1">
        <v>8795.970394736842</v>
      </c>
      <c r="K400" s="1">
        <v>8545.013232514179</v>
      </c>
      <c r="L400" s="1">
        <v>13181.998815165876</v>
      </c>
      <c r="M400" s="1">
        <v>13182.0</v>
      </c>
      <c r="N400" s="1">
        <v>8363.99409594096</v>
      </c>
      <c r="O400" s="1">
        <v>6908.7743842364525</v>
      </c>
      <c r="P400" s="1">
        <v>8181.991701244813</v>
      </c>
      <c r="Q400" s="1">
        <v>8181.410022779043</v>
      </c>
    </row>
    <row r="401" ht="15.75" customHeight="1">
      <c r="A401" s="15">
        <v>44233.0</v>
      </c>
      <c r="B401" s="1">
        <v>8181.997084548105</v>
      </c>
      <c r="C401" s="1">
        <v>9000.0</v>
      </c>
      <c r="D401" s="1">
        <v>8700.912698412698</v>
      </c>
      <c r="E401" s="1">
        <v>10818.004110996917</v>
      </c>
      <c r="F401" s="1">
        <v>9214.827711864406</v>
      </c>
      <c r="G401" s="1">
        <v>10454.996226415094</v>
      </c>
      <c r="H401" s="1">
        <v>9091.0</v>
      </c>
      <c r="I401" s="1">
        <v>8818.025196850394</v>
      </c>
      <c r="J401" s="1">
        <v>8795.974327628363</v>
      </c>
      <c r="K401" s="1">
        <v>8545.020997375328</v>
      </c>
      <c r="L401" s="1">
        <v>13181.997977073499</v>
      </c>
      <c r="M401" s="1">
        <v>13182.0</v>
      </c>
      <c r="N401" s="1">
        <v>8363.268937875751</v>
      </c>
      <c r="O401" s="1">
        <v>6908.861428571428</v>
      </c>
      <c r="P401" s="1">
        <v>8181.997311827957</v>
      </c>
      <c r="Q401" s="1">
        <v>8181.453071672355</v>
      </c>
    </row>
    <row r="402" ht="15.75" customHeight="1">
      <c r="A402" s="15">
        <v>44234.0</v>
      </c>
      <c r="B402" s="1">
        <v>8182.0</v>
      </c>
      <c r="C402" s="1">
        <v>9000.0</v>
      </c>
      <c r="D402" s="1">
        <v>8700.850485436895</v>
      </c>
      <c r="E402" s="1">
        <v>10818.00110864745</v>
      </c>
      <c r="F402" s="1">
        <v>9214.828173913043</v>
      </c>
      <c r="G402" s="1">
        <v>10454.995633187773</v>
      </c>
      <c r="H402" s="1">
        <v>9090.989130434782</v>
      </c>
      <c r="I402" s="1">
        <v>8818.020920502093</v>
      </c>
      <c r="J402" s="1">
        <v>8795.980263157895</v>
      </c>
      <c r="K402" s="1">
        <v>8545.016371077763</v>
      </c>
      <c r="L402" s="1">
        <v>13181.99659632403</v>
      </c>
      <c r="M402" s="1">
        <v>13182.0</v>
      </c>
      <c r="N402" s="1">
        <v>8363.997101449277</v>
      </c>
      <c r="O402" s="1">
        <v>6908.694366197183</v>
      </c>
      <c r="P402" s="1">
        <v>8181.997206703911</v>
      </c>
      <c r="Q402" s="1">
        <v>8181.386503067484</v>
      </c>
    </row>
    <row r="403" ht="15.75" customHeight="1">
      <c r="A403" s="15">
        <v>44235.0</v>
      </c>
      <c r="B403" s="1">
        <v>8182.0</v>
      </c>
      <c r="C403" s="1">
        <v>9000.0</v>
      </c>
      <c r="D403" s="1">
        <v>8700.900751879699</v>
      </c>
      <c r="E403" s="1">
        <v>11818.012987012988</v>
      </c>
      <c r="F403" s="1">
        <v>9214.837866666667</v>
      </c>
      <c r="G403" s="1">
        <v>10455.0</v>
      </c>
      <c r="H403" s="1">
        <v>9091.0</v>
      </c>
      <c r="I403" s="1">
        <v>8818.022123893805</v>
      </c>
      <c r="J403" s="1">
        <v>8795.969135802468</v>
      </c>
      <c r="K403" s="1">
        <v>8545.02</v>
      </c>
      <c r="L403" s="1">
        <v>13181.994360902256</v>
      </c>
      <c r="M403" s="1">
        <v>13182.0</v>
      </c>
      <c r="N403" s="1">
        <v>9445.0</v>
      </c>
      <c r="O403" s="1">
        <v>6908.638993710691</v>
      </c>
      <c r="P403" s="1">
        <v>9015.25</v>
      </c>
      <c r="Q403" s="1">
        <v>8181.389018691589</v>
      </c>
    </row>
    <row r="404" ht="15.75" customHeight="1">
      <c r="A404" s="15">
        <v>44236.0</v>
      </c>
      <c r="B404" s="1">
        <v>8182.0</v>
      </c>
      <c r="C404" s="1">
        <v>9000.0</v>
      </c>
      <c r="D404" s="1">
        <v>8700.921985815603</v>
      </c>
      <c r="E404" s="1">
        <v>11818.004566210046</v>
      </c>
      <c r="F404" s="1">
        <v>9214.81</v>
      </c>
      <c r="G404" s="1">
        <v>10455.0</v>
      </c>
      <c r="H404" s="1">
        <v>9091.0</v>
      </c>
      <c r="I404" s="1">
        <v>8818.014218009479</v>
      </c>
      <c r="J404" s="1">
        <v>8795.95616883117</v>
      </c>
      <c r="K404" s="1">
        <v>8545.007159904535</v>
      </c>
      <c r="L404" s="1">
        <v>13181.996370235935</v>
      </c>
      <c r="M404" s="1">
        <v>13182.0</v>
      </c>
      <c r="N404" s="1">
        <v>9454.407079646018</v>
      </c>
      <c r="O404" s="1">
        <v>6908.5640287769775</v>
      </c>
      <c r="P404" s="1">
        <v>9010.2</v>
      </c>
      <c r="Q404" s="1">
        <v>8181.352078239609</v>
      </c>
    </row>
    <row r="405" ht="15.75" customHeight="1">
      <c r="A405" s="15">
        <v>44237.0</v>
      </c>
      <c r="B405" s="1">
        <v>8181.9933774834435</v>
      </c>
      <c r="C405" s="1">
        <v>9000.0</v>
      </c>
      <c r="D405" s="1">
        <v>8700.978217821783</v>
      </c>
      <c r="E405" s="1">
        <v>11818.0</v>
      </c>
      <c r="F405" s="1">
        <v>9214.853092783504</v>
      </c>
      <c r="G405" s="1">
        <v>10455.0</v>
      </c>
      <c r="H405" s="1">
        <v>9091.0</v>
      </c>
      <c r="I405" s="1">
        <v>8818.013422818793</v>
      </c>
      <c r="J405" s="1">
        <v>8795.983208955224</v>
      </c>
      <c r="K405" s="1">
        <v>8545.019736842105</v>
      </c>
      <c r="L405" s="1">
        <v>13181.993914807303</v>
      </c>
      <c r="M405" s="1">
        <v>13182.0</v>
      </c>
      <c r="N405" s="1">
        <v>9454.4</v>
      </c>
      <c r="O405" s="1">
        <v>6908.588819875777</v>
      </c>
      <c r="P405" s="1">
        <v>8979.460122699387</v>
      </c>
      <c r="Q405" s="1">
        <v>8181.286363636364</v>
      </c>
    </row>
    <row r="406" ht="15.75" customHeight="1">
      <c r="A406" s="15">
        <v>44238.0</v>
      </c>
      <c r="B406" s="1">
        <v>8182.0</v>
      </c>
      <c r="C406" s="1">
        <v>9000.0</v>
      </c>
      <c r="D406" s="1">
        <v>8700.89180327869</v>
      </c>
      <c r="E406" s="1">
        <v>11818.008163265305</v>
      </c>
      <c r="F406" s="1">
        <v>9214.834880952381</v>
      </c>
      <c r="G406" s="1">
        <v>10454.985074626866</v>
      </c>
      <c r="H406" s="1">
        <v>9090.986666666666</v>
      </c>
      <c r="I406" s="1">
        <v>8818.013729977116</v>
      </c>
      <c r="J406" s="1">
        <v>8795.947368421053</v>
      </c>
      <c r="K406" s="1">
        <v>8545.026209677419</v>
      </c>
      <c r="L406" s="1">
        <v>13182.0</v>
      </c>
      <c r="M406" s="1">
        <v>13181.985915492958</v>
      </c>
      <c r="N406" s="1">
        <v>9454.400000000001</v>
      </c>
      <c r="O406" s="1">
        <v>6908.687209302326</v>
      </c>
      <c r="P406" s="1">
        <v>9003.502673796791</v>
      </c>
      <c r="Q406" s="1">
        <v>8181.396</v>
      </c>
    </row>
    <row r="407" ht="15.75" customHeight="1">
      <c r="A407" s="15">
        <v>44239.0</v>
      </c>
      <c r="B407" s="1">
        <v>8181.982978723404</v>
      </c>
      <c r="C407" s="1">
        <v>9000.0</v>
      </c>
      <c r="D407" s="1">
        <v>8700.872463768117</v>
      </c>
      <c r="E407" s="1">
        <v>11818.0</v>
      </c>
      <c r="F407" s="1">
        <v>9214.858984375</v>
      </c>
      <c r="G407" s="1">
        <v>10454.978947368421</v>
      </c>
      <c r="H407" s="1">
        <v>9091.0</v>
      </c>
      <c r="I407" s="1">
        <v>8818.037313432837</v>
      </c>
      <c r="J407" s="1">
        <v>8795.935828877005</v>
      </c>
      <c r="K407" s="1">
        <v>8545.026890756302</v>
      </c>
      <c r="L407" s="1">
        <v>13181.998812351543</v>
      </c>
      <c r="M407" s="1">
        <v>13182.0</v>
      </c>
      <c r="N407" s="1">
        <v>8363.990082644628</v>
      </c>
      <c r="O407" s="1">
        <v>6908.716666666667</v>
      </c>
      <c r="P407" s="1">
        <v>8186.545</v>
      </c>
      <c r="Q407" s="1">
        <v>8181.326226012793</v>
      </c>
    </row>
    <row r="408" ht="15.75" customHeight="1">
      <c r="A408" s="15">
        <v>44240.0</v>
      </c>
      <c r="B408" s="1">
        <v>8182.0</v>
      </c>
      <c r="C408" s="1">
        <v>9000.0</v>
      </c>
      <c r="D408" s="1">
        <v>8700.97380952381</v>
      </c>
      <c r="E408" s="1">
        <v>11818.007173601149</v>
      </c>
      <c r="F408" s="1">
        <v>9214.825144927536</v>
      </c>
      <c r="G408" s="1">
        <v>10454.987341772152</v>
      </c>
      <c r="H408" s="1">
        <v>9091.0</v>
      </c>
      <c r="I408" s="1">
        <v>8818.03217158177</v>
      </c>
      <c r="J408" s="1">
        <v>8795.979069767442</v>
      </c>
      <c r="K408" s="1">
        <v>8545.012008733624</v>
      </c>
      <c r="L408" s="1">
        <v>13181.99613650998</v>
      </c>
      <c r="M408" s="1">
        <v>13181.995475113123</v>
      </c>
      <c r="N408" s="1">
        <v>8363.992565055762</v>
      </c>
      <c r="O408" s="1">
        <v>6908.751004016064</v>
      </c>
      <c r="P408" s="1">
        <v>8182.0</v>
      </c>
      <c r="Q408" s="1">
        <v>8181.3896907216495</v>
      </c>
    </row>
    <row r="409" ht="15.75" customHeight="1">
      <c r="A409" s="15">
        <v>44241.0</v>
      </c>
      <c r="B409" s="1">
        <v>8182.0</v>
      </c>
      <c r="C409" s="1">
        <v>9000.0</v>
      </c>
      <c r="D409" s="1">
        <v>8700.907692307692</v>
      </c>
      <c r="E409" s="1">
        <v>11818.003179650239</v>
      </c>
      <c r="F409" s="1">
        <v>9214.825597014924</v>
      </c>
      <c r="G409" s="1">
        <v>10455.0</v>
      </c>
      <c r="H409" s="1">
        <v>9090.990654205607</v>
      </c>
      <c r="I409" s="1">
        <v>8818.043596730246</v>
      </c>
      <c r="J409" s="1">
        <v>8795.959205020921</v>
      </c>
      <c r="K409" s="1">
        <v>8545.005307855627</v>
      </c>
      <c r="L409" s="1">
        <v>13181.997578692493</v>
      </c>
      <c r="M409" s="1">
        <v>13182.0</v>
      </c>
      <c r="N409" s="1">
        <v>8365.842301184433</v>
      </c>
      <c r="O409" s="1">
        <v>6908.753005464481</v>
      </c>
      <c r="P409" s="1">
        <v>8182.0</v>
      </c>
      <c r="Q409" s="1">
        <v>8181.381546134663</v>
      </c>
    </row>
    <row r="410" ht="15.75" customHeight="1">
      <c r="A410" s="15">
        <v>44242.0</v>
      </c>
      <c r="B410" s="1">
        <v>8182.0</v>
      </c>
      <c r="C410" s="1">
        <v>9000.0</v>
      </c>
      <c r="D410" s="1">
        <v>8700.985333333334</v>
      </c>
      <c r="E410" s="1">
        <v>11818.012765957446</v>
      </c>
      <c r="F410" s="1">
        <v>9214.851799999999</v>
      </c>
      <c r="G410" s="1">
        <v>10454.988636363636</v>
      </c>
      <c r="H410" s="1">
        <v>9091.0</v>
      </c>
      <c r="I410" s="1">
        <v>8818.011131725418</v>
      </c>
      <c r="J410" s="1">
        <v>8795.989547038327</v>
      </c>
      <c r="K410" s="1">
        <v>8545.025522041764</v>
      </c>
      <c r="L410" s="1">
        <v>13181.996389891698</v>
      </c>
      <c r="M410" s="1">
        <v>13182.0</v>
      </c>
      <c r="N410" s="1">
        <v>8363.994701986756</v>
      </c>
      <c r="O410" s="1">
        <v>6908.644554455445</v>
      </c>
      <c r="P410" s="1">
        <v>8182.0</v>
      </c>
      <c r="Q410" s="1">
        <v>8181.313953488372</v>
      </c>
    </row>
    <row r="411" ht="15.75" customHeight="1">
      <c r="A411" s="15">
        <v>44243.0</v>
      </c>
      <c r="B411" s="1">
        <v>8182.0</v>
      </c>
      <c r="C411" s="1">
        <v>9000.0</v>
      </c>
      <c r="D411" s="1">
        <v>8700.969230769231</v>
      </c>
      <c r="E411" s="1">
        <v>11818.004366812227</v>
      </c>
      <c r="F411" s="1">
        <v>9214.81</v>
      </c>
      <c r="G411" s="1">
        <v>10454.96261682243</v>
      </c>
      <c r="H411" s="1">
        <v>9091.0</v>
      </c>
      <c r="I411" s="1">
        <v>8818.011342155009</v>
      </c>
      <c r="J411" s="1">
        <v>8795.946774193548</v>
      </c>
      <c r="K411" s="1">
        <v>8545.041362530414</v>
      </c>
      <c r="L411" s="1">
        <v>13182.0</v>
      </c>
      <c r="M411" s="1">
        <v>13182.0</v>
      </c>
      <c r="N411" s="1">
        <v>9433.82641509434</v>
      </c>
      <c r="O411" s="1">
        <v>6908.565217391304</v>
      </c>
      <c r="P411" s="1">
        <v>8980.445945945947</v>
      </c>
      <c r="Q411" s="1">
        <v>8181.4120287253145</v>
      </c>
    </row>
    <row r="412" ht="15.75" customHeight="1">
      <c r="A412" s="15">
        <v>44244.0</v>
      </c>
      <c r="B412" s="1">
        <v>8181.994350282486</v>
      </c>
      <c r="C412" s="1">
        <v>9000.0</v>
      </c>
      <c r="D412" s="1">
        <v>8700.859872611465</v>
      </c>
      <c r="E412" s="1">
        <v>11818.009852216748</v>
      </c>
      <c r="F412" s="1">
        <v>9214.81</v>
      </c>
      <c r="G412" s="1">
        <v>10454.992537313432</v>
      </c>
      <c r="H412" s="1">
        <v>9091.0</v>
      </c>
      <c r="I412" s="1">
        <v>8818.026315789473</v>
      </c>
      <c r="J412" s="1">
        <v>8795.959866220735</v>
      </c>
      <c r="K412" s="1">
        <v>8545.018817204302</v>
      </c>
      <c r="L412" s="1">
        <v>13181.992351816443</v>
      </c>
      <c r="M412" s="1">
        <v>13182.0</v>
      </c>
      <c r="N412" s="1">
        <v>9439.63125</v>
      </c>
      <c r="O412" s="1">
        <v>6908.703286384976</v>
      </c>
      <c r="P412" s="1">
        <v>9021.52229299363</v>
      </c>
      <c r="Q412" s="1">
        <v>8181.296833773087</v>
      </c>
    </row>
    <row r="413" ht="15.75" customHeight="1">
      <c r="A413" s="15">
        <v>44245.0</v>
      </c>
      <c r="B413" s="1">
        <v>8181.9885057471265</v>
      </c>
      <c r="C413" s="1">
        <v>9000.0</v>
      </c>
      <c r="D413" s="1">
        <v>8700.838666666667</v>
      </c>
      <c r="E413" s="1">
        <v>11818.008064516129</v>
      </c>
      <c r="F413" s="1">
        <v>9214.86859813084</v>
      </c>
      <c r="G413" s="1">
        <v>10454.990291262136</v>
      </c>
      <c r="H413" s="1">
        <v>9091.0</v>
      </c>
      <c r="I413" s="1">
        <v>8818.039497307002</v>
      </c>
      <c r="J413" s="1">
        <v>8795.979094076654</v>
      </c>
      <c r="K413" s="1">
        <v>8545.017045454546</v>
      </c>
      <c r="L413" s="1">
        <v>13181.998062015504</v>
      </c>
      <c r="M413" s="1">
        <v>13182.0</v>
      </c>
      <c r="N413" s="1">
        <v>7564.0</v>
      </c>
      <c r="O413" s="1">
        <v>6908.75</v>
      </c>
      <c r="P413" s="1">
        <v>7570.388888888889</v>
      </c>
      <c r="Q413" s="1">
        <v>8181.45</v>
      </c>
    </row>
    <row r="414" ht="15.75" customHeight="1">
      <c r="A414" s="15">
        <v>44246.0</v>
      </c>
      <c r="B414" s="1">
        <v>7895.156521739131</v>
      </c>
      <c r="C414" s="1">
        <v>8230.302325581395</v>
      </c>
      <c r="D414" s="1">
        <v>8700.865989847716</v>
      </c>
      <c r="E414" s="1">
        <v>11111.296089385474</v>
      </c>
      <c r="F414" s="1">
        <v>9214.859370078739</v>
      </c>
      <c r="G414" s="1">
        <v>10454.968085106382</v>
      </c>
      <c r="H414" s="1">
        <v>9091.0</v>
      </c>
      <c r="I414" s="1">
        <v>8818.02229299363</v>
      </c>
      <c r="J414" s="1">
        <v>8795.958542713568</v>
      </c>
      <c r="K414" s="1">
        <v>8545.016563146997</v>
      </c>
      <c r="L414" s="1">
        <v>13181.997399219767</v>
      </c>
      <c r="M414" s="1">
        <v>13182.0</v>
      </c>
      <c r="N414" s="1">
        <v>7563.984158415842</v>
      </c>
      <c r="O414" s="1">
        <v>6908.734065934065</v>
      </c>
      <c r="P414" s="1">
        <v>7276.7213114754095</v>
      </c>
      <c r="Q414" s="1">
        <v>8181.41170212766</v>
      </c>
    </row>
    <row r="415" ht="15.75" customHeight="1">
      <c r="A415" s="15">
        <v>44247.0</v>
      </c>
      <c r="B415" s="1">
        <v>7730.663101604278</v>
      </c>
      <c r="C415" s="1">
        <v>7727.0</v>
      </c>
      <c r="D415" s="1">
        <v>8700.878527607363</v>
      </c>
      <c r="E415" s="1">
        <v>10820.42270531401</v>
      </c>
      <c r="F415" s="1">
        <v>9214.82251497006</v>
      </c>
      <c r="G415" s="1">
        <v>10454.986013986014</v>
      </c>
      <c r="H415" s="1">
        <v>9091.0</v>
      </c>
      <c r="I415" s="1">
        <v>8818.022508038584</v>
      </c>
      <c r="J415" s="1">
        <v>8795.978520286397</v>
      </c>
      <c r="K415" s="1">
        <v>8545.01859799714</v>
      </c>
      <c r="L415" s="1">
        <v>13181.997153024911</v>
      </c>
      <c r="M415" s="1">
        <v>13182.0</v>
      </c>
      <c r="N415" s="1">
        <v>7563.989056087551</v>
      </c>
      <c r="O415" s="1">
        <v>6908.783838383838</v>
      </c>
      <c r="P415" s="1">
        <v>7272.991869918699</v>
      </c>
      <c r="Q415" s="1">
        <v>8181.46843003413</v>
      </c>
    </row>
    <row r="416" ht="15.75" customHeight="1">
      <c r="A416" s="15">
        <v>44248.0</v>
      </c>
      <c r="B416" s="1">
        <v>7727.018229166667</v>
      </c>
      <c r="C416" s="1">
        <v>7727.0</v>
      </c>
      <c r="D416" s="1">
        <v>8700.849689440995</v>
      </c>
      <c r="E416" s="1">
        <v>10818.006321112516</v>
      </c>
      <c r="F416" s="1">
        <v>9214.81</v>
      </c>
      <c r="G416" s="1">
        <v>10455.0</v>
      </c>
      <c r="H416" s="1">
        <v>9091.0</v>
      </c>
      <c r="I416" s="1">
        <v>8818.013986013986</v>
      </c>
      <c r="J416" s="1">
        <v>8795.968531468532</v>
      </c>
      <c r="K416" s="1">
        <v>8545.015531660692</v>
      </c>
      <c r="L416" s="1">
        <v>13181.996503496504</v>
      </c>
      <c r="M416" s="1">
        <v>13182.0</v>
      </c>
      <c r="N416" s="1">
        <v>7563.9930232558145</v>
      </c>
      <c r="O416" s="1">
        <v>6908.796208530805</v>
      </c>
      <c r="P416" s="1">
        <v>7272.991978609625</v>
      </c>
      <c r="Q416" s="1">
        <v>8181.477955911823</v>
      </c>
    </row>
    <row r="417" ht="15.75" customHeight="1">
      <c r="A417" s="15">
        <v>44249.0</v>
      </c>
      <c r="B417" s="1">
        <v>7727.0</v>
      </c>
      <c r="C417" s="1">
        <v>7727.0625</v>
      </c>
      <c r="D417" s="1">
        <v>8700.941333333334</v>
      </c>
      <c r="E417" s="1">
        <v>10818.018181818183</v>
      </c>
      <c r="F417" s="1">
        <v>9214.826456692914</v>
      </c>
      <c r="G417" s="1">
        <v>10454.98275862069</v>
      </c>
      <c r="H417" s="1">
        <v>9091.0</v>
      </c>
      <c r="I417" s="1">
        <v>8818.025695931477</v>
      </c>
      <c r="J417" s="1">
        <v>8795.990099009901</v>
      </c>
      <c r="K417" s="1">
        <v>8545.012738853504</v>
      </c>
      <c r="L417" s="1">
        <v>13181.99322799097</v>
      </c>
      <c r="M417" s="1">
        <v>13182.0</v>
      </c>
      <c r="N417" s="1">
        <v>7563.993073593074</v>
      </c>
      <c r="O417" s="1">
        <v>6908.69497716895</v>
      </c>
      <c r="P417" s="1">
        <v>7273.0</v>
      </c>
      <c r="Q417" s="1">
        <v>8181.279792746114</v>
      </c>
    </row>
    <row r="418" ht="15.75" customHeight="1">
      <c r="A418" s="15">
        <v>44250.0</v>
      </c>
      <c r="B418" s="1">
        <v>7727.0055555555555</v>
      </c>
      <c r="C418" s="1">
        <v>7727.075</v>
      </c>
      <c r="D418" s="1">
        <v>8700.981512605042</v>
      </c>
      <c r="E418" s="1">
        <v>10818.00283286119</v>
      </c>
      <c r="F418" s="1">
        <v>9214.886999999999</v>
      </c>
      <c r="G418" s="1">
        <v>10455.0</v>
      </c>
      <c r="H418" s="1">
        <v>9091.0</v>
      </c>
      <c r="I418" s="1">
        <v>8818.011090573013</v>
      </c>
      <c r="J418" s="1">
        <v>8795.984589041096</v>
      </c>
      <c r="K418" s="1">
        <v>8545.017191977078</v>
      </c>
      <c r="L418" s="1">
        <v>13182.0</v>
      </c>
      <c r="M418" s="1">
        <v>13182.0</v>
      </c>
      <c r="N418" s="1">
        <v>7571.044776119403</v>
      </c>
      <c r="O418" s="1">
        <v>6908.68449197861</v>
      </c>
      <c r="P418" s="1">
        <v>7282.40414507772</v>
      </c>
      <c r="Q418" s="1">
        <v>8181.3633540372675</v>
      </c>
    </row>
    <row r="419" ht="15.75" customHeight="1">
      <c r="A419" s="15">
        <v>44251.0</v>
      </c>
      <c r="B419" s="1">
        <v>7727.00462962963</v>
      </c>
      <c r="C419" s="1">
        <v>7727.022222222222</v>
      </c>
      <c r="D419" s="1">
        <v>8700.924137931035</v>
      </c>
      <c r="E419" s="1">
        <v>10818.00583090379</v>
      </c>
      <c r="F419" s="1">
        <v>9214.81</v>
      </c>
      <c r="G419" s="1">
        <v>10454.984732824427</v>
      </c>
      <c r="H419" s="1">
        <v>9090.993939393938</v>
      </c>
      <c r="I419" s="1">
        <v>8818.02687140115</v>
      </c>
      <c r="J419" s="1">
        <v>8795.977099236641</v>
      </c>
      <c r="K419" s="1">
        <v>8545.023460410557</v>
      </c>
      <c r="L419" s="1">
        <v>13181.995623632385</v>
      </c>
      <c r="M419" s="1">
        <v>13182.0</v>
      </c>
      <c r="N419" s="1">
        <v>7571.286486486487</v>
      </c>
      <c r="O419" s="1">
        <v>6908.718435754189</v>
      </c>
      <c r="P419" s="1">
        <v>7272.99537037037</v>
      </c>
      <c r="Q419" s="1">
        <v>8181.401086956522</v>
      </c>
    </row>
    <row r="420" ht="15.75" customHeight="1">
      <c r="A420" s="15">
        <v>44252.0</v>
      </c>
      <c r="B420" s="1">
        <v>7727.01581027668</v>
      </c>
      <c r="C420" s="1">
        <v>7727.0</v>
      </c>
      <c r="D420" s="1">
        <v>8700.861417322836</v>
      </c>
      <c r="E420" s="1">
        <v>10818.011709601873</v>
      </c>
      <c r="F420" s="1">
        <v>9214.81</v>
      </c>
      <c r="G420" s="1">
        <v>10455.0</v>
      </c>
      <c r="H420" s="1">
        <v>9091.0</v>
      </c>
      <c r="I420" s="1">
        <v>8818.009132420091</v>
      </c>
      <c r="J420" s="1">
        <v>8795.967391304348</v>
      </c>
      <c r="K420" s="1">
        <v>8545.050549450549</v>
      </c>
      <c r="L420" s="1">
        <v>13181.998137802608</v>
      </c>
      <c r="M420" s="1">
        <v>13182.0</v>
      </c>
      <c r="N420" s="1">
        <v>7563.9951515151515</v>
      </c>
      <c r="O420" s="1">
        <v>6908.774647887324</v>
      </c>
      <c r="P420" s="1">
        <v>7272.981617647059</v>
      </c>
      <c r="Q420" s="1">
        <v>8181.457468879668</v>
      </c>
    </row>
    <row r="421" ht="15.75" customHeight="1">
      <c r="A421" s="15">
        <v>44253.0</v>
      </c>
      <c r="B421" s="1">
        <v>7727.022151898735</v>
      </c>
      <c r="C421" s="1">
        <v>7727.014705882353</v>
      </c>
      <c r="D421" s="1">
        <v>8700.948837209304</v>
      </c>
      <c r="E421" s="1">
        <v>10813.509734513274</v>
      </c>
      <c r="F421" s="1">
        <v>9214.833885714286</v>
      </c>
      <c r="G421" s="1">
        <v>10454.994818652849</v>
      </c>
      <c r="H421" s="1">
        <v>9091.0</v>
      </c>
      <c r="I421" s="1">
        <v>8818.021798365122</v>
      </c>
      <c r="J421" s="1">
        <v>8795.96875</v>
      </c>
      <c r="K421" s="1">
        <v>8545.015463917525</v>
      </c>
      <c r="L421" s="1">
        <v>13181.994259471872</v>
      </c>
      <c r="M421" s="1">
        <v>13181.991869918698</v>
      </c>
      <c r="N421" s="1">
        <v>7563.992417061612</v>
      </c>
      <c r="O421" s="1">
        <v>6908.767741935483</v>
      </c>
      <c r="P421" s="1">
        <v>7272.989795918367</v>
      </c>
      <c r="Q421" s="1">
        <v>8181.479010494752</v>
      </c>
    </row>
    <row r="422" ht="15.75" customHeight="1">
      <c r="A422" s="15">
        <v>44254.0</v>
      </c>
      <c r="B422" s="1">
        <v>7727.026565464896</v>
      </c>
      <c r="C422" s="1">
        <v>7727.032258064516</v>
      </c>
      <c r="D422" s="1">
        <v>8700.8064</v>
      </c>
      <c r="E422" s="1">
        <v>10813.171523730225</v>
      </c>
      <c r="F422" s="1">
        <v>9214.892996389892</v>
      </c>
      <c r="G422" s="1">
        <v>10454.956719817768</v>
      </c>
      <c r="H422" s="1">
        <v>9091.0</v>
      </c>
      <c r="I422" s="1">
        <v>8818.046462513199</v>
      </c>
      <c r="J422" s="1">
        <v>8795.955390334573</v>
      </c>
      <c r="K422" s="1">
        <v>8545.02977412731</v>
      </c>
      <c r="L422" s="1">
        <v>13181.990763546799</v>
      </c>
      <c r="M422" s="1">
        <v>13181.995555555555</v>
      </c>
      <c r="N422" s="1">
        <v>7563.985018726592</v>
      </c>
      <c r="O422" s="1">
        <v>6908.765635738831</v>
      </c>
      <c r="P422" s="1">
        <v>7272.9923954372625</v>
      </c>
      <c r="Q422" s="1">
        <v>8181.421216848674</v>
      </c>
    </row>
    <row r="423" ht="15.75" customHeight="1">
      <c r="A423" s="15">
        <v>44255.0</v>
      </c>
      <c r="B423" s="1">
        <v>7727.015590200445</v>
      </c>
      <c r="C423" s="1">
        <v>7727.0204081632655</v>
      </c>
      <c r="D423" s="1">
        <v>8700.859302325582</v>
      </c>
      <c r="E423" s="1">
        <v>10813.943250214961</v>
      </c>
      <c r="F423" s="1">
        <v>9214.82756302521</v>
      </c>
      <c r="G423" s="1">
        <v>10454.993377483444</v>
      </c>
      <c r="H423" s="1">
        <v>9090.995901639344</v>
      </c>
      <c r="I423" s="1">
        <v>8818.028368794327</v>
      </c>
      <c r="J423" s="1">
        <v>8795.949612403101</v>
      </c>
      <c r="K423" s="1">
        <v>8545.022246941046</v>
      </c>
      <c r="L423" s="1">
        <v>13181.998257839721</v>
      </c>
      <c r="M423" s="1">
        <v>13181.995594713657</v>
      </c>
      <c r="N423" s="1">
        <v>7563.995202398802</v>
      </c>
      <c r="O423" s="1">
        <v>6908.819011406844</v>
      </c>
      <c r="P423" s="1">
        <v>7272.997991967872</v>
      </c>
      <c r="Q423" s="1">
        <v>8181.434607645875</v>
      </c>
    </row>
    <row r="424" ht="15.75" customHeight="1">
      <c r="A424" s="15">
        <v>44256.0</v>
      </c>
      <c r="B424" s="1">
        <v>8158.527777777777</v>
      </c>
      <c r="C424" s="1">
        <v>8973.479166666666</v>
      </c>
      <c r="D424" s="1">
        <v>8700.844871794872</v>
      </c>
      <c r="E424" s="1">
        <v>11802.446666666667</v>
      </c>
      <c r="F424" s="1">
        <v>9214.81</v>
      </c>
      <c r="G424" s="1">
        <v>10454.988372093023</v>
      </c>
      <c r="H424" s="1">
        <v>9091.0</v>
      </c>
      <c r="I424" s="1">
        <v>8818.018903591683</v>
      </c>
      <c r="J424" s="1">
        <v>8795.965</v>
      </c>
      <c r="K424" s="1">
        <v>8545.021909233177</v>
      </c>
      <c r="L424" s="1">
        <v>13181.997914494264</v>
      </c>
      <c r="M424" s="1">
        <v>13181.992700729927</v>
      </c>
      <c r="N424" s="1">
        <v>7581.998730158731</v>
      </c>
      <c r="O424" s="1">
        <v>6908.695336787565</v>
      </c>
      <c r="P424" s="1">
        <v>7316.879310344828</v>
      </c>
      <c r="Q424" s="1">
        <v>8181.384269662922</v>
      </c>
    </row>
    <row r="425" ht="15.75" customHeight="1">
      <c r="A425" s="15">
        <v>44257.0</v>
      </c>
      <c r="B425" s="1">
        <v>8164.9375</v>
      </c>
      <c r="C425" s="1">
        <v>9000.0</v>
      </c>
      <c r="D425" s="1">
        <v>8700.98705882353</v>
      </c>
      <c r="E425" s="1">
        <v>11810.395437262358</v>
      </c>
      <c r="F425" s="1">
        <v>9214.836624203821</v>
      </c>
      <c r="G425" s="1">
        <v>10454.9765625</v>
      </c>
      <c r="H425" s="1">
        <v>9091.0</v>
      </c>
      <c r="I425" s="1">
        <v>8818.019639934533</v>
      </c>
      <c r="J425" s="1">
        <v>8795.99375</v>
      </c>
      <c r="K425" s="1">
        <v>8545.00705882353</v>
      </c>
      <c r="L425" s="1">
        <v>13182.0</v>
      </c>
      <c r="M425" s="1">
        <v>13181.984615384616</v>
      </c>
      <c r="N425" s="1">
        <v>9440.800000000001</v>
      </c>
      <c r="O425" s="1">
        <v>6908.647826086956</v>
      </c>
      <c r="P425" s="1">
        <v>9080.242603550296</v>
      </c>
      <c r="Q425" s="1">
        <v>8181.2558139534885</v>
      </c>
    </row>
    <row r="426" ht="15.75" customHeight="1">
      <c r="A426" s="15">
        <v>44258.0</v>
      </c>
      <c r="B426" s="1">
        <v>8179.394285714286</v>
      </c>
      <c r="C426" s="1">
        <v>8971.711111111112</v>
      </c>
      <c r="D426" s="1">
        <v>8700.942608695652</v>
      </c>
      <c r="E426" s="1">
        <v>11818.0</v>
      </c>
      <c r="F426" s="1">
        <v>9214.825597014924</v>
      </c>
      <c r="G426" s="1">
        <v>10454.990196078432</v>
      </c>
      <c r="H426" s="1">
        <v>9091.0</v>
      </c>
      <c r="I426" s="1">
        <v>8818.007168458782</v>
      </c>
      <c r="J426" s="1">
        <v>8795.99369747899</v>
      </c>
      <c r="K426" s="1">
        <v>8545.016706443914</v>
      </c>
      <c r="L426" s="1">
        <v>13181.99597585513</v>
      </c>
      <c r="M426" s="1">
        <v>10818.0</v>
      </c>
      <c r="N426" s="1">
        <v>8924.822535211268</v>
      </c>
      <c r="O426" s="1">
        <v>6908.5961290322575</v>
      </c>
      <c r="P426" s="1">
        <v>8324.254437869822</v>
      </c>
      <c r="Q426" s="1">
        <v>8181.231081081081</v>
      </c>
    </row>
    <row r="427" ht="15.75" customHeight="1">
      <c r="A427" s="15">
        <v>44259.0</v>
      </c>
      <c r="B427" s="1">
        <v>8179.369942196532</v>
      </c>
      <c r="C427" s="1">
        <v>9000.0</v>
      </c>
      <c r="D427" s="1">
        <v>8701.000000000002</v>
      </c>
      <c r="E427" s="1">
        <v>11818.008130081302</v>
      </c>
      <c r="F427" s="1">
        <v>9214.81</v>
      </c>
      <c r="G427" s="1">
        <v>10455.0</v>
      </c>
      <c r="H427" s="1">
        <v>9091.0</v>
      </c>
      <c r="I427" s="1">
        <v>8818.016260162602</v>
      </c>
      <c r="J427" s="1">
        <v>8795.968085106382</v>
      </c>
      <c r="K427" s="1">
        <v>8545.007556675064</v>
      </c>
      <c r="L427" s="1">
        <v>13181.986274509803</v>
      </c>
      <c r="M427" s="1">
        <v>10818.006329113925</v>
      </c>
      <c r="N427" s="1">
        <v>7563.982733812951</v>
      </c>
      <c r="O427" s="1">
        <v>6908.612587412587</v>
      </c>
      <c r="P427" s="1">
        <v>7280.450657894737</v>
      </c>
      <c r="Q427" s="1">
        <v>8181.2415254237285</v>
      </c>
    </row>
    <row r="428" ht="15.75" customHeight="1">
      <c r="A428" s="15">
        <v>44260.0</v>
      </c>
      <c r="B428" s="1">
        <v>7558.1439688715955</v>
      </c>
      <c r="C428" s="1">
        <v>7482.508196721312</v>
      </c>
      <c r="D428" s="1">
        <v>8700.8796875</v>
      </c>
      <c r="E428" s="1">
        <v>10211.830845771145</v>
      </c>
      <c r="F428" s="1">
        <v>9214.81</v>
      </c>
      <c r="G428" s="1">
        <v>10454.987951807228</v>
      </c>
      <c r="H428" s="1">
        <v>9091.0</v>
      </c>
      <c r="I428" s="1">
        <v>8818.020512820513</v>
      </c>
      <c r="J428" s="1">
        <v>8795.954545454546</v>
      </c>
      <c r="K428" s="1">
        <v>8545.018789144051</v>
      </c>
      <c r="L428" s="1">
        <v>13181.991967871487</v>
      </c>
      <c r="M428" s="1">
        <v>10818.0</v>
      </c>
      <c r="N428" s="1">
        <v>7563.987692307693</v>
      </c>
      <c r="O428" s="1">
        <v>6908.601058201058</v>
      </c>
      <c r="P428" s="1">
        <v>7153.68125</v>
      </c>
      <c r="Q428" s="1">
        <v>8181.316216216216</v>
      </c>
    </row>
    <row r="429" ht="15.75" customHeight="1">
      <c r="A429" s="15">
        <v>44261.0</v>
      </c>
      <c r="B429" s="1">
        <v>7536.590476190476</v>
      </c>
      <c r="C429" s="1">
        <v>7520.282828282829</v>
      </c>
      <c r="D429" s="1">
        <v>8700.96507936508</v>
      </c>
      <c r="E429" s="1">
        <v>10196.719087635054</v>
      </c>
      <c r="F429" s="1">
        <v>9214.840289855072</v>
      </c>
      <c r="G429" s="1">
        <v>10454.989010989011</v>
      </c>
      <c r="H429" s="1">
        <v>9091.0</v>
      </c>
      <c r="I429" s="1">
        <v>8818.04011461318</v>
      </c>
      <c r="J429" s="1">
        <v>8795.995726495727</v>
      </c>
      <c r="K429" s="1">
        <v>8545.046798029556</v>
      </c>
      <c r="L429" s="1">
        <v>13181.996582365004</v>
      </c>
      <c r="M429" s="1">
        <v>10818.0</v>
      </c>
      <c r="N429" s="1">
        <v>7563.986382978724</v>
      </c>
      <c r="O429" s="1">
        <v>6908.719626168225</v>
      </c>
      <c r="P429" s="1">
        <v>7107.202868852459</v>
      </c>
      <c r="Q429" s="1">
        <v>8181.427118644067</v>
      </c>
    </row>
    <row r="430" ht="15.75" customHeight="1">
      <c r="A430" s="15">
        <v>44262.0</v>
      </c>
      <c r="B430" s="1">
        <v>7538.299450549451</v>
      </c>
      <c r="C430" s="1">
        <v>7517.8</v>
      </c>
      <c r="D430" s="1">
        <v>8700.91472868217</v>
      </c>
      <c r="E430" s="1">
        <v>10181.997698504028</v>
      </c>
      <c r="F430" s="1">
        <v>9214.829904761904</v>
      </c>
      <c r="G430" s="1">
        <v>10454.991836734695</v>
      </c>
      <c r="H430" s="1">
        <v>9091.0</v>
      </c>
      <c r="I430" s="1">
        <v>8818.017889087656</v>
      </c>
      <c r="J430" s="1">
        <v>8795.962078651686</v>
      </c>
      <c r="K430" s="1">
        <v>8545.009975062345</v>
      </c>
      <c r="L430" s="1">
        <v>13181.99784637473</v>
      </c>
      <c r="M430" s="1">
        <v>10818.00566572238</v>
      </c>
      <c r="N430" s="1">
        <v>7563.992295345105</v>
      </c>
      <c r="O430" s="1">
        <v>6908.5927536231875</v>
      </c>
      <c r="P430" s="1">
        <v>7127.6255060728745</v>
      </c>
      <c r="Q430" s="1">
        <v>8181.41095890411</v>
      </c>
    </row>
    <row r="431" ht="15.75" customHeight="1">
      <c r="A431" s="15">
        <v>44263.0</v>
      </c>
      <c r="B431" s="1">
        <v>8172.116279069767</v>
      </c>
      <c r="C431" s="1">
        <v>9000.0</v>
      </c>
      <c r="D431" s="1">
        <v>8700.894230769232</v>
      </c>
      <c r="E431" s="1">
        <v>11793.597014925374</v>
      </c>
      <c r="F431" s="1">
        <v>9214.845423728813</v>
      </c>
      <c r="G431" s="1">
        <v>10454.990476190476</v>
      </c>
      <c r="H431" s="1">
        <v>9091.0</v>
      </c>
      <c r="I431" s="1">
        <v>8818.004694835681</v>
      </c>
      <c r="J431" s="1">
        <v>8795.953125</v>
      </c>
      <c r="K431" s="1">
        <v>8545.006060606062</v>
      </c>
      <c r="L431" s="1">
        <v>13181.995294117647</v>
      </c>
      <c r="M431" s="1">
        <v>10818.0</v>
      </c>
      <c r="N431" s="1">
        <v>7563.9795918367345</v>
      </c>
      <c r="O431" s="1">
        <v>6908.7105769230775</v>
      </c>
      <c r="P431" s="1">
        <v>7132.725714285714</v>
      </c>
      <c r="Q431" s="1">
        <v>8181.322222222222</v>
      </c>
    </row>
    <row r="432" ht="15.75" customHeight="1">
      <c r="A432" s="15">
        <v>44264.0</v>
      </c>
      <c r="B432" s="1">
        <v>8181.988235294118</v>
      </c>
      <c r="C432" s="1">
        <v>9000.0</v>
      </c>
      <c r="D432" s="1">
        <v>8700.937142857143</v>
      </c>
      <c r="E432" s="1">
        <v>11818.01</v>
      </c>
      <c r="F432" s="1">
        <v>9214.81</v>
      </c>
      <c r="G432" s="1">
        <v>10454.959677419354</v>
      </c>
      <c r="H432" s="1">
        <v>9091.0</v>
      </c>
      <c r="I432" s="1">
        <v>8818.024844720498</v>
      </c>
      <c r="J432" s="1">
        <v>8795.99433962264</v>
      </c>
      <c r="K432" s="1">
        <v>8545.005813953489</v>
      </c>
      <c r="L432" s="1">
        <v>13182.0</v>
      </c>
      <c r="M432" s="1">
        <v>10818.0</v>
      </c>
      <c r="N432" s="1">
        <v>7618.76894977169</v>
      </c>
      <c r="O432" s="1">
        <v>6908.67984496124</v>
      </c>
      <c r="P432" s="1">
        <v>7211.900497512438</v>
      </c>
      <c r="Q432" s="1">
        <v>8181.405</v>
      </c>
    </row>
    <row r="433" ht="15.75" customHeight="1">
      <c r="A433" s="15">
        <v>44265.0</v>
      </c>
      <c r="B433" s="1">
        <v>8181.993506493506</v>
      </c>
      <c r="C433" s="1">
        <v>9000.0</v>
      </c>
      <c r="D433" s="1">
        <v>8700.688333333334</v>
      </c>
      <c r="E433" s="1">
        <v>11818.020920502093</v>
      </c>
      <c r="F433" s="1">
        <v>9214.876</v>
      </c>
      <c r="G433" s="1">
        <v>10454.980582524271</v>
      </c>
      <c r="H433" s="1">
        <v>9091.0</v>
      </c>
      <c r="I433" s="1">
        <v>8818.01838235294</v>
      </c>
      <c r="J433" s="1">
        <v>8795.980263157895</v>
      </c>
      <c r="K433" s="1">
        <v>8545.008403361344</v>
      </c>
      <c r="L433" s="1">
        <v>13181.99801192843</v>
      </c>
      <c r="M433" s="1">
        <v>10818.015151515152</v>
      </c>
      <c r="N433" s="1">
        <v>7579.144444444445</v>
      </c>
      <c r="O433" s="1">
        <v>6908.6319248826285</v>
      </c>
      <c r="P433" s="1">
        <v>7220.504807692308</v>
      </c>
      <c r="Q433" s="1">
        <v>8181.380549682875</v>
      </c>
    </row>
    <row r="434" ht="15.75" customHeight="1">
      <c r="A434" s="15">
        <v>44266.0</v>
      </c>
      <c r="B434" s="1">
        <v>7729.191387559808</v>
      </c>
      <c r="C434" s="1">
        <v>9000.0</v>
      </c>
      <c r="D434" s="1">
        <v>8700.84827586207</v>
      </c>
      <c r="E434" s="1">
        <v>10821.328903654485</v>
      </c>
      <c r="F434" s="1">
        <v>9214.832234042553</v>
      </c>
      <c r="G434" s="1">
        <v>10454.990990990991</v>
      </c>
      <c r="H434" s="1">
        <v>9090.994897959185</v>
      </c>
      <c r="I434" s="1">
        <v>8818.011928429423</v>
      </c>
      <c r="J434" s="1">
        <v>8795.927835051547</v>
      </c>
      <c r="K434" s="1">
        <v>8545.007177033493</v>
      </c>
      <c r="L434" s="1">
        <v>13181.997942386832</v>
      </c>
      <c r="M434" s="1">
        <v>10818.016260162602</v>
      </c>
      <c r="N434" s="1">
        <v>7597.140540540541</v>
      </c>
      <c r="O434" s="1">
        <v>6908.674893617021</v>
      </c>
      <c r="P434" s="1">
        <v>7182.884792626728</v>
      </c>
      <c r="Q434" s="1">
        <v>8181.366740088106</v>
      </c>
    </row>
    <row r="435" ht="15.75" customHeight="1">
      <c r="A435" s="15">
        <v>44267.0</v>
      </c>
      <c r="B435" s="1">
        <v>7727.019083969466</v>
      </c>
      <c r="C435" s="1">
        <v>9000.0</v>
      </c>
      <c r="D435" s="1">
        <v>8700.84827586207</v>
      </c>
      <c r="E435" s="1">
        <v>10818.002331002332</v>
      </c>
      <c r="F435" s="1">
        <v>9214.842656249999</v>
      </c>
      <c r="G435" s="1">
        <v>10454.97512437811</v>
      </c>
      <c r="H435" s="1">
        <v>9091.0</v>
      </c>
      <c r="I435" s="1">
        <v>8818.0294599018</v>
      </c>
      <c r="J435" s="1">
        <v>8795.966666666667</v>
      </c>
      <c r="K435" s="1">
        <v>8545.013445378152</v>
      </c>
      <c r="L435" s="1">
        <v>13181.99609882965</v>
      </c>
      <c r="M435" s="1">
        <v>10818.0</v>
      </c>
      <c r="N435" s="1">
        <v>7613.552941176471</v>
      </c>
      <c r="O435" s="1">
        <v>6908.7192</v>
      </c>
      <c r="P435" s="1">
        <v>7150.810276679842</v>
      </c>
      <c r="Q435" s="1">
        <v>8181.445820433437</v>
      </c>
    </row>
    <row r="436" ht="15.75" customHeight="1">
      <c r="A436" s="15">
        <v>44268.0</v>
      </c>
      <c r="B436" s="1">
        <v>7727.00505050505</v>
      </c>
      <c r="C436" s="1">
        <v>9000.0</v>
      </c>
      <c r="D436" s="1">
        <v>8700.953521126761</v>
      </c>
      <c r="E436" s="1">
        <v>10818.00314795383</v>
      </c>
      <c r="F436" s="1">
        <v>9214.825597014924</v>
      </c>
      <c r="G436" s="1">
        <v>10454.99025974026</v>
      </c>
      <c r="H436" s="1">
        <v>9091.0</v>
      </c>
      <c r="I436" s="1">
        <v>8818.034165571617</v>
      </c>
      <c r="J436" s="1">
        <v>8795.984293193716</v>
      </c>
      <c r="K436" s="1">
        <v>8545.014510278113</v>
      </c>
      <c r="L436" s="1">
        <v>13181.995091164095</v>
      </c>
      <c r="M436" s="1">
        <v>10818.0</v>
      </c>
      <c r="N436" s="1">
        <v>7598.416842105265</v>
      </c>
      <c r="O436" s="1">
        <v>6908.6082191780815</v>
      </c>
      <c r="P436" s="1">
        <v>7154.271144278607</v>
      </c>
      <c r="Q436" s="1">
        <v>8181.455202312139</v>
      </c>
    </row>
    <row r="437" ht="15.75" customHeight="1">
      <c r="A437" s="15">
        <v>44269.0</v>
      </c>
      <c r="B437" s="1">
        <v>7727.019093078759</v>
      </c>
      <c r="C437" s="1">
        <v>9000.0</v>
      </c>
      <c r="D437" s="1">
        <v>8700.920720720722</v>
      </c>
      <c r="E437" s="1">
        <v>10818.004514672686</v>
      </c>
      <c r="F437" s="1">
        <v>9214.81</v>
      </c>
      <c r="G437" s="1">
        <v>10454.996212121212</v>
      </c>
      <c r="H437" s="1">
        <v>9091.0</v>
      </c>
      <c r="I437" s="1">
        <v>8818.016977928693</v>
      </c>
      <c r="J437" s="1">
        <v>8795.97950819672</v>
      </c>
      <c r="K437" s="1">
        <v>8545.012936610608</v>
      </c>
      <c r="L437" s="1">
        <v>13182.0</v>
      </c>
      <c r="M437" s="1">
        <v>10818.0</v>
      </c>
      <c r="N437" s="1">
        <v>7585.257938718663</v>
      </c>
      <c r="O437" s="1">
        <v>6908.725714285714</v>
      </c>
      <c r="P437" s="1">
        <v>7193.279620853081</v>
      </c>
      <c r="Q437" s="1">
        <v>8181.399772209567</v>
      </c>
    </row>
    <row r="438" ht="15.75" customHeight="1">
      <c r="A438" s="15">
        <v>44270.0</v>
      </c>
      <c r="B438" s="1">
        <v>8176.2405063291135</v>
      </c>
      <c r="C438" s="1">
        <v>9000.0</v>
      </c>
      <c r="D438" s="1">
        <v>8700.926050420168</v>
      </c>
      <c r="E438" s="1">
        <v>11813.475113122173</v>
      </c>
      <c r="F438" s="1">
        <v>9214.844833333333</v>
      </c>
      <c r="G438" s="1">
        <v>10455.0</v>
      </c>
      <c r="H438" s="1">
        <v>9091.0</v>
      </c>
      <c r="I438" s="1">
        <v>8818.015296367113</v>
      </c>
      <c r="J438" s="1">
        <v>8795.97609561753</v>
      </c>
      <c r="K438" s="1">
        <v>8545.008042895442</v>
      </c>
      <c r="L438" s="1">
        <v>13181.997658079625</v>
      </c>
      <c r="M438" s="1">
        <v>10818.01282051282</v>
      </c>
      <c r="N438" s="1">
        <v>7598.549295774648</v>
      </c>
      <c r="O438" s="1">
        <v>6908.715352697095</v>
      </c>
      <c r="P438" s="1">
        <v>7187.363228699552</v>
      </c>
      <c r="Q438" s="1">
        <v>8181.341269841269</v>
      </c>
    </row>
    <row r="439" ht="15.75" customHeight="1">
      <c r="A439" s="15">
        <v>44271.0</v>
      </c>
      <c r="B439" s="1">
        <v>8182.0</v>
      </c>
      <c r="C439" s="1">
        <v>9000.0</v>
      </c>
      <c r="D439" s="1">
        <v>8700.863565891474</v>
      </c>
      <c r="E439" s="1">
        <v>11818.003717472118</v>
      </c>
      <c r="F439" s="1">
        <v>9214.81</v>
      </c>
      <c r="G439" s="1">
        <v>10454.976</v>
      </c>
      <c r="H439" s="1">
        <v>9091.0</v>
      </c>
      <c r="I439" s="1">
        <v>8818.00680272109</v>
      </c>
      <c r="J439" s="1">
        <v>8795.966165413534</v>
      </c>
      <c r="K439" s="1">
        <v>8545.021226415094</v>
      </c>
      <c r="L439" s="1">
        <v>13181.997881355932</v>
      </c>
      <c r="M439" s="1">
        <v>10818.0</v>
      </c>
      <c r="N439" s="1">
        <v>8654.4</v>
      </c>
      <c r="O439" s="1">
        <v>6908.693562231759</v>
      </c>
      <c r="P439" s="1">
        <v>7596.854166666667</v>
      </c>
      <c r="Q439" s="1">
        <v>8181.337044534413</v>
      </c>
    </row>
    <row r="440" ht="15.75" customHeight="1">
      <c r="A440" s="15">
        <v>44272.0</v>
      </c>
      <c r="B440" s="1">
        <v>8181.994350282486</v>
      </c>
      <c r="C440" s="1">
        <v>9000.0</v>
      </c>
      <c r="D440" s="1">
        <v>8701.000000000002</v>
      </c>
      <c r="E440" s="1">
        <v>11818.0</v>
      </c>
      <c r="F440" s="1">
        <v>9214.854</v>
      </c>
      <c r="G440" s="1">
        <v>10455.0</v>
      </c>
      <c r="H440" s="1">
        <v>9090.99173553719</v>
      </c>
      <c r="I440" s="1">
        <v>8818.016</v>
      </c>
      <c r="J440" s="1">
        <v>8795.980434782608</v>
      </c>
      <c r="K440" s="1">
        <v>8545.005555555555</v>
      </c>
      <c r="L440" s="1">
        <v>13182.0</v>
      </c>
      <c r="M440" s="1">
        <v>10818.0</v>
      </c>
      <c r="N440" s="1">
        <v>8654.4</v>
      </c>
      <c r="O440" s="1">
        <v>6908.687209302326</v>
      </c>
      <c r="P440" s="1">
        <v>7660.743055555556</v>
      </c>
      <c r="Q440" s="1">
        <v>8181.4212765957445</v>
      </c>
    </row>
    <row r="441" ht="15.75" customHeight="1">
      <c r="A441" s="15">
        <v>44273.0</v>
      </c>
      <c r="B441" s="1">
        <v>7731.877005347594</v>
      </c>
      <c r="C441" s="1">
        <v>7273.0</v>
      </c>
      <c r="D441" s="1">
        <v>8700.976595744682</v>
      </c>
      <c r="E441" s="1">
        <v>10818.00701754386</v>
      </c>
      <c r="F441" s="1">
        <v>9214.83111111111</v>
      </c>
      <c r="G441" s="1">
        <v>10454.963302752294</v>
      </c>
      <c r="H441" s="1">
        <v>9091.0</v>
      </c>
      <c r="I441" s="1">
        <v>8818.01923076923</v>
      </c>
      <c r="J441" s="1">
        <v>8795.9775</v>
      </c>
      <c r="K441" s="1">
        <v>8545.00849858357</v>
      </c>
      <c r="L441" s="1">
        <v>13182.0</v>
      </c>
      <c r="M441" s="1">
        <v>10818.0</v>
      </c>
      <c r="N441" s="1">
        <v>8555.684848484849</v>
      </c>
      <c r="O441" s="1">
        <v>6908.7555555555555</v>
      </c>
      <c r="P441" s="1">
        <v>7617.635802469136</v>
      </c>
      <c r="Q441" s="1">
        <v>8181.387341772152</v>
      </c>
    </row>
    <row r="442" ht="15.75" customHeight="1">
      <c r="A442" s="15">
        <v>44274.0</v>
      </c>
      <c r="B442" s="1">
        <v>7727.021505376344</v>
      </c>
      <c r="C442" s="1">
        <v>7272.977011494253</v>
      </c>
      <c r="D442" s="1">
        <v>8700.823357664234</v>
      </c>
      <c r="E442" s="1">
        <v>10818.0</v>
      </c>
      <c r="F442" s="1">
        <v>9214.826587301586</v>
      </c>
      <c r="G442" s="1">
        <v>10454.953333333333</v>
      </c>
      <c r="H442" s="1">
        <v>9091.0</v>
      </c>
      <c r="I442" s="1">
        <v>8818.012987012988</v>
      </c>
      <c r="J442" s="1">
        <v>8795.977186311788</v>
      </c>
      <c r="K442" s="1">
        <v>8545.01855670103</v>
      </c>
      <c r="L442" s="1">
        <v>13181.99727148704</v>
      </c>
      <c r="M442" s="1">
        <v>10818.0</v>
      </c>
      <c r="N442" s="1">
        <v>8564.677966101695</v>
      </c>
      <c r="O442" s="1">
        <v>6908.679999999999</v>
      </c>
      <c r="P442" s="1">
        <v>7727.004784688996</v>
      </c>
      <c r="Q442" s="1">
        <v>8181.390909090909</v>
      </c>
    </row>
    <row r="443" ht="15.75" customHeight="1">
      <c r="A443" s="15">
        <v>44275.0</v>
      </c>
      <c r="B443" s="1">
        <v>7697.043956043956</v>
      </c>
      <c r="C443" s="1">
        <v>7273.0</v>
      </c>
      <c r="D443" s="1">
        <v>8700.78</v>
      </c>
      <c r="E443" s="1">
        <v>10743.836815920398</v>
      </c>
      <c r="F443" s="1">
        <v>9214.831999999999</v>
      </c>
      <c r="G443" s="1">
        <v>10454.981927710844</v>
      </c>
      <c r="H443" s="1">
        <v>9091.0</v>
      </c>
      <c r="I443" s="1">
        <v>8818.026622296173</v>
      </c>
      <c r="J443" s="1">
        <v>8795.975524475525</v>
      </c>
      <c r="K443" s="1">
        <v>8545.012345679012</v>
      </c>
      <c r="L443" s="1">
        <v>13181.997826086956</v>
      </c>
      <c r="M443" s="1">
        <v>10818.002392344497</v>
      </c>
      <c r="N443" s="1">
        <v>8592.200407331977</v>
      </c>
      <c r="O443" s="1">
        <v>6908.671428571428</v>
      </c>
      <c r="P443" s="1">
        <v>7727.002777777778</v>
      </c>
      <c r="Q443" s="1">
        <v>8181.462423312883</v>
      </c>
    </row>
    <row r="444" ht="15.75" customHeight="1">
      <c r="A444" s="15">
        <v>44276.0</v>
      </c>
      <c r="B444" s="1">
        <v>7691.009900990099</v>
      </c>
      <c r="C444" s="1">
        <v>7273.0</v>
      </c>
      <c r="D444" s="1">
        <v>8700.979245283019</v>
      </c>
      <c r="E444" s="1">
        <v>10713.167369901546</v>
      </c>
      <c r="F444" s="1">
        <v>9214.830693069305</v>
      </c>
      <c r="G444" s="1">
        <v>10454.994949494949</v>
      </c>
      <c r="H444" s="1">
        <v>9091.0</v>
      </c>
      <c r="I444" s="1">
        <v>8818.028915662651</v>
      </c>
      <c r="J444" s="1">
        <v>8795.980818414322</v>
      </c>
      <c r="K444" s="1">
        <v>8545.0078125</v>
      </c>
      <c r="L444" s="1">
        <v>13181.995898277277</v>
      </c>
      <c r="M444" s="1">
        <v>10818.0</v>
      </c>
      <c r="N444" s="1">
        <v>8628.095090439278</v>
      </c>
      <c r="O444" s="1">
        <v>6908.699212598424</v>
      </c>
      <c r="P444" s="1">
        <v>7727.0</v>
      </c>
      <c r="Q444" s="1">
        <v>8181.405927835051</v>
      </c>
    </row>
    <row r="445" ht="15.75" customHeight="1">
      <c r="A445" s="15">
        <v>44277.0</v>
      </c>
      <c r="B445" s="1">
        <v>7672.46</v>
      </c>
      <c r="C445" s="1">
        <v>7272.9655172413795</v>
      </c>
      <c r="D445" s="1">
        <v>8700.89814814815</v>
      </c>
      <c r="E445" s="1">
        <v>10509.449541284404</v>
      </c>
      <c r="F445" s="1">
        <v>9214.854468085106</v>
      </c>
      <c r="G445" s="1">
        <v>10454.966292134832</v>
      </c>
      <c r="H445" s="1">
        <v>9091.0</v>
      </c>
      <c r="I445" s="1">
        <v>8818.015113350126</v>
      </c>
      <c r="J445" s="1">
        <v>8795.96875</v>
      </c>
      <c r="K445" s="1">
        <v>8545.014705882353</v>
      </c>
      <c r="L445" s="1">
        <v>13181.997084548106</v>
      </c>
      <c r="M445" s="1">
        <v>10818.0</v>
      </c>
      <c r="N445" s="1">
        <v>8610.139130434784</v>
      </c>
      <c r="O445" s="1">
        <v>6908.619834710744</v>
      </c>
      <c r="P445" s="1">
        <v>7727.007042253521</v>
      </c>
      <c r="Q445" s="1">
        <v>8181.368486352358</v>
      </c>
    </row>
    <row r="446" ht="15.75" customHeight="1">
      <c r="A446" s="15">
        <v>44278.0</v>
      </c>
      <c r="B446" s="1">
        <v>7670.481865284974</v>
      </c>
      <c r="C446" s="1">
        <v>7273.0</v>
      </c>
      <c r="D446" s="1">
        <v>8700.886597938146</v>
      </c>
      <c r="E446" s="1">
        <v>10571.611721611722</v>
      </c>
      <c r="F446" s="1">
        <v>9214.81</v>
      </c>
      <c r="G446" s="1">
        <v>10454.948051948051</v>
      </c>
      <c r="H446" s="1">
        <v>9091.0</v>
      </c>
      <c r="I446" s="1">
        <v>8818.030303030304</v>
      </c>
      <c r="J446" s="1">
        <v>8795.993243243243</v>
      </c>
      <c r="K446" s="1">
        <v>8545.008021390375</v>
      </c>
      <c r="L446" s="1">
        <v>13181.994910941476</v>
      </c>
      <c r="M446" s="1">
        <v>10818.0</v>
      </c>
      <c r="N446" s="1">
        <v>8592.703030303031</v>
      </c>
      <c r="O446" s="1">
        <v>6908.595588235294</v>
      </c>
      <c r="P446" s="1">
        <v>7727.0298507462685</v>
      </c>
      <c r="Q446" s="1">
        <v>8181.428020565552</v>
      </c>
    </row>
    <row r="447" ht="15.75" customHeight="1">
      <c r="A447" s="15">
        <v>44279.0</v>
      </c>
      <c r="B447" s="1">
        <v>7646.0526315789475</v>
      </c>
      <c r="C447" s="1">
        <v>7272.954545454545</v>
      </c>
      <c r="D447" s="1">
        <v>8700.957692307693</v>
      </c>
      <c r="E447" s="1">
        <v>10568.59927797834</v>
      </c>
      <c r="F447" s="1">
        <v>9214.830291262135</v>
      </c>
      <c r="G447" s="1">
        <v>10454.973684210527</v>
      </c>
      <c r="H447" s="1">
        <v>9091.0</v>
      </c>
      <c r="I447" s="1">
        <v>8818.018648018648</v>
      </c>
      <c r="J447" s="1">
        <v>8795.958984375</v>
      </c>
      <c r="K447" s="1">
        <v>8545.026162790698</v>
      </c>
      <c r="L447" s="1">
        <v>13181.995215311004</v>
      </c>
      <c r="M447" s="1">
        <v>10818.0</v>
      </c>
      <c r="N447" s="1">
        <v>8593.166917293232</v>
      </c>
      <c r="O447" s="1">
        <v>6908.604026845637</v>
      </c>
      <c r="P447" s="1">
        <v>7727.011627906977</v>
      </c>
      <c r="Q447" s="1">
        <v>8181.361313868613</v>
      </c>
    </row>
    <row r="448" ht="15.75" customHeight="1">
      <c r="A448" s="15">
        <v>44280.0</v>
      </c>
      <c r="B448" s="1">
        <v>7666.220735785953</v>
      </c>
      <c r="C448" s="1">
        <v>7272.9857142857145</v>
      </c>
      <c r="D448" s="1">
        <v>8700.975280898878</v>
      </c>
      <c r="E448" s="1">
        <v>10588.92761394102</v>
      </c>
      <c r="F448" s="1">
        <v>9214.837682119205</v>
      </c>
      <c r="G448" s="1">
        <v>10454.969465648855</v>
      </c>
      <c r="H448" s="1">
        <v>9091.0</v>
      </c>
      <c r="I448" s="1">
        <v>8818.02390438247</v>
      </c>
      <c r="J448" s="1">
        <v>8795.97330960854</v>
      </c>
      <c r="K448" s="1">
        <v>8545.018604651163</v>
      </c>
      <c r="L448" s="1">
        <v>13181.99446494465</v>
      </c>
      <c r="M448" s="1">
        <v>10818.012121212121</v>
      </c>
      <c r="N448" s="1">
        <v>8621.204347826088</v>
      </c>
      <c r="O448" s="1">
        <v>6908.771162790698</v>
      </c>
      <c r="P448" s="1">
        <v>7727.005102040816</v>
      </c>
      <c r="Q448" s="1">
        <v>8181.445360824742</v>
      </c>
    </row>
    <row r="449" ht="15.75" customHeight="1">
      <c r="A449" s="15">
        <v>44281.0</v>
      </c>
      <c r="B449" s="1">
        <v>7727.017391304348</v>
      </c>
      <c r="C449" s="1">
        <v>7272.986666666667</v>
      </c>
      <c r="D449" s="1">
        <v>8700.916981132075</v>
      </c>
      <c r="E449" s="1">
        <v>10818.003745318352</v>
      </c>
      <c r="F449" s="1">
        <v>9214.836624203821</v>
      </c>
      <c r="G449" s="1">
        <v>10454.994818652849</v>
      </c>
      <c r="H449" s="1">
        <v>9091.0</v>
      </c>
      <c r="I449" s="1">
        <v>8818.01875</v>
      </c>
      <c r="J449" s="1">
        <v>8795.963325183375</v>
      </c>
      <c r="K449" s="1">
        <v>8545.039451114922</v>
      </c>
      <c r="L449" s="1">
        <v>13181.99762752076</v>
      </c>
      <c r="M449" s="1">
        <v>10818.00406504065</v>
      </c>
      <c r="N449" s="1">
        <v>8606.222485207101</v>
      </c>
      <c r="O449" s="1">
        <v>6908.71111111111</v>
      </c>
      <c r="P449" s="1">
        <v>7727.0180505415165</v>
      </c>
      <c r="Q449" s="1">
        <v>8181.427272727273</v>
      </c>
    </row>
    <row r="450" ht="15.75" customHeight="1">
      <c r="A450" s="15">
        <v>44282.0</v>
      </c>
      <c r="B450" s="1">
        <v>7727.030852994555</v>
      </c>
      <c r="C450" s="1">
        <v>7272.955696202532</v>
      </c>
      <c r="D450" s="1">
        <v>8700.748913043479</v>
      </c>
      <c r="E450" s="1">
        <v>10818.003424657534</v>
      </c>
      <c r="F450" s="1">
        <v>9214.903303571427</v>
      </c>
      <c r="G450" s="1">
        <v>10454.93611111111</v>
      </c>
      <c r="H450" s="1">
        <v>9091.0</v>
      </c>
      <c r="I450" s="1">
        <v>8818.057471264368</v>
      </c>
      <c r="J450" s="1">
        <v>8795.952127659575</v>
      </c>
      <c r="K450" s="1">
        <v>8545.034324942791</v>
      </c>
      <c r="L450" s="1">
        <v>13181.994496855346</v>
      </c>
      <c r="M450" s="1">
        <v>10818.002369668246</v>
      </c>
      <c r="N450" s="1">
        <v>8620.111157894737</v>
      </c>
      <c r="O450" s="1">
        <v>6908.775000000001</v>
      </c>
      <c r="P450" s="1">
        <v>7727.01072386059</v>
      </c>
      <c r="Q450" s="1">
        <v>8181.421875</v>
      </c>
    </row>
    <row r="451" ht="15.75" customHeight="1">
      <c r="A451" s="15">
        <v>44283.0</v>
      </c>
      <c r="B451" s="1">
        <v>7727.002320185615</v>
      </c>
      <c r="C451" s="1">
        <v>7272.986301369863</v>
      </c>
      <c r="D451" s="1">
        <v>8701.000000000002</v>
      </c>
      <c r="E451" s="1">
        <v>10818.006501950586</v>
      </c>
      <c r="F451" s="1">
        <v>9214.836455696202</v>
      </c>
      <c r="G451" s="1">
        <v>10454.995633187773</v>
      </c>
      <c r="H451" s="1">
        <v>9091.0</v>
      </c>
      <c r="I451" s="1">
        <v>8818.006578947368</v>
      </c>
      <c r="J451" s="1">
        <v>8795.979166666666</v>
      </c>
      <c r="K451" s="1">
        <v>8545.00147928994</v>
      </c>
      <c r="L451" s="1">
        <v>13181.99819004525</v>
      </c>
      <c r="M451" s="1">
        <v>10818.003984063746</v>
      </c>
      <c r="N451" s="1">
        <v>8643.15138121547</v>
      </c>
      <c r="O451" s="1">
        <v>6908.822222222222</v>
      </c>
      <c r="P451" s="1">
        <v>7727.0</v>
      </c>
      <c r="Q451" s="1">
        <v>8181.3862660944205</v>
      </c>
    </row>
    <row r="452" ht="15.75" customHeight="1">
      <c r="A452" s="15">
        <v>44284.0</v>
      </c>
      <c r="B452" s="1">
        <v>7727.004587155963</v>
      </c>
      <c r="C452" s="1">
        <v>7272.975609756098</v>
      </c>
      <c r="D452" s="1">
        <v>8700.975280898878</v>
      </c>
      <c r="E452" s="1">
        <v>10818.0</v>
      </c>
      <c r="F452" s="1">
        <v>9214.81</v>
      </c>
      <c r="G452" s="1">
        <v>10454.989795918367</v>
      </c>
      <c r="H452" s="1">
        <v>9091.0</v>
      </c>
      <c r="I452" s="1">
        <v>8818.015564202335</v>
      </c>
      <c r="J452" s="1">
        <v>8795.988636363636</v>
      </c>
      <c r="K452" s="1">
        <v>8545.031645569621</v>
      </c>
      <c r="L452" s="1">
        <v>13181.997530864197</v>
      </c>
      <c r="M452" s="1">
        <v>10818.0</v>
      </c>
      <c r="N452" s="1">
        <v>8654.4</v>
      </c>
      <c r="O452" s="1">
        <v>6908.574712643678</v>
      </c>
      <c r="P452" s="1">
        <v>7727.012048192771</v>
      </c>
      <c r="Q452" s="1">
        <v>8181.385714285714</v>
      </c>
    </row>
    <row r="453" ht="15.75" customHeight="1">
      <c r="A453" s="15">
        <v>44285.0</v>
      </c>
      <c r="B453" s="1">
        <v>7727.0192307692305</v>
      </c>
      <c r="C453" s="1">
        <v>7272.95652173913</v>
      </c>
      <c r="D453" s="1">
        <v>8700.906779661018</v>
      </c>
      <c r="E453" s="1">
        <v>10818.004395604396</v>
      </c>
      <c r="F453" s="1">
        <v>9214.81</v>
      </c>
      <c r="G453" s="1">
        <v>10454.992537313432</v>
      </c>
      <c r="H453" s="1">
        <v>9091.0</v>
      </c>
      <c r="I453" s="1">
        <v>8818.004750593824</v>
      </c>
      <c r="J453" s="1">
        <v>8795.986486486487</v>
      </c>
      <c r="K453" s="1">
        <v>8545.012605042017</v>
      </c>
      <c r="L453" s="1">
        <v>13181.98250728863</v>
      </c>
      <c r="M453" s="1">
        <v>10818.005235602095</v>
      </c>
      <c r="N453" s="1">
        <v>8654.400000000001</v>
      </c>
      <c r="O453" s="1">
        <v>6908.611111111111</v>
      </c>
      <c r="P453" s="1">
        <v>7727.026666666667</v>
      </c>
      <c r="Q453" s="1">
        <v>8181.42807424594</v>
      </c>
    </row>
    <row r="454" ht="15.75" customHeight="1">
      <c r="A454" s="15">
        <v>44286.0</v>
      </c>
      <c r="B454" s="1">
        <v>7727.012396694215</v>
      </c>
      <c r="C454" s="1">
        <v>7272.947916666667</v>
      </c>
      <c r="D454" s="1">
        <v>8700.985034013605</v>
      </c>
      <c r="E454" s="1">
        <v>10818.008978675645</v>
      </c>
      <c r="F454" s="1">
        <v>9214.81</v>
      </c>
      <c r="G454" s="1">
        <v>10455.0</v>
      </c>
      <c r="H454" s="1">
        <v>9090.995024875621</v>
      </c>
      <c r="I454" s="1">
        <v>8818.014134275618</v>
      </c>
      <c r="J454" s="1">
        <v>8795.979405034324</v>
      </c>
      <c r="K454" s="1">
        <v>8545.016925246826</v>
      </c>
      <c r="L454" s="1">
        <v>13181.993874425727</v>
      </c>
      <c r="M454" s="1">
        <v>10818.005319148937</v>
      </c>
      <c r="N454" s="1">
        <v>8654.401680672268</v>
      </c>
      <c r="O454" s="1">
        <v>6908.681481481482</v>
      </c>
      <c r="P454" s="1">
        <v>7727.0</v>
      </c>
      <c r="Q454" s="1">
        <v>8181.371559633028</v>
      </c>
    </row>
    <row r="455" ht="15.75" customHeight="1">
      <c r="A455" s="15">
        <v>44287.0</v>
      </c>
      <c r="B455" s="1">
        <v>7727.006299212599</v>
      </c>
      <c r="C455" s="1">
        <v>7272.980952380953</v>
      </c>
      <c r="D455" s="1">
        <v>8700.925423728813</v>
      </c>
      <c r="E455" s="1">
        <v>10818.003663003663</v>
      </c>
      <c r="F455" s="1">
        <v>9214.828017241378</v>
      </c>
      <c r="G455" s="1">
        <v>10455.0</v>
      </c>
      <c r="H455" s="1">
        <v>9091.0</v>
      </c>
      <c r="I455" s="1">
        <v>8818.0101010101</v>
      </c>
      <c r="J455" s="1">
        <v>8795.971537001897</v>
      </c>
      <c r="K455" s="1">
        <v>8545.009871668311</v>
      </c>
      <c r="L455" s="1">
        <v>13182.0</v>
      </c>
      <c r="M455" s="1">
        <v>13171.766233766233</v>
      </c>
      <c r="N455" s="1">
        <v>8654.401169590645</v>
      </c>
      <c r="O455" s="1">
        <v>6908.7689320388345</v>
      </c>
      <c r="P455" s="1">
        <v>7727.006211180124</v>
      </c>
      <c r="Q455" s="1">
        <v>8181.43006993007</v>
      </c>
    </row>
    <row r="456" ht="15.75" customHeight="1">
      <c r="A456" s="15">
        <v>44288.0</v>
      </c>
      <c r="B456" s="1">
        <v>7727.005882352942</v>
      </c>
      <c r="C456" s="1">
        <v>7273.0</v>
      </c>
      <c r="D456" s="1">
        <v>8701.0</v>
      </c>
      <c r="E456" s="1">
        <v>10818.0</v>
      </c>
      <c r="F456" s="1">
        <v>9214.81</v>
      </c>
      <c r="G456" s="1">
        <v>10455.0</v>
      </c>
      <c r="H456" s="1">
        <v>9091.0</v>
      </c>
      <c r="I456" s="1">
        <v>8818.028571428571</v>
      </c>
      <c r="J456" s="1">
        <v>8795.992105263158</v>
      </c>
      <c r="K456" s="1">
        <v>8545.014705882353</v>
      </c>
      <c r="L456" s="1">
        <v>13182.0</v>
      </c>
      <c r="M456" s="1">
        <v>13182.0</v>
      </c>
      <c r="N456" s="1">
        <v>8654.400000000001</v>
      </c>
      <c r="O456" s="1">
        <v>6908.681481481482</v>
      </c>
      <c r="P456" s="1">
        <v>7727.0</v>
      </c>
      <c r="Q456" s="1">
        <v>8181.097826086957</v>
      </c>
    </row>
    <row r="457" ht="15.75" customHeight="1">
      <c r="A457" s="15">
        <v>44289.0</v>
      </c>
      <c r="B457" s="1">
        <v>7727.020179372197</v>
      </c>
      <c r="C457" s="1">
        <v>7272.988888888889</v>
      </c>
      <c r="D457" s="1">
        <v>8700.942608695652</v>
      </c>
      <c r="E457" s="1">
        <v>10818.002684563759</v>
      </c>
      <c r="F457" s="1">
        <v>9214.81</v>
      </c>
      <c r="G457" s="1">
        <v>10454.984126984127</v>
      </c>
      <c r="H457" s="1">
        <v>9091.0</v>
      </c>
      <c r="I457" s="1">
        <v>8818.012219959266</v>
      </c>
      <c r="J457" s="1">
        <v>8795.986842105263</v>
      </c>
      <c r="K457" s="1">
        <v>8545.011049723757</v>
      </c>
      <c r="L457" s="1">
        <v>13182.0</v>
      </c>
      <c r="M457" s="1">
        <v>13181.995073891625</v>
      </c>
      <c r="N457" s="1">
        <v>8654.402492211839</v>
      </c>
      <c r="O457" s="1">
        <v>6908.68679245283</v>
      </c>
      <c r="P457" s="1">
        <v>7727.0</v>
      </c>
      <c r="Q457" s="1">
        <v>8181.411585365854</v>
      </c>
    </row>
    <row r="458" ht="15.75" customHeight="1">
      <c r="A458" s="15">
        <v>44290.0</v>
      </c>
      <c r="B458" s="1">
        <v>7727.014553014553</v>
      </c>
      <c r="C458" s="1">
        <v>7272.9885057471265</v>
      </c>
      <c r="D458" s="1">
        <v>8700.983076923078</v>
      </c>
      <c r="E458" s="1">
        <v>10818.001367989056</v>
      </c>
      <c r="F458" s="1">
        <v>9214.81</v>
      </c>
      <c r="G458" s="1">
        <v>10454.991596638656</v>
      </c>
      <c r="H458" s="1">
        <v>9091.0</v>
      </c>
      <c r="I458" s="1">
        <v>8818.01797752809</v>
      </c>
      <c r="J458" s="1">
        <v>8795.973392461197</v>
      </c>
      <c r="K458" s="1">
        <v>8545.01179941003</v>
      </c>
      <c r="L458" s="1">
        <v>13181.99924012158</v>
      </c>
      <c r="M458" s="1">
        <v>13182.0</v>
      </c>
      <c r="N458" s="1">
        <v>8654.4</v>
      </c>
      <c r="O458" s="1">
        <v>6908.692307692308</v>
      </c>
      <c r="P458" s="1">
        <v>7727.003278688525</v>
      </c>
      <c r="Q458" s="1">
        <v>8181.438775510204</v>
      </c>
    </row>
    <row r="459" ht="15.75" customHeight="1">
      <c r="A459" s="15">
        <v>44291.0</v>
      </c>
      <c r="B459" s="1">
        <v>7727.023696682464</v>
      </c>
      <c r="C459" s="1">
        <v>7272.962962962963</v>
      </c>
      <c r="D459" s="1">
        <v>8700.932824427482</v>
      </c>
      <c r="E459" s="1">
        <v>10818.004132231405</v>
      </c>
      <c r="F459" s="1">
        <v>9214.81</v>
      </c>
      <c r="G459" s="1">
        <v>10454.9875</v>
      </c>
      <c r="H459" s="1">
        <v>9091.0</v>
      </c>
      <c r="I459" s="1">
        <v>8818.008810572686</v>
      </c>
      <c r="J459" s="1">
        <v>8795.994525547445</v>
      </c>
      <c r="K459" s="1">
        <v>8545.020134228187</v>
      </c>
      <c r="L459" s="1">
        <v>13181.991758241758</v>
      </c>
      <c r="M459" s="1">
        <v>13182.0</v>
      </c>
      <c r="N459" s="1">
        <v>8654.405839416058</v>
      </c>
      <c r="O459" s="1">
        <v>6908.589999999999</v>
      </c>
      <c r="P459" s="1">
        <v>7727.0</v>
      </c>
      <c r="Q459" s="1">
        <v>8181.384269662922</v>
      </c>
    </row>
    <row r="460" ht="15.75" customHeight="1">
      <c r="A460" s="15">
        <v>44292.0</v>
      </c>
      <c r="B460" s="1">
        <v>8179.295857988166</v>
      </c>
      <c r="C460" s="1">
        <v>9000.0</v>
      </c>
      <c r="D460" s="1">
        <v>8700.977083333333</v>
      </c>
      <c r="E460" s="1">
        <v>11818.0</v>
      </c>
      <c r="F460" s="1">
        <v>9214.81</v>
      </c>
      <c r="G460" s="1">
        <v>10455.0</v>
      </c>
      <c r="H460" s="1">
        <v>9091.0</v>
      </c>
      <c r="I460" s="1">
        <v>8818.008830022076</v>
      </c>
      <c r="J460" s="1">
        <v>8795.986646884274</v>
      </c>
      <c r="K460" s="1">
        <v>8545.003333333334</v>
      </c>
      <c r="L460" s="1">
        <v>13181.997607655503</v>
      </c>
      <c r="M460" s="1">
        <v>13182.0</v>
      </c>
      <c r="N460" s="1">
        <v>8654.4</v>
      </c>
      <c r="O460" s="1">
        <v>6908.7294797687855</v>
      </c>
      <c r="P460" s="1">
        <v>7727.0</v>
      </c>
      <c r="Q460" s="1">
        <v>8181.366279069767</v>
      </c>
    </row>
    <row r="461" ht="15.75" customHeight="1">
      <c r="A461" s="15">
        <v>44293.0</v>
      </c>
      <c r="B461" s="1">
        <v>8182.0</v>
      </c>
      <c r="C461" s="1">
        <v>9000.0</v>
      </c>
      <c r="D461" s="1">
        <v>8700.777215189873</v>
      </c>
      <c r="E461" s="1">
        <v>11818.0</v>
      </c>
      <c r="F461" s="1">
        <v>9214.836124999998</v>
      </c>
      <c r="G461" s="1">
        <v>10455.0</v>
      </c>
      <c r="H461" s="1">
        <v>9091.0</v>
      </c>
      <c r="I461" s="1">
        <v>8818.01976284585</v>
      </c>
      <c r="J461" s="1">
        <v>8795.986196319018</v>
      </c>
      <c r="K461" s="1">
        <v>8545.019390581718</v>
      </c>
      <c r="L461" s="1">
        <v>13182.0</v>
      </c>
      <c r="M461" s="1">
        <v>13181.984375</v>
      </c>
      <c r="N461" s="1">
        <v>8654.4</v>
      </c>
      <c r="O461" s="1">
        <v>6908.692307692308</v>
      </c>
      <c r="P461" s="1">
        <v>7727.010582010582</v>
      </c>
      <c r="Q461" s="1">
        <v>8181.36195652174</v>
      </c>
    </row>
    <row r="462" ht="15.75" customHeight="1">
      <c r="A462" s="15">
        <v>44294.0</v>
      </c>
      <c r="B462" s="1">
        <v>8182.0</v>
      </c>
      <c r="C462" s="1">
        <v>9000.0</v>
      </c>
      <c r="D462" s="1">
        <v>8701.0</v>
      </c>
      <c r="E462" s="1">
        <v>11818.010416666666</v>
      </c>
      <c r="F462" s="1">
        <v>9214.81</v>
      </c>
      <c r="G462" s="1">
        <v>10455.0</v>
      </c>
      <c r="H462" s="1">
        <v>9091.0</v>
      </c>
      <c r="I462" s="1">
        <v>8818.016326530613</v>
      </c>
      <c r="J462" s="1">
        <v>8795.972</v>
      </c>
      <c r="K462" s="1">
        <v>8545.007936507936</v>
      </c>
      <c r="L462" s="1">
        <v>13181.996</v>
      </c>
      <c r="M462" s="1">
        <v>13182.0</v>
      </c>
      <c r="N462" s="1">
        <v>8654.4</v>
      </c>
      <c r="O462" s="1">
        <v>6908.628</v>
      </c>
      <c r="P462" s="1">
        <v>7727.009216589861</v>
      </c>
      <c r="Q462" s="1">
        <v>8181.417338709677</v>
      </c>
    </row>
    <row r="463" ht="15.75" customHeight="1">
      <c r="A463" s="15">
        <v>44295.0</v>
      </c>
      <c r="B463" s="1">
        <v>8181.995670995671</v>
      </c>
      <c r="C463" s="1">
        <v>9000.0</v>
      </c>
      <c r="D463" s="1">
        <v>8700.851207729469</v>
      </c>
      <c r="E463" s="1">
        <v>11818.0</v>
      </c>
      <c r="F463" s="1">
        <v>9214.81</v>
      </c>
      <c r="G463" s="1">
        <v>10454.981012658227</v>
      </c>
      <c r="H463" s="1">
        <v>9091.0</v>
      </c>
      <c r="I463" s="1">
        <v>8818.015037593985</v>
      </c>
      <c r="J463" s="1">
        <v>8795.959641255606</v>
      </c>
      <c r="K463" s="1">
        <v>8545.017441860466</v>
      </c>
      <c r="L463" s="1">
        <v>13181.99865410498</v>
      </c>
      <c r="M463" s="1">
        <v>13182.0</v>
      </c>
      <c r="N463" s="1">
        <v>8654.4091954023</v>
      </c>
      <c r="O463" s="1">
        <v>6908.849201277954</v>
      </c>
      <c r="P463" s="1">
        <v>7727.006644518273</v>
      </c>
      <c r="Q463" s="1">
        <v>8181.4136291600635</v>
      </c>
    </row>
    <row r="464" ht="15.75" customHeight="1">
      <c r="A464" s="15">
        <v>44296.0</v>
      </c>
      <c r="B464" s="1">
        <v>8182.0</v>
      </c>
      <c r="C464" s="1">
        <v>9000.0</v>
      </c>
      <c r="D464" s="1">
        <v>8700.90276243094</v>
      </c>
      <c r="E464" s="1">
        <v>11818.0</v>
      </c>
      <c r="F464" s="1">
        <v>9214.842403100774</v>
      </c>
      <c r="G464" s="1">
        <v>10455.0</v>
      </c>
      <c r="H464" s="1">
        <v>11314.021978021978</v>
      </c>
      <c r="I464" s="1">
        <v>8818.022617124394</v>
      </c>
      <c r="J464" s="1">
        <v>8795.978744939272</v>
      </c>
      <c r="K464" s="1">
        <v>8545.022339027595</v>
      </c>
      <c r="L464" s="1">
        <v>13181.997026022305</v>
      </c>
      <c r="M464" s="1">
        <v>13182.0</v>
      </c>
      <c r="N464" s="1">
        <v>8654.403059273422</v>
      </c>
      <c r="O464" s="1">
        <v>6908.816774193548</v>
      </c>
      <c r="P464" s="1">
        <v>7727.008695652174</v>
      </c>
      <c r="Q464" s="1">
        <v>8181.453947368421</v>
      </c>
    </row>
    <row r="465" ht="15.75" customHeight="1">
      <c r="A465" s="15">
        <v>44297.0</v>
      </c>
      <c r="B465" s="1">
        <v>8181.983818770226</v>
      </c>
      <c r="C465" s="1">
        <v>9000.0</v>
      </c>
      <c r="D465" s="1">
        <v>8700.89814814815</v>
      </c>
      <c r="E465" s="1">
        <v>11818.0</v>
      </c>
      <c r="F465" s="1">
        <v>9214.81</v>
      </c>
      <c r="G465" s="1">
        <v>10454.995454545455</v>
      </c>
      <c r="H465" s="1">
        <v>11364.0</v>
      </c>
      <c r="I465" s="1">
        <v>8818.015267175573</v>
      </c>
      <c r="J465" s="1">
        <v>8795.971209213052</v>
      </c>
      <c r="K465" s="1">
        <v>8545.012396694216</v>
      </c>
      <c r="L465" s="1">
        <v>13182.0</v>
      </c>
      <c r="M465" s="1">
        <v>13182.0</v>
      </c>
      <c r="N465" s="1">
        <v>8654.400000000001</v>
      </c>
      <c r="O465" s="1">
        <v>6908.845188284519</v>
      </c>
      <c r="P465" s="1">
        <v>7727.0023529411765</v>
      </c>
      <c r="Q465" s="1">
        <v>8181.392307692307</v>
      </c>
    </row>
    <row r="466" ht="15.75" customHeight="1">
      <c r="A466" s="15">
        <v>44298.0</v>
      </c>
      <c r="B466" s="1">
        <v>8181.981481481482</v>
      </c>
      <c r="C466" s="1">
        <v>9000.0</v>
      </c>
      <c r="D466" s="1">
        <v>8700.900000000001</v>
      </c>
      <c r="E466" s="1">
        <v>11818.0</v>
      </c>
      <c r="F466" s="1">
        <v>9214.858045977011</v>
      </c>
      <c r="G466" s="1">
        <v>10454.96052631579</v>
      </c>
      <c r="H466" s="1">
        <v>11363.972972972973</v>
      </c>
      <c r="I466" s="1">
        <v>8818.007407407407</v>
      </c>
      <c r="J466" s="1">
        <v>8795.986547085202</v>
      </c>
      <c r="K466" s="1">
        <v>8545.010830324909</v>
      </c>
      <c r="L466" s="1">
        <v>13182.0</v>
      </c>
      <c r="M466" s="1">
        <v>13182.0</v>
      </c>
      <c r="N466" s="1">
        <v>8654.4</v>
      </c>
      <c r="O466" s="1">
        <v>6908.810399999999</v>
      </c>
      <c r="P466" s="1">
        <v>7727.02</v>
      </c>
      <c r="Q466" s="1">
        <v>8181.376205787781</v>
      </c>
    </row>
    <row r="467" ht="15.75" customHeight="1">
      <c r="A467" s="15">
        <v>44299.0</v>
      </c>
      <c r="B467" s="1">
        <v>8181.986111111111</v>
      </c>
      <c r="C467" s="1">
        <v>9000.0</v>
      </c>
      <c r="D467" s="1">
        <v>8700.978846153846</v>
      </c>
      <c r="E467" s="1">
        <v>11818.0</v>
      </c>
      <c r="F467" s="1">
        <v>9214.833222222222</v>
      </c>
      <c r="G467" s="1">
        <v>10454.96875</v>
      </c>
      <c r="H467" s="1">
        <v>11363.980392156862</v>
      </c>
      <c r="I467" s="1">
        <v>8818.0</v>
      </c>
      <c r="J467" s="1">
        <v>8795.989208633093</v>
      </c>
      <c r="K467" s="1">
        <v>8545.013927576601</v>
      </c>
      <c r="L467" s="1">
        <v>13181.997767857143</v>
      </c>
      <c r="M467" s="1">
        <v>13182.0</v>
      </c>
      <c r="N467" s="1">
        <v>8654.400000000001</v>
      </c>
      <c r="O467" s="1">
        <v>6908.71832460733</v>
      </c>
      <c r="P467" s="1">
        <v>7727.0</v>
      </c>
      <c r="Q467" s="1">
        <v>8181.39705882353</v>
      </c>
    </row>
    <row r="468" ht="15.75" customHeight="1">
      <c r="A468" s="15">
        <v>44300.0</v>
      </c>
      <c r="B468" s="1">
        <v>8181.993827160494</v>
      </c>
      <c r="C468" s="1">
        <v>9000.0</v>
      </c>
      <c r="D468" s="1">
        <v>8701.000000000002</v>
      </c>
      <c r="E468" s="1">
        <v>11818.0</v>
      </c>
      <c r="F468" s="1">
        <v>9214.846991150442</v>
      </c>
      <c r="G468" s="1">
        <v>10455.0</v>
      </c>
      <c r="H468" s="1">
        <v>11363.966666666667</v>
      </c>
      <c r="I468" s="1">
        <v>8818.005037783376</v>
      </c>
      <c r="J468" s="1">
        <v>8795.98125</v>
      </c>
      <c r="K468" s="1">
        <v>8545.052036199095</v>
      </c>
      <c r="L468" s="1">
        <v>13182.0</v>
      </c>
      <c r="M468" s="1">
        <v>13182.0</v>
      </c>
      <c r="N468" s="1">
        <v>8654.404938271606</v>
      </c>
      <c r="O468" s="1">
        <v>6908.783064516128</v>
      </c>
      <c r="P468" s="1">
        <v>7727.0046728971965</v>
      </c>
      <c r="Q468" s="1">
        <v>8181.454873646209</v>
      </c>
    </row>
    <row r="469" ht="15.75" customHeight="1">
      <c r="A469" s="15">
        <v>44301.0</v>
      </c>
      <c r="B469" s="1">
        <v>7856.719626168225</v>
      </c>
      <c r="C469" s="1">
        <v>7577.745098039216</v>
      </c>
      <c r="D469" s="1">
        <v>8701.000000000002</v>
      </c>
      <c r="E469" s="1">
        <v>11134.047169811322</v>
      </c>
      <c r="F469" s="1">
        <v>9214.848348623853</v>
      </c>
      <c r="G469" s="1">
        <v>10454.990384615385</v>
      </c>
      <c r="H469" s="1">
        <v>11364.0</v>
      </c>
      <c r="I469" s="1">
        <v>8818.013245033113</v>
      </c>
      <c r="J469" s="1">
        <v>8795.98905109489</v>
      </c>
      <c r="K469" s="1">
        <v>8545.024336283186</v>
      </c>
      <c r="L469" s="1">
        <v>13181.997907949792</v>
      </c>
      <c r="M469" s="1">
        <v>13182.0</v>
      </c>
      <c r="N469" s="1">
        <v>8654.4039408867</v>
      </c>
      <c r="O469" s="1">
        <v>6908.7841155234655</v>
      </c>
      <c r="P469" s="1">
        <v>7727.011952191235</v>
      </c>
      <c r="Q469" s="1">
        <v>8181.410828025478</v>
      </c>
    </row>
    <row r="470" ht="15.75" customHeight="1">
      <c r="A470" s="15">
        <v>44302.0</v>
      </c>
      <c r="B470" s="1">
        <v>7727.00796812749</v>
      </c>
      <c r="C470" s="1">
        <v>7272.982758620689</v>
      </c>
      <c r="D470" s="1">
        <v>8701.0</v>
      </c>
      <c r="E470" s="1">
        <v>10818.006430868167</v>
      </c>
      <c r="F470" s="1">
        <v>9214.86225</v>
      </c>
      <c r="G470" s="1">
        <v>10455.0</v>
      </c>
      <c r="H470" s="1">
        <v>11363.983870967742</v>
      </c>
      <c r="I470" s="1">
        <v>8818.025</v>
      </c>
      <c r="J470" s="1">
        <v>8795.970670391062</v>
      </c>
      <c r="K470" s="1">
        <v>8545.015734265735</v>
      </c>
      <c r="L470" s="1">
        <v>13181.998561151078</v>
      </c>
      <c r="M470" s="1">
        <v>13182.0</v>
      </c>
      <c r="N470" s="1">
        <v>8654.400000000001</v>
      </c>
      <c r="O470" s="1">
        <v>6908.854787234042</v>
      </c>
      <c r="P470" s="1">
        <v>7727.004016064257</v>
      </c>
      <c r="Q470" s="1">
        <v>8181.444078947368</v>
      </c>
    </row>
    <row r="471" ht="15.75" customHeight="1">
      <c r="A471" s="15">
        <v>44303.0</v>
      </c>
      <c r="B471" s="1">
        <v>7727.012254901961</v>
      </c>
      <c r="C471" s="1">
        <v>7272.944055944056</v>
      </c>
      <c r="D471" s="1">
        <v>8700.897076023393</v>
      </c>
      <c r="E471" s="1">
        <v>10820.814345991561</v>
      </c>
      <c r="F471" s="1">
        <v>9214.839857142855</v>
      </c>
      <c r="G471" s="1">
        <v>10454.988593155893</v>
      </c>
      <c r="H471" s="1">
        <v>11363.95652173913</v>
      </c>
      <c r="I471" s="1">
        <v>8818.016366612112</v>
      </c>
      <c r="J471" s="1">
        <v>8795.974187380498</v>
      </c>
      <c r="K471" s="1">
        <v>8545.020356234098</v>
      </c>
      <c r="L471" s="1">
        <v>13181.995931651749</v>
      </c>
      <c r="M471" s="1">
        <v>13182.0</v>
      </c>
      <c r="N471" s="1">
        <v>8654.401694915254</v>
      </c>
      <c r="O471" s="1">
        <v>6908.860248447205</v>
      </c>
      <c r="P471" s="1">
        <v>7727.002793296089</v>
      </c>
      <c r="Q471" s="1">
        <v>8181.394422310757</v>
      </c>
    </row>
    <row r="472" ht="15.75" customHeight="1">
      <c r="A472" s="15">
        <v>44304.0</v>
      </c>
      <c r="B472" s="1">
        <v>7727.010554089709</v>
      </c>
      <c r="C472" s="1">
        <v>7273.0</v>
      </c>
      <c r="D472" s="1">
        <v>8700.905714285715</v>
      </c>
      <c r="E472" s="1">
        <v>10819.535168195718</v>
      </c>
      <c r="F472" s="1">
        <v>9214.81</v>
      </c>
      <c r="G472" s="1">
        <v>10454.977973568282</v>
      </c>
      <c r="H472" s="1">
        <v>11364.0</v>
      </c>
      <c r="I472" s="1">
        <v>8818.013544018058</v>
      </c>
      <c r="J472" s="1">
        <v>8795.992822966507</v>
      </c>
      <c r="K472" s="1">
        <v>8545.006675567423</v>
      </c>
      <c r="L472" s="1">
        <v>13181.996794871795</v>
      </c>
      <c r="M472" s="1">
        <v>13182.0</v>
      </c>
      <c r="N472" s="1">
        <v>8654.403579418346</v>
      </c>
      <c r="O472" s="1">
        <v>6908.8530769230765</v>
      </c>
      <c r="P472" s="1">
        <v>7727.0</v>
      </c>
      <c r="Q472" s="1">
        <v>8181.477876106194</v>
      </c>
    </row>
    <row r="473" ht="15.75" customHeight="1">
      <c r="A473" s="15">
        <v>44305.0</v>
      </c>
      <c r="B473" s="1">
        <v>7465.5309090909095</v>
      </c>
      <c r="C473" s="1">
        <v>7272.948717948718</v>
      </c>
      <c r="D473" s="1">
        <v>8700.949230769233</v>
      </c>
      <c r="E473" s="1">
        <v>11789.838028169013</v>
      </c>
      <c r="F473" s="1">
        <v>9214.81</v>
      </c>
      <c r="G473" s="1">
        <v>10454.985294117647</v>
      </c>
      <c r="H473" s="1">
        <v>11363.962962962964</v>
      </c>
      <c r="I473" s="1">
        <v>8818.034482758621</v>
      </c>
      <c r="J473" s="1">
        <v>8795.96590909091</v>
      </c>
      <c r="K473" s="1">
        <v>8545.02786377709</v>
      </c>
      <c r="L473" s="1">
        <v>13182.0</v>
      </c>
      <c r="M473" s="1">
        <v>13182.0</v>
      </c>
      <c r="N473" s="1">
        <v>8654.400000000001</v>
      </c>
      <c r="O473" s="1">
        <v>6908.709302325581</v>
      </c>
      <c r="P473" s="1">
        <v>7727.022099447514</v>
      </c>
      <c r="Q473" s="1">
        <v>8181.363741339492</v>
      </c>
    </row>
    <row r="474" ht="15.75" customHeight="1">
      <c r="A474" s="15">
        <v>44306.0</v>
      </c>
      <c r="B474" s="1">
        <v>7467.907473309609</v>
      </c>
      <c r="C474" s="1">
        <v>7273.0</v>
      </c>
      <c r="D474" s="1">
        <v>8700.958878504674</v>
      </c>
      <c r="E474" s="1">
        <v>11818.00641025641</v>
      </c>
      <c r="F474" s="1">
        <v>9214.81</v>
      </c>
      <c r="G474" s="1">
        <v>10454.968085106382</v>
      </c>
      <c r="H474" s="1">
        <v>11364.0</v>
      </c>
      <c r="I474" s="1">
        <v>8818.035398230088</v>
      </c>
      <c r="J474" s="1">
        <v>8795.972014925374</v>
      </c>
      <c r="K474" s="1">
        <v>8545.007751937985</v>
      </c>
      <c r="L474" s="1">
        <v>13181.995098039215</v>
      </c>
      <c r="M474" s="1">
        <v>13182.0</v>
      </c>
      <c r="N474" s="1">
        <v>8654.404938271606</v>
      </c>
      <c r="O474" s="1">
        <v>6908.727272727273</v>
      </c>
      <c r="P474" s="1">
        <v>7727.005464480874</v>
      </c>
      <c r="Q474" s="1">
        <v>8181.462701612903</v>
      </c>
    </row>
    <row r="475" ht="15.75" customHeight="1">
      <c r="A475" s="15">
        <v>44307.0</v>
      </c>
      <c r="B475" s="1">
        <v>7466.523809523809</v>
      </c>
      <c r="C475" s="1">
        <v>7272.9807692307695</v>
      </c>
      <c r="D475" s="1">
        <v>8700.958095238097</v>
      </c>
      <c r="E475" s="1">
        <v>11818.0</v>
      </c>
      <c r="F475" s="1">
        <v>9214.81</v>
      </c>
      <c r="G475" s="1">
        <v>10454.979166666666</v>
      </c>
      <c r="H475" s="1">
        <v>11364.0</v>
      </c>
      <c r="I475" s="1">
        <v>8818.0088691796</v>
      </c>
      <c r="J475" s="1">
        <v>8795.978102189782</v>
      </c>
      <c r="K475" s="1">
        <v>8545.021505376344</v>
      </c>
      <c r="L475" s="1">
        <v>13181.993243243243</v>
      </c>
      <c r="M475" s="1">
        <v>13182.0</v>
      </c>
      <c r="N475" s="1">
        <v>8654.400000000001</v>
      </c>
      <c r="O475" s="1">
        <v>6908.776724137931</v>
      </c>
      <c r="P475" s="1">
        <v>7727.010989010989</v>
      </c>
      <c r="Q475" s="1">
        <v>8181.406451612903</v>
      </c>
    </row>
    <row r="476" ht="15.75" customHeight="1">
      <c r="A476" s="15">
        <v>44308.0</v>
      </c>
      <c r="B476" s="1">
        <v>7458.192156862745</v>
      </c>
      <c r="C476" s="1">
        <v>7272.982758620689</v>
      </c>
      <c r="D476" s="1">
        <v>8700.94698795181</v>
      </c>
      <c r="E476" s="1">
        <v>10827.713592233009</v>
      </c>
      <c r="F476" s="1">
        <v>9214.81</v>
      </c>
      <c r="G476" s="1">
        <v>10454.987804878048</v>
      </c>
      <c r="H476" s="1">
        <v>11363.98076923077</v>
      </c>
      <c r="I476" s="1">
        <v>8818.03</v>
      </c>
      <c r="J476" s="1">
        <v>8795.9875</v>
      </c>
      <c r="K476" s="1">
        <v>8545.017595307918</v>
      </c>
      <c r="L476" s="1">
        <v>13181.997389033942</v>
      </c>
      <c r="M476" s="1">
        <v>13182.0</v>
      </c>
      <c r="N476" s="1">
        <v>8654.400000000001</v>
      </c>
      <c r="O476" s="1">
        <v>6908.747428571429</v>
      </c>
      <c r="P476" s="1">
        <v>7727.011764705882</v>
      </c>
      <c r="Q476" s="1">
        <v>8181.371010638298</v>
      </c>
    </row>
    <row r="477" ht="15.75" customHeight="1">
      <c r="A477" s="15">
        <v>44309.0</v>
      </c>
      <c r="B477" s="1">
        <v>7463.489583333333</v>
      </c>
      <c r="C477" s="1">
        <v>7272.986301369863</v>
      </c>
      <c r="D477" s="1">
        <v>8700.961061946904</v>
      </c>
      <c r="E477" s="1">
        <v>10818.003115264797</v>
      </c>
      <c r="F477" s="1">
        <v>9214.81</v>
      </c>
      <c r="G477" s="1">
        <v>10455.0</v>
      </c>
      <c r="H477" s="1">
        <v>11363.966666666667</v>
      </c>
      <c r="I477" s="1">
        <v>8818.01677148847</v>
      </c>
      <c r="J477" s="1">
        <v>8795.95623342175</v>
      </c>
      <c r="K477" s="1">
        <v>8545.021696252465</v>
      </c>
      <c r="L477" s="1">
        <v>13181.994957983194</v>
      </c>
      <c r="M477" s="1">
        <v>13182.0</v>
      </c>
      <c r="N477" s="1">
        <v>8654.400000000001</v>
      </c>
      <c r="O477" s="1">
        <v>6908.66</v>
      </c>
      <c r="P477" s="1">
        <v>7727.009433962264</v>
      </c>
      <c r="Q477" s="1">
        <v>8181.386029411765</v>
      </c>
    </row>
    <row r="478" ht="15.75" customHeight="1">
      <c r="A478" s="15">
        <v>44310.0</v>
      </c>
      <c r="B478" s="1">
        <v>7497.023988005997</v>
      </c>
      <c r="C478" s="1">
        <v>7272.985611510791</v>
      </c>
      <c r="D478" s="1">
        <v>8700.97731958763</v>
      </c>
      <c r="E478" s="1">
        <v>10822.294706723891</v>
      </c>
      <c r="F478" s="1">
        <v>9214.860666666667</v>
      </c>
      <c r="G478" s="1">
        <v>10454.96632996633</v>
      </c>
      <c r="H478" s="1">
        <v>11364.0</v>
      </c>
      <c r="I478" s="1">
        <v>8818.017621145375</v>
      </c>
      <c r="J478" s="1">
        <v>8795.978215767635</v>
      </c>
      <c r="K478" s="1">
        <v>8545.027554535018</v>
      </c>
      <c r="L478" s="1">
        <v>13181.997267759563</v>
      </c>
      <c r="M478" s="1">
        <v>13181.99358974359</v>
      </c>
      <c r="N478" s="1">
        <v>8654.400000000001</v>
      </c>
      <c r="O478" s="1">
        <v>6908.763057324841</v>
      </c>
      <c r="P478" s="1">
        <v>7727.0110497237565</v>
      </c>
      <c r="Q478" s="1">
        <v>8181.407090464548</v>
      </c>
    </row>
    <row r="479" ht="15.75" customHeight="1">
      <c r="A479" s="15">
        <v>44311.0</v>
      </c>
      <c r="B479" s="1">
        <v>7461.719587628866</v>
      </c>
      <c r="C479" s="1">
        <v>7272.972477064221</v>
      </c>
      <c r="D479" s="1">
        <v>8700.977551020409</v>
      </c>
      <c r="E479" s="1">
        <v>10818.006700167503</v>
      </c>
      <c r="F479" s="1">
        <v>9214.834880952381</v>
      </c>
      <c r="G479" s="1">
        <v>10454.995024875621</v>
      </c>
      <c r="H479" s="1">
        <v>11363.977272727272</v>
      </c>
      <c r="I479" s="1">
        <v>8818.023054755044</v>
      </c>
      <c r="J479" s="1">
        <v>8795.99240506329</v>
      </c>
      <c r="K479" s="1">
        <v>8545.004975124379</v>
      </c>
      <c r="L479" s="1">
        <v>13181.996825396825</v>
      </c>
      <c r="M479" s="1">
        <v>13182.0</v>
      </c>
      <c r="N479" s="1">
        <v>8654.4025</v>
      </c>
      <c r="O479" s="1">
        <v>6908.87296137339</v>
      </c>
      <c r="P479" s="1">
        <v>7727.007692307692</v>
      </c>
      <c r="Q479" s="1">
        <v>8181.475714285714</v>
      </c>
    </row>
    <row r="480" ht="15.75" customHeight="1">
      <c r="A480" s="15">
        <v>44312.0</v>
      </c>
      <c r="B480" s="1">
        <v>7457.289361702127</v>
      </c>
      <c r="C480" s="1">
        <v>7273.0</v>
      </c>
      <c r="D480" s="1">
        <v>8700.948837209304</v>
      </c>
      <c r="E480" s="1">
        <v>11794.5625</v>
      </c>
      <c r="F480" s="1">
        <v>9214.81</v>
      </c>
      <c r="G480" s="1">
        <v>10455.0</v>
      </c>
      <c r="H480" s="1">
        <v>11364.0</v>
      </c>
      <c r="I480" s="1">
        <v>8818.006644518273</v>
      </c>
      <c r="J480" s="1">
        <v>8795.980434782608</v>
      </c>
      <c r="K480" s="1">
        <v>8545.015325670498</v>
      </c>
      <c r="L480" s="1">
        <v>13181.993377483444</v>
      </c>
      <c r="M480" s="1">
        <v>13181.972972972973</v>
      </c>
      <c r="N480" s="1">
        <v>8654.407407407407</v>
      </c>
      <c r="O480" s="1">
        <v>6908.6941935483865</v>
      </c>
      <c r="P480" s="1">
        <v>7727.007575757576</v>
      </c>
      <c r="Q480" s="1">
        <v>8181.3633540372675</v>
      </c>
    </row>
    <row r="481" ht="15.75" customHeight="1">
      <c r="A481" s="15">
        <v>44313.0</v>
      </c>
      <c r="B481" s="1">
        <v>7456.107438016529</v>
      </c>
      <c r="C481" s="1">
        <v>7273.0</v>
      </c>
      <c r="D481" s="1">
        <v>8700.978431372549</v>
      </c>
      <c r="E481" s="1">
        <v>11818.009009009009</v>
      </c>
      <c r="F481" s="1">
        <v>9214.847321428571</v>
      </c>
      <c r="G481" s="1">
        <v>10455.0</v>
      </c>
      <c r="H481" s="1">
        <v>11363.966666666667</v>
      </c>
      <c r="I481" s="1">
        <v>8818.019607843138</v>
      </c>
      <c r="J481" s="1">
        <v>8795.982490272374</v>
      </c>
      <c r="K481" s="1">
        <v>8545.027131782947</v>
      </c>
      <c r="L481" s="1">
        <v>13181.996784565916</v>
      </c>
      <c r="M481" s="1">
        <v>13182.0</v>
      </c>
      <c r="N481" s="1">
        <v>8654.4</v>
      </c>
      <c r="O481" s="1">
        <v>6908.78817204301</v>
      </c>
      <c r="P481" s="1">
        <v>7727.130801687764</v>
      </c>
      <c r="Q481" s="1">
        <v>8181.406779661017</v>
      </c>
    </row>
    <row r="482" ht="15.75" customHeight="1">
      <c r="A482" s="15">
        <v>44314.0</v>
      </c>
      <c r="B482" s="1">
        <v>7626.648275862069</v>
      </c>
      <c r="C482" s="1">
        <v>7273.0</v>
      </c>
      <c r="D482" s="1">
        <v>8700.958095238097</v>
      </c>
      <c r="E482" s="1">
        <v>11818.0</v>
      </c>
      <c r="F482" s="1">
        <v>9214.81</v>
      </c>
      <c r="G482" s="1">
        <v>10455.0</v>
      </c>
      <c r="H482" s="1">
        <v>11363.96875</v>
      </c>
      <c r="I482" s="1">
        <v>8818.016438356164</v>
      </c>
      <c r="J482" s="1">
        <v>8795.99442379182</v>
      </c>
      <c r="K482" s="1">
        <v>8545.031413612565</v>
      </c>
      <c r="L482" s="1">
        <v>13181.995169082125</v>
      </c>
      <c r="M482" s="1">
        <v>13182.0</v>
      </c>
      <c r="N482" s="1">
        <v>8654.4</v>
      </c>
      <c r="O482" s="1">
        <v>6908.826966292134</v>
      </c>
      <c r="P482" s="1">
        <v>7727.017964071856</v>
      </c>
      <c r="Q482" s="1">
        <v>8181.444303797468</v>
      </c>
    </row>
    <row r="483" ht="15.75" customHeight="1">
      <c r="A483" s="15">
        <v>44315.0</v>
      </c>
      <c r="B483" s="1">
        <v>7458.395465994962</v>
      </c>
      <c r="C483" s="1">
        <v>7272.9655172413795</v>
      </c>
      <c r="D483" s="1">
        <v>8700.935922330098</v>
      </c>
      <c r="E483" s="1">
        <v>10818.01593625498</v>
      </c>
      <c r="F483" s="1">
        <v>9214.81</v>
      </c>
      <c r="G483" s="1">
        <v>10455.0</v>
      </c>
      <c r="H483" s="1">
        <v>11363.972222222223</v>
      </c>
      <c r="I483" s="1">
        <v>8818.022988505747</v>
      </c>
      <c r="J483" s="1">
        <v>8795.98076923077</v>
      </c>
      <c r="K483" s="1">
        <v>8545.01604278075</v>
      </c>
      <c r="L483" s="1">
        <v>13181.992994746059</v>
      </c>
      <c r="M483" s="1">
        <v>13182.0</v>
      </c>
      <c r="N483" s="1">
        <v>8654.400000000001</v>
      </c>
      <c r="O483" s="1">
        <v>6908.795475113121</v>
      </c>
      <c r="P483" s="1">
        <v>7727.010638297872</v>
      </c>
      <c r="Q483" s="1">
        <v>8181.425970873786</v>
      </c>
    </row>
    <row r="484" ht="15.75" customHeight="1">
      <c r="A484" s="15">
        <v>44316.0</v>
      </c>
      <c r="B484" s="1">
        <v>7459.544688026981</v>
      </c>
      <c r="C484" s="1">
        <v>7272.977272727273</v>
      </c>
      <c r="D484" s="1">
        <v>8700.987356321839</v>
      </c>
      <c r="E484" s="1">
        <v>10818.030165912518</v>
      </c>
      <c r="F484" s="1">
        <v>9214.81</v>
      </c>
      <c r="G484" s="1">
        <v>10454.961702127659</v>
      </c>
      <c r="H484" s="1">
        <v>11363.941176470587</v>
      </c>
      <c r="I484" s="1">
        <v>8818.030560271647</v>
      </c>
      <c r="J484" s="1">
        <v>8795.989932885906</v>
      </c>
      <c r="K484" s="1">
        <v>8545.029673590505</v>
      </c>
      <c r="L484" s="1">
        <v>13181.990747330961</v>
      </c>
      <c r="M484" s="1">
        <v>13181.994736842105</v>
      </c>
      <c r="N484" s="1">
        <v>8654.400000000001</v>
      </c>
      <c r="O484" s="1">
        <v>6908.766265060241</v>
      </c>
      <c r="P484" s="1">
        <v>7727.014440433213</v>
      </c>
      <c r="Q484" s="1">
        <v>8181.439285714286</v>
      </c>
    </row>
    <row r="485" ht="15.75" customHeight="1">
      <c r="A485" s="15">
        <v>44317.0</v>
      </c>
      <c r="B485" s="1">
        <v>7459.063670411985</v>
      </c>
      <c r="C485" s="1">
        <v>7272.991304347826</v>
      </c>
      <c r="D485" s="1">
        <v>8700.952857142858</v>
      </c>
      <c r="E485" s="1">
        <v>10818.00371057514</v>
      </c>
      <c r="F485" s="1">
        <v>9214.82525547445</v>
      </c>
      <c r="G485" s="1">
        <v>10454.991620111732</v>
      </c>
      <c r="H485" s="1">
        <v>11363.984848484848</v>
      </c>
      <c r="I485" s="1">
        <v>8818.017452006981</v>
      </c>
      <c r="J485" s="1">
        <v>8795.971209213052</v>
      </c>
      <c r="K485" s="1">
        <v>8545.014807502468</v>
      </c>
      <c r="L485" s="1">
        <v>13181.99804151978</v>
      </c>
      <c r="M485" s="1">
        <v>13181.996688741721</v>
      </c>
      <c r="N485" s="1">
        <v>8654.402332361517</v>
      </c>
      <c r="O485" s="1">
        <v>6908.836363636364</v>
      </c>
      <c r="P485" s="1">
        <v>7727.002083333334</v>
      </c>
      <c r="Q485" s="1">
        <v>8181.561330561331</v>
      </c>
    </row>
    <row r="486" ht="15.75" customHeight="1">
      <c r="A486" s="15">
        <v>44318.0</v>
      </c>
      <c r="B486" s="1">
        <v>7460.800711743772</v>
      </c>
      <c r="C486" s="1">
        <v>7272.987804878048</v>
      </c>
      <c r="D486" s="1">
        <v>8700.963333333335</v>
      </c>
      <c r="E486" s="1">
        <v>10818.004909983634</v>
      </c>
      <c r="F486" s="1">
        <v>9214.825144927536</v>
      </c>
      <c r="G486" s="1">
        <v>10455.004854368932</v>
      </c>
      <c r="H486" s="1">
        <v>11363.981132075472</v>
      </c>
      <c r="I486" s="1">
        <v>8818.016842105264</v>
      </c>
      <c r="J486" s="1">
        <v>8795.98447204969</v>
      </c>
      <c r="K486" s="1">
        <v>8545.00826446281</v>
      </c>
      <c r="L486" s="1">
        <v>13181.981790591806</v>
      </c>
      <c r="M486" s="1">
        <v>13182.0</v>
      </c>
      <c r="N486" s="1">
        <v>8654.4</v>
      </c>
      <c r="O486" s="1">
        <v>6908.853731343283</v>
      </c>
      <c r="P486" s="1">
        <v>7727.0032467532465</v>
      </c>
      <c r="Q486" s="1">
        <v>8181.526829268293</v>
      </c>
    </row>
    <row r="487" ht="15.75" customHeight="1">
      <c r="A487" s="15">
        <v>44319.0</v>
      </c>
      <c r="B487" s="1">
        <v>8164.266233766234</v>
      </c>
      <c r="C487" s="1">
        <v>9000.0</v>
      </c>
      <c r="D487" s="1">
        <v>8700.971794871795</v>
      </c>
      <c r="E487" s="1">
        <v>11818.014705882353</v>
      </c>
      <c r="F487" s="1">
        <v>9214.850582524272</v>
      </c>
      <c r="G487" s="1">
        <v>10455.0</v>
      </c>
      <c r="H487" s="1">
        <v>11363.972972972973</v>
      </c>
      <c r="I487" s="1">
        <v>8818.019704433498</v>
      </c>
      <c r="J487" s="1">
        <v>8795.97564935065</v>
      </c>
      <c r="K487" s="1">
        <v>8545.034013605442</v>
      </c>
      <c r="L487" s="1">
        <v>13181.994884910486</v>
      </c>
      <c r="M487" s="1">
        <v>13182.0</v>
      </c>
      <c r="N487" s="1">
        <v>8654.4</v>
      </c>
      <c r="O487" s="1">
        <v>6908.776041666667</v>
      </c>
      <c r="P487" s="1">
        <v>7727.0161290322585</v>
      </c>
      <c r="Q487" s="1">
        <v>8181.414893617021</v>
      </c>
    </row>
    <row r="488" ht="15.75" customHeight="1">
      <c r="A488" s="15">
        <v>44320.0</v>
      </c>
      <c r="B488" s="1">
        <v>8181.988023952096</v>
      </c>
      <c r="C488" s="1">
        <v>9000.0</v>
      </c>
      <c r="D488" s="1">
        <v>8700.934814814816</v>
      </c>
      <c r="E488" s="1">
        <v>11818.0</v>
      </c>
      <c r="F488" s="1">
        <v>9214.831546391752</v>
      </c>
      <c r="G488" s="1">
        <v>10454.988235294117</v>
      </c>
      <c r="H488" s="1">
        <v>11363.964285714286</v>
      </c>
      <c r="I488" s="1">
        <v>8818.005037783376</v>
      </c>
      <c r="J488" s="1">
        <v>8795.995341614907</v>
      </c>
      <c r="K488" s="1">
        <v>8545.017964071856</v>
      </c>
      <c r="L488" s="1">
        <v>13182.0</v>
      </c>
      <c r="M488" s="1">
        <v>13182.0</v>
      </c>
      <c r="N488" s="1">
        <v>9454.4</v>
      </c>
      <c r="O488" s="1">
        <v>6908.611111111111</v>
      </c>
      <c r="P488" s="1">
        <v>9079.241379310344</v>
      </c>
      <c r="Q488" s="1">
        <v>8181.369085173502</v>
      </c>
    </row>
    <row r="489" ht="15.75" customHeight="1">
      <c r="A489" s="15">
        <v>44321.0</v>
      </c>
      <c r="B489" s="1">
        <v>8181.986842105263</v>
      </c>
      <c r="C489" s="1">
        <v>9000.0</v>
      </c>
      <c r="D489" s="1">
        <v>8701.000000000002</v>
      </c>
      <c r="E489" s="1">
        <v>11818.006756756757</v>
      </c>
      <c r="F489" s="1">
        <v>9214.863589743589</v>
      </c>
      <c r="G489" s="1">
        <v>10454.98</v>
      </c>
      <c r="H489" s="1">
        <v>11364.0</v>
      </c>
      <c r="I489" s="1">
        <v>8818.052631578947</v>
      </c>
      <c r="J489" s="1">
        <v>8795.975570032573</v>
      </c>
      <c r="K489" s="1">
        <v>8545.029490616622</v>
      </c>
      <c r="L489" s="1">
        <v>13182.0</v>
      </c>
      <c r="M489" s="1">
        <v>13182.0</v>
      </c>
      <c r="N489" s="1">
        <v>9454.4</v>
      </c>
      <c r="O489" s="1">
        <v>6908.556164383562</v>
      </c>
      <c r="P489" s="1">
        <v>9091.0</v>
      </c>
      <c r="Q489" s="1">
        <v>8181.409090909091</v>
      </c>
    </row>
    <row r="490" ht="15.75" customHeight="1">
      <c r="A490" s="15">
        <v>44322.0</v>
      </c>
      <c r="B490" s="1">
        <v>8182.0</v>
      </c>
      <c r="C490" s="1">
        <v>9000.0</v>
      </c>
      <c r="D490" s="1">
        <v>8700.976344086022</v>
      </c>
      <c r="E490" s="1">
        <v>11818.0</v>
      </c>
      <c r="F490" s="1">
        <v>9214.81</v>
      </c>
      <c r="G490" s="1">
        <v>10455.0</v>
      </c>
      <c r="H490" s="1">
        <v>11363.965517241379</v>
      </c>
      <c r="I490" s="1">
        <v>8818.016736401674</v>
      </c>
      <c r="J490" s="1">
        <v>8795.993827160493</v>
      </c>
      <c r="K490" s="1">
        <v>8545.018518518518</v>
      </c>
      <c r="L490" s="1">
        <v>13182.0</v>
      </c>
      <c r="M490" s="1">
        <v>13182.0</v>
      </c>
      <c r="N490" s="1">
        <v>8654.4</v>
      </c>
      <c r="O490" s="1">
        <v>6908.688607594937</v>
      </c>
      <c r="P490" s="1">
        <v>7727.009009009009</v>
      </c>
      <c r="Q490" s="1">
        <v>8181.3340611353715</v>
      </c>
    </row>
    <row r="491" ht="15.75" customHeight="1">
      <c r="A491" s="15">
        <v>44323.0</v>
      </c>
      <c r="B491" s="1">
        <v>8181.995391705069</v>
      </c>
      <c r="C491" s="1">
        <v>9000.0</v>
      </c>
      <c r="D491" s="1">
        <v>8700.874285714286</v>
      </c>
      <c r="E491" s="1">
        <v>11813.504504504504</v>
      </c>
      <c r="F491" s="1">
        <v>9214.81</v>
      </c>
      <c r="G491" s="1">
        <v>10454.985507246376</v>
      </c>
      <c r="H491" s="1">
        <v>11363.978723404256</v>
      </c>
      <c r="I491" s="1">
        <v>8818.02</v>
      </c>
      <c r="J491" s="1">
        <v>8795.95945945946</v>
      </c>
      <c r="K491" s="1">
        <v>8545.023980815347</v>
      </c>
      <c r="L491" s="1">
        <v>13181.998214285713</v>
      </c>
      <c r="M491" s="1">
        <v>13182.0</v>
      </c>
      <c r="N491" s="1">
        <v>8654.4</v>
      </c>
      <c r="O491" s="1">
        <v>6908.651239669421</v>
      </c>
      <c r="P491" s="1">
        <v>7727.006493506494</v>
      </c>
      <c r="Q491" s="1">
        <v>8181.319256756757</v>
      </c>
    </row>
    <row r="492" ht="15.75" customHeight="1">
      <c r="A492" s="15">
        <v>44324.0</v>
      </c>
      <c r="B492" s="1">
        <v>8181.99721448468</v>
      </c>
      <c r="C492" s="1">
        <v>9000.0</v>
      </c>
      <c r="D492" s="1">
        <v>8700.985430463577</v>
      </c>
      <c r="E492" s="1">
        <v>11818.004739336493</v>
      </c>
      <c r="F492" s="1">
        <v>9214.81</v>
      </c>
      <c r="G492" s="1">
        <v>10454.996031746032</v>
      </c>
      <c r="H492" s="1">
        <v>11363.96</v>
      </c>
      <c r="I492" s="1">
        <v>8818.013605442176</v>
      </c>
      <c r="J492" s="1">
        <v>8795.975</v>
      </c>
      <c r="K492" s="1">
        <v>8545.013062409289</v>
      </c>
      <c r="L492" s="1">
        <v>13181.998065764023</v>
      </c>
      <c r="M492" s="1">
        <v>13181.987096774194</v>
      </c>
      <c r="N492" s="1">
        <v>8654.40655737705</v>
      </c>
      <c r="O492" s="1">
        <v>6908.662068965517</v>
      </c>
      <c r="P492" s="1">
        <v>7727.009316770186</v>
      </c>
      <c r="Q492" s="1">
        <v>8181.412607449856</v>
      </c>
    </row>
    <row r="493" ht="15.75" customHeight="1">
      <c r="A493" s="15">
        <v>44325.0</v>
      </c>
      <c r="B493" s="1">
        <v>8182.0</v>
      </c>
      <c r="C493" s="1">
        <v>9000.0</v>
      </c>
      <c r="D493" s="1">
        <v>8700.94677419355</v>
      </c>
      <c r="E493" s="1">
        <v>11818.002242152466</v>
      </c>
      <c r="F493" s="1">
        <v>9214.81</v>
      </c>
      <c r="G493" s="1">
        <v>10454.995121951219</v>
      </c>
      <c r="H493" s="1">
        <v>11364.0</v>
      </c>
      <c r="I493" s="1">
        <v>8818.012987012988</v>
      </c>
      <c r="J493" s="1">
        <v>8795.983407079646</v>
      </c>
      <c r="K493" s="1">
        <v>8545.017191977078</v>
      </c>
      <c r="L493" s="1">
        <v>13181.999174236169</v>
      </c>
      <c r="M493" s="1">
        <v>13182.0</v>
      </c>
      <c r="N493" s="1">
        <v>8654.400000000001</v>
      </c>
      <c r="O493" s="1">
        <v>6908.653333333333</v>
      </c>
      <c r="P493" s="1">
        <v>7727.0</v>
      </c>
      <c r="Q493" s="1">
        <v>8181.3010563380285</v>
      </c>
    </row>
    <row r="494" ht="15.75" customHeight="1">
      <c r="A494" s="15">
        <v>44326.0</v>
      </c>
      <c r="B494" s="1">
        <v>8181.992063492064</v>
      </c>
      <c r="C494" s="1">
        <v>9000.0</v>
      </c>
      <c r="D494" s="1">
        <v>8700.922807017545</v>
      </c>
      <c r="E494" s="1">
        <v>11818.0</v>
      </c>
      <c r="F494" s="1">
        <v>9214.844262295082</v>
      </c>
      <c r="G494" s="1">
        <v>10455.0</v>
      </c>
      <c r="H494" s="1">
        <v>11364.0</v>
      </c>
      <c r="I494" s="1">
        <v>8818.0</v>
      </c>
      <c r="J494" s="1">
        <v>8795.942906574395</v>
      </c>
      <c r="K494" s="1">
        <v>8545.023255813954</v>
      </c>
      <c r="L494" s="1">
        <v>13181.996763754045</v>
      </c>
      <c r="M494" s="1">
        <v>13182.0</v>
      </c>
      <c r="N494" s="1">
        <v>8654.40792079208</v>
      </c>
      <c r="O494" s="1">
        <v>6908.690277777777</v>
      </c>
      <c r="P494" s="1">
        <v>7727.017543859649</v>
      </c>
      <c r="Q494" s="1">
        <v>8181.252551020408</v>
      </c>
    </row>
    <row r="495" ht="15.75" customHeight="1">
      <c r="A495" s="15">
        <v>44327.0</v>
      </c>
      <c r="B495" s="1">
        <v>8181.993464052288</v>
      </c>
      <c r="C495" s="1">
        <v>9000.0</v>
      </c>
      <c r="D495" s="1">
        <v>8700.531360946747</v>
      </c>
      <c r="E495" s="1">
        <v>11818.0</v>
      </c>
      <c r="F495" s="1">
        <v>9214.859176470587</v>
      </c>
      <c r="G495" s="1">
        <v>10454.972602739726</v>
      </c>
      <c r="H495" s="1">
        <v>11363.91304347826</v>
      </c>
      <c r="I495" s="1">
        <v>8818.041176470588</v>
      </c>
      <c r="J495" s="1">
        <v>8795.984154929578</v>
      </c>
      <c r="K495" s="1">
        <v>8545.016722408027</v>
      </c>
      <c r="L495" s="1">
        <v>13181.993710691824</v>
      </c>
      <c r="M495" s="1">
        <v>13182.0</v>
      </c>
      <c r="N495" s="1">
        <v>9454.4</v>
      </c>
      <c r="O495" s="1">
        <v>6908.634567901235</v>
      </c>
      <c r="P495" s="1">
        <v>9091.0</v>
      </c>
      <c r="Q495" s="1">
        <v>8181.29347826087</v>
      </c>
    </row>
    <row r="496" ht="15.75" customHeight="1">
      <c r="A496" s="15">
        <v>44328.0</v>
      </c>
      <c r="B496" s="1">
        <v>7729.467741935484</v>
      </c>
      <c r="C496" s="1">
        <v>7344.958333333333</v>
      </c>
      <c r="D496" s="1">
        <v>8700.958095238097</v>
      </c>
      <c r="E496" s="1">
        <v>10830.987012987012</v>
      </c>
      <c r="F496" s="1">
        <v>9214.81</v>
      </c>
      <c r="G496" s="1">
        <v>10455.0</v>
      </c>
      <c r="H496" s="1">
        <v>11363.958333333334</v>
      </c>
      <c r="I496" s="1">
        <v>8818.022727272728</v>
      </c>
      <c r="J496" s="1">
        <v>8795.990033222592</v>
      </c>
      <c r="K496" s="1">
        <v>8545.033333333333</v>
      </c>
      <c r="L496" s="1">
        <v>13181.993119266055</v>
      </c>
      <c r="M496" s="1">
        <v>13181.95652173913</v>
      </c>
      <c r="N496" s="1">
        <v>9454.4</v>
      </c>
      <c r="O496" s="1">
        <v>6908.722641509434</v>
      </c>
      <c r="P496" s="1">
        <v>9091.0</v>
      </c>
      <c r="Q496" s="1">
        <v>8181.268085106383</v>
      </c>
    </row>
    <row r="497" ht="15.75" customHeight="1">
      <c r="A497" s="15">
        <v>44329.0</v>
      </c>
      <c r="B497" s="1">
        <v>7727.013651877133</v>
      </c>
      <c r="C497" s="1">
        <v>4754.876923076923</v>
      </c>
      <c r="D497" s="1">
        <v>8700.944303797469</v>
      </c>
      <c r="E497" s="1">
        <v>10818.00651465798</v>
      </c>
      <c r="F497" s="1">
        <v>9214.81</v>
      </c>
      <c r="G497" s="1">
        <v>10454.991596638656</v>
      </c>
      <c r="H497" s="1">
        <v>11363.948717948719</v>
      </c>
      <c r="I497" s="1">
        <v>8818.0</v>
      </c>
      <c r="J497" s="1">
        <v>8795.991803278688</v>
      </c>
      <c r="K497" s="1">
        <v>8545.012987012988</v>
      </c>
      <c r="L497" s="1">
        <v>13181.994991652755</v>
      </c>
      <c r="M497" s="1">
        <v>13182.0</v>
      </c>
      <c r="N497" s="1">
        <v>8659.219277108434</v>
      </c>
      <c r="O497" s="1">
        <v>6908.797385620915</v>
      </c>
      <c r="P497" s="1">
        <v>7734.8448275862065</v>
      </c>
      <c r="Q497" s="1">
        <v>8181.304270462633</v>
      </c>
    </row>
    <row r="498" ht="15.75" customHeight="1">
      <c r="A498" s="15">
        <v>44330.0</v>
      </c>
      <c r="B498" s="1">
        <v>7727.007874015748</v>
      </c>
      <c r="C498" s="1">
        <v>4545.051282051282</v>
      </c>
      <c r="D498" s="1">
        <v>8700.963128491621</v>
      </c>
      <c r="E498" s="1">
        <v>10818.0</v>
      </c>
      <c r="F498" s="1">
        <v>9214.81</v>
      </c>
      <c r="G498" s="1">
        <v>10455.0</v>
      </c>
      <c r="H498" s="1">
        <v>11363.977777777778</v>
      </c>
      <c r="I498" s="1">
        <v>8818.034810126583</v>
      </c>
      <c r="J498" s="1">
        <v>8795.983177570093</v>
      </c>
      <c r="K498" s="1">
        <v>8545.022077922078</v>
      </c>
      <c r="L498" s="1">
        <v>13181.997185080929</v>
      </c>
      <c r="M498" s="1">
        <v>13182.0</v>
      </c>
      <c r="N498" s="1">
        <v>8654.4</v>
      </c>
      <c r="O498" s="1">
        <v>6908.702654867256</v>
      </c>
      <c r="P498" s="1">
        <v>7727.008498583569</v>
      </c>
      <c r="Q498" s="1">
        <v>8181.36</v>
      </c>
    </row>
    <row r="499" ht="15.75" customHeight="1">
      <c r="A499" s="15">
        <v>44331.0</v>
      </c>
      <c r="B499" s="1">
        <v>7727.021778584392</v>
      </c>
      <c r="C499" s="1">
        <v>4545.0542372881355</v>
      </c>
      <c r="D499" s="1">
        <v>8700.918518518518</v>
      </c>
      <c r="E499" s="1">
        <v>10818.001790510296</v>
      </c>
      <c r="F499" s="1">
        <v>9214.886</v>
      </c>
      <c r="G499" s="1">
        <v>10454.974647887324</v>
      </c>
      <c r="H499" s="1">
        <v>11363.944444444445</v>
      </c>
      <c r="I499" s="1">
        <v>8818.018975332068</v>
      </c>
      <c r="J499" s="1">
        <v>8795.985472154964</v>
      </c>
      <c r="K499" s="1">
        <v>8545.013114754098</v>
      </c>
      <c r="L499" s="1">
        <v>13181.999247837533</v>
      </c>
      <c r="M499" s="1">
        <v>13181.996108949417</v>
      </c>
      <c r="N499" s="1">
        <v>8654.402693602693</v>
      </c>
      <c r="O499" s="1">
        <v>6908.692307692308</v>
      </c>
      <c r="P499" s="1">
        <v>7727.005449591281</v>
      </c>
      <c r="Q499" s="1">
        <v>8181.333333333333</v>
      </c>
    </row>
    <row r="500" ht="15.75" customHeight="1">
      <c r="A500" s="15">
        <v>44332.0</v>
      </c>
      <c r="B500" s="1">
        <v>7727.0094562647755</v>
      </c>
      <c r="C500" s="1">
        <v>4545.015789473684</v>
      </c>
      <c r="D500" s="1">
        <v>8701.000000000002</v>
      </c>
      <c r="E500" s="1">
        <v>10818.0</v>
      </c>
      <c r="F500" s="1">
        <v>9214.832967032966</v>
      </c>
      <c r="G500" s="1">
        <v>10454.992957746479</v>
      </c>
      <c r="H500" s="1">
        <v>11363.954545454546</v>
      </c>
      <c r="I500" s="1">
        <v>8818.038793103447</v>
      </c>
      <c r="J500" s="1">
        <v>8795.993071593533</v>
      </c>
      <c r="K500" s="1">
        <v>8545.021739130434</v>
      </c>
      <c r="L500" s="1">
        <v>13181.997098646034</v>
      </c>
      <c r="M500" s="1">
        <v>13182.0</v>
      </c>
      <c r="N500" s="1">
        <v>8654.405211726385</v>
      </c>
      <c r="O500" s="1">
        <v>6908.790654205607</v>
      </c>
      <c r="P500" s="1">
        <v>7727.008510638298</v>
      </c>
      <c r="Q500" s="1">
        <v>8181.36</v>
      </c>
    </row>
    <row r="501" ht="15.75" customHeight="1">
      <c r="A501" s="15">
        <v>44333.0</v>
      </c>
      <c r="B501" s="1">
        <v>7727.005319148936</v>
      </c>
      <c r="C501" s="1">
        <v>7273.0</v>
      </c>
      <c r="D501" s="1">
        <v>8700.900000000001</v>
      </c>
      <c r="E501" s="1">
        <v>10818.0</v>
      </c>
      <c r="F501" s="1">
        <v>9214.81</v>
      </c>
      <c r="G501" s="1">
        <v>10454.985915492958</v>
      </c>
      <c r="H501" s="1">
        <v>11364.0</v>
      </c>
      <c r="I501" s="1">
        <v>8818.004784688996</v>
      </c>
      <c r="J501" s="1">
        <v>8795.990163934426</v>
      </c>
      <c r="K501" s="1">
        <v>8545.0</v>
      </c>
      <c r="L501" s="1">
        <v>13181.986522911051</v>
      </c>
      <c r="M501" s="1">
        <v>13182.0</v>
      </c>
      <c r="N501" s="1">
        <v>8654.4</v>
      </c>
      <c r="O501" s="1">
        <v>6908.677083333333</v>
      </c>
      <c r="P501" s="1">
        <v>7727.009009009009</v>
      </c>
      <c r="Q501" s="1">
        <v>8181.326923076923</v>
      </c>
    </row>
    <row r="502" ht="15.75" customHeight="1">
      <c r="A502" s="15">
        <v>44334.0</v>
      </c>
      <c r="B502" s="1">
        <v>9000.0</v>
      </c>
      <c r="C502" s="1">
        <v>9000.0</v>
      </c>
      <c r="D502" s="1">
        <v>8701.000000000002</v>
      </c>
      <c r="E502" s="1">
        <v>11818.0</v>
      </c>
      <c r="F502" s="1">
        <v>9214.81</v>
      </c>
      <c r="G502" s="1">
        <v>10454.963414634147</v>
      </c>
      <c r="H502" s="1">
        <v>11364.0</v>
      </c>
      <c r="I502" s="1">
        <v>8818.025316455696</v>
      </c>
      <c r="J502" s="1">
        <v>8795.953448275863</v>
      </c>
      <c r="K502" s="1">
        <v>8545.00278551532</v>
      </c>
      <c r="L502" s="1">
        <v>13181.993883792049</v>
      </c>
      <c r="M502" s="1">
        <v>13181.981481481482</v>
      </c>
      <c r="N502" s="1">
        <v>9445.106976744188</v>
      </c>
      <c r="O502" s="1">
        <v>6908.731543624161</v>
      </c>
      <c r="P502" s="1">
        <v>9091.0</v>
      </c>
      <c r="Q502" s="1">
        <v>8181.347490347491</v>
      </c>
    </row>
    <row r="503" ht="15.75" customHeight="1">
      <c r="A503" s="15">
        <v>44335.0</v>
      </c>
      <c r="B503" s="1">
        <v>9000.0</v>
      </c>
      <c r="C503" s="1">
        <v>9000.0</v>
      </c>
      <c r="D503" s="1">
        <v>8700.934653465347</v>
      </c>
      <c r="E503" s="1">
        <v>11818.006711409396</v>
      </c>
      <c r="F503" s="1">
        <v>9214.81</v>
      </c>
      <c r="G503" s="1">
        <v>10455.0</v>
      </c>
      <c r="H503" s="1">
        <v>11363.933333333332</v>
      </c>
      <c r="I503" s="1">
        <v>8818.010840108402</v>
      </c>
      <c r="J503" s="1">
        <v>8795.955592105263</v>
      </c>
      <c r="K503" s="1">
        <v>8545.013623978202</v>
      </c>
      <c r="L503" s="1">
        <v>13181.994910941476</v>
      </c>
      <c r="M503" s="1">
        <v>13182.0</v>
      </c>
      <c r="N503" s="1">
        <v>9454.410666666667</v>
      </c>
      <c r="O503" s="1">
        <v>6908.619230769231</v>
      </c>
      <c r="P503" s="1">
        <v>9091.0</v>
      </c>
      <c r="Q503" s="1">
        <v>8181.275109170306</v>
      </c>
    </row>
    <row r="504" ht="15.75" customHeight="1">
      <c r="A504" s="15">
        <v>44336.0</v>
      </c>
      <c r="B504" s="1">
        <v>9000.0</v>
      </c>
      <c r="C504" s="1">
        <v>9000.0</v>
      </c>
      <c r="D504" s="1">
        <v>8700.91791044776</v>
      </c>
      <c r="E504" s="1">
        <v>10818.014705882353</v>
      </c>
      <c r="F504" s="1">
        <v>9214.81</v>
      </c>
      <c r="G504" s="1">
        <v>10455.0</v>
      </c>
      <c r="H504" s="1">
        <v>11363.952380952382</v>
      </c>
      <c r="I504" s="1">
        <v>8818.026666666667</v>
      </c>
      <c r="J504" s="1">
        <v>8795.995297805643</v>
      </c>
      <c r="K504" s="1">
        <v>8545.007444168734</v>
      </c>
      <c r="L504" s="1">
        <v>13182.0</v>
      </c>
      <c r="M504" s="1">
        <v>13182.0</v>
      </c>
      <c r="N504" s="1">
        <v>8654.4</v>
      </c>
      <c r="O504" s="1">
        <v>6908.745454545454</v>
      </c>
      <c r="P504" s="1">
        <v>7735.6942675159235</v>
      </c>
      <c r="Q504" s="1">
        <v>8181.4177215189875</v>
      </c>
    </row>
    <row r="505" ht="15.75" customHeight="1">
      <c r="A505" s="15">
        <v>44337.0</v>
      </c>
      <c r="B505" s="1">
        <v>7727.013333333333</v>
      </c>
      <c r="C505" s="1">
        <v>4545.050955414013</v>
      </c>
      <c r="D505" s="1">
        <v>8700.954166666668</v>
      </c>
      <c r="E505" s="1">
        <v>9919.508670520232</v>
      </c>
      <c r="F505" s="1">
        <v>9214.82756302521</v>
      </c>
      <c r="G505" s="1">
        <v>10454.986842105263</v>
      </c>
      <c r="H505" s="1">
        <v>11363.878787878788</v>
      </c>
      <c r="I505" s="1">
        <v>8818.004357298474</v>
      </c>
      <c r="J505" s="1">
        <v>8795.977744807122</v>
      </c>
      <c r="K505" s="1">
        <v>8545.028747433265</v>
      </c>
      <c r="L505" s="1">
        <v>13181.99823943662</v>
      </c>
      <c r="M505" s="1">
        <v>13181.986666666666</v>
      </c>
      <c r="N505" s="1">
        <v>8654.4</v>
      </c>
      <c r="O505" s="1">
        <v>6908.620930232559</v>
      </c>
      <c r="P505" s="1">
        <v>7727.01282051282</v>
      </c>
      <c r="Q505" s="1">
        <v>8181.231759656653</v>
      </c>
    </row>
    <row r="506" ht="15.75" customHeight="1">
      <c r="A506" s="15">
        <v>44338.0</v>
      </c>
      <c r="B506" s="1">
        <v>7727.005194805195</v>
      </c>
      <c r="C506" s="1">
        <v>4545.029411764706</v>
      </c>
      <c r="D506" s="1">
        <v>8700.88043478261</v>
      </c>
      <c r="E506" s="1">
        <v>9909.001477104874</v>
      </c>
      <c r="F506" s="1">
        <v>9214.81</v>
      </c>
      <c r="G506" s="1">
        <v>10454.995983935743</v>
      </c>
      <c r="H506" s="1">
        <v>11364.0</v>
      </c>
      <c r="I506" s="1">
        <v>8818.035928143712</v>
      </c>
      <c r="J506" s="1">
        <v>8795.96421471173</v>
      </c>
      <c r="K506" s="1">
        <v>8545.020352781547</v>
      </c>
      <c r="L506" s="1">
        <v>13181.99619771863</v>
      </c>
      <c r="M506" s="1">
        <v>13182.0</v>
      </c>
      <c r="N506" s="1">
        <v>8654.403076923078</v>
      </c>
      <c r="O506" s="1">
        <v>6908.663888888888</v>
      </c>
      <c r="P506" s="1">
        <v>7727.0</v>
      </c>
      <c r="Q506" s="1">
        <v>8181.36</v>
      </c>
    </row>
    <row r="507" ht="15.75" customHeight="1">
      <c r="A507" s="15">
        <v>44339.0</v>
      </c>
      <c r="B507" s="1">
        <v>7727.003174603175</v>
      </c>
      <c r="C507" s="1">
        <v>4545.044585987262</v>
      </c>
      <c r="D507" s="1">
        <v>8700.945000000002</v>
      </c>
      <c r="E507" s="1">
        <v>9909.0</v>
      </c>
      <c r="F507" s="1">
        <v>9214.81</v>
      </c>
      <c r="G507" s="1">
        <v>10454.983695652174</v>
      </c>
      <c r="H507" s="1">
        <v>11363.953488372093</v>
      </c>
      <c r="I507" s="1">
        <v>8818.016620498614</v>
      </c>
      <c r="J507" s="1">
        <v>8795.976457399103</v>
      </c>
      <c r="K507" s="1">
        <v>8545.031484257872</v>
      </c>
      <c r="L507" s="1">
        <v>13181.997767857143</v>
      </c>
      <c r="M507" s="1">
        <v>13182.0</v>
      </c>
      <c r="N507" s="1">
        <v>8654.400000000001</v>
      </c>
      <c r="O507" s="1">
        <v>6908.801923076923</v>
      </c>
      <c r="P507" s="1">
        <v>7727.008771929824</v>
      </c>
      <c r="Q507" s="1">
        <v>8181.304054054054</v>
      </c>
    </row>
    <row r="508" ht="15.75" customHeight="1">
      <c r="A508" s="15">
        <v>44340.0</v>
      </c>
      <c r="B508" s="1">
        <v>7727.007874015748</v>
      </c>
      <c r="C508" s="1">
        <v>4545.018867924528</v>
      </c>
      <c r="D508" s="1">
        <v>8701.0</v>
      </c>
      <c r="E508" s="1">
        <v>9909.0</v>
      </c>
      <c r="F508" s="1">
        <v>9214.81</v>
      </c>
      <c r="G508" s="1">
        <v>10454.984375</v>
      </c>
      <c r="H508" s="1">
        <v>11364.0</v>
      </c>
      <c r="I508" s="1">
        <v>8818.007518796992</v>
      </c>
      <c r="J508" s="1">
        <v>8795.994791666666</v>
      </c>
      <c r="K508" s="1">
        <v>8545.008298755187</v>
      </c>
      <c r="L508" s="1">
        <v>13181.992592592593</v>
      </c>
      <c r="M508" s="1">
        <v>13181.973684210527</v>
      </c>
      <c r="N508" s="1">
        <v>8654.400000000001</v>
      </c>
      <c r="O508" s="1">
        <v>6908.615094339622</v>
      </c>
      <c r="P508" s="1">
        <v>7727.0</v>
      </c>
      <c r="Q508" s="1">
        <v>8181.273480662983</v>
      </c>
    </row>
    <row r="509" ht="15.75" customHeight="1">
      <c r="A509" s="15">
        <v>44341.0</v>
      </c>
      <c r="B509" s="1">
        <v>7727.012578616353</v>
      </c>
      <c r="C509" s="1">
        <v>4545.0</v>
      </c>
      <c r="D509" s="1">
        <v>8700.945000000002</v>
      </c>
      <c r="E509" s="1">
        <v>9909.0</v>
      </c>
      <c r="F509" s="1">
        <v>9214.858604651163</v>
      </c>
      <c r="G509" s="1">
        <v>10454.973333333333</v>
      </c>
      <c r="H509" s="1">
        <v>11364.038461538461</v>
      </c>
      <c r="I509" s="1">
        <v>8818.011940298507</v>
      </c>
      <c r="J509" s="1">
        <v>8795.983208955224</v>
      </c>
      <c r="K509" s="1">
        <v>8545.02</v>
      </c>
      <c r="L509" s="1">
        <v>13181.994100294985</v>
      </c>
      <c r="M509" s="1">
        <v>13182.0</v>
      </c>
      <c r="N509" s="1">
        <v>9454.400000000001</v>
      </c>
      <c r="O509" s="1">
        <v>6908.539024390243</v>
      </c>
      <c r="P509" s="1">
        <v>9091.0</v>
      </c>
      <c r="Q509" s="1">
        <v>8181.242647058823</v>
      </c>
    </row>
    <row r="510" ht="15.75" customHeight="1">
      <c r="A510" s="15">
        <v>44342.0</v>
      </c>
      <c r="B510" s="1">
        <v>7727.010869565217</v>
      </c>
      <c r="C510" s="1">
        <v>4545.040816326531</v>
      </c>
      <c r="D510" s="1">
        <v>8701.0</v>
      </c>
      <c r="E510" s="1">
        <v>9909.0</v>
      </c>
      <c r="F510" s="1">
        <v>9214.836455696202</v>
      </c>
      <c r="G510" s="1">
        <v>10455.0</v>
      </c>
      <c r="H510" s="1">
        <v>11363.95</v>
      </c>
      <c r="I510" s="1">
        <v>8818.033333333333</v>
      </c>
      <c r="J510" s="1">
        <v>8795.99022801303</v>
      </c>
      <c r="K510" s="1">
        <v>8545.011976047905</v>
      </c>
      <c r="L510" s="1">
        <v>13181.997126436781</v>
      </c>
      <c r="M510" s="1">
        <v>13182.0</v>
      </c>
      <c r="N510" s="1">
        <v>9454.400000000001</v>
      </c>
      <c r="O510" s="1">
        <v>6908.53734939759</v>
      </c>
      <c r="P510" s="1">
        <v>9091.0</v>
      </c>
      <c r="Q510" s="1">
        <v>8181.200892857143</v>
      </c>
    </row>
    <row r="511" ht="15.75" customHeight="1">
      <c r="A511" s="15">
        <v>44343.0</v>
      </c>
      <c r="B511" s="1">
        <v>7727.021551724138</v>
      </c>
      <c r="C511" s="1">
        <v>4545.040322580645</v>
      </c>
      <c r="D511" s="1">
        <v>8700.9572815534</v>
      </c>
      <c r="E511" s="1">
        <v>10550.445283018867</v>
      </c>
      <c r="F511" s="1">
        <v>9214.81</v>
      </c>
      <c r="G511" s="1">
        <v>10454.990384615385</v>
      </c>
      <c r="H511" s="1">
        <v>11363.851851851852</v>
      </c>
      <c r="I511" s="1">
        <v>8818.00586510264</v>
      </c>
      <c r="J511" s="1">
        <v>8795.982195845698</v>
      </c>
      <c r="K511" s="1">
        <v>8545.011204481792</v>
      </c>
      <c r="L511" s="1">
        <v>13181.995475113123</v>
      </c>
      <c r="M511" s="1">
        <v>13181.978260869566</v>
      </c>
      <c r="N511" s="1">
        <v>7651.950877192982</v>
      </c>
      <c r="O511" s="1">
        <v>6908.671428571428</v>
      </c>
      <c r="P511" s="1">
        <v>7739.288288288289</v>
      </c>
      <c r="Q511" s="1">
        <v>8181.251072961373</v>
      </c>
    </row>
    <row r="512" ht="15.75" customHeight="1">
      <c r="A512" s="15">
        <v>44344.0</v>
      </c>
      <c r="B512" s="1">
        <v>7727.0192837465565</v>
      </c>
      <c r="C512" s="1">
        <v>4545.082191780822</v>
      </c>
      <c r="D512" s="1">
        <v>8700.938317757009</v>
      </c>
      <c r="E512" s="1">
        <v>10312.496259351621</v>
      </c>
      <c r="F512" s="1">
        <v>9214.860564516128</v>
      </c>
      <c r="G512" s="1">
        <v>10454.969879518072</v>
      </c>
      <c r="H512" s="1">
        <v>11363.979591836734</v>
      </c>
      <c r="I512" s="1">
        <v>8818.015873015873</v>
      </c>
      <c r="J512" s="1">
        <v>8795.984042553191</v>
      </c>
      <c r="K512" s="1">
        <v>8545.021164021164</v>
      </c>
      <c r="L512" s="1">
        <v>13181.998603351954</v>
      </c>
      <c r="M512" s="1">
        <v>13182.0</v>
      </c>
      <c r="N512" s="1">
        <v>7636.006837606838</v>
      </c>
      <c r="O512" s="1">
        <v>6908.645161290323</v>
      </c>
      <c r="P512" s="1">
        <v>7727.0</v>
      </c>
      <c r="Q512" s="1">
        <v>8181.3403361344535</v>
      </c>
    </row>
    <row r="513" ht="15.75" customHeight="1">
      <c r="A513" s="15">
        <v>44345.0</v>
      </c>
      <c r="B513" s="1">
        <v>7727.011337868481</v>
      </c>
      <c r="C513" s="1">
        <v>4545.016666666666</v>
      </c>
      <c r="D513" s="1">
        <v>8700.926666666666</v>
      </c>
      <c r="E513" s="1">
        <v>9909.0</v>
      </c>
      <c r="F513" s="1">
        <v>9214.81</v>
      </c>
      <c r="G513" s="1">
        <v>10454.99173553719</v>
      </c>
      <c r="H513" s="1">
        <v>11363.979591836734</v>
      </c>
      <c r="I513" s="1">
        <v>8818.042628774423</v>
      </c>
      <c r="J513" s="1">
        <v>8795.962298025135</v>
      </c>
      <c r="K513" s="1">
        <v>8545.01438848921</v>
      </c>
      <c r="L513" s="1">
        <v>13182.0</v>
      </c>
      <c r="M513" s="1">
        <v>13182.0</v>
      </c>
      <c r="N513" s="1">
        <v>7636.006030150755</v>
      </c>
      <c r="O513" s="1">
        <v>6908.552</v>
      </c>
      <c r="P513" s="1">
        <v>7727.008620689655</v>
      </c>
      <c r="Q513" s="1">
        <v>8181.418215613383</v>
      </c>
    </row>
    <row r="514" ht="15.75" customHeight="1">
      <c r="A514" s="15">
        <v>44346.0</v>
      </c>
      <c r="B514" s="1">
        <v>7727.0071090047395</v>
      </c>
      <c r="C514" s="1">
        <v>4545.044198895028</v>
      </c>
      <c r="D514" s="1">
        <v>8700.972839506174</v>
      </c>
      <c r="E514" s="1">
        <v>9909.0</v>
      </c>
      <c r="F514" s="1">
        <v>9214.81</v>
      </c>
      <c r="G514" s="1">
        <v>10454.995</v>
      </c>
      <c r="H514" s="1">
        <v>11364.0</v>
      </c>
      <c r="I514" s="1">
        <v>8818.010582010582</v>
      </c>
      <c r="J514" s="1">
        <v>8795.990625</v>
      </c>
      <c r="K514" s="1">
        <v>8545.010113780025</v>
      </c>
      <c r="L514" s="1">
        <v>13181.999076638966</v>
      </c>
      <c r="M514" s="1">
        <v>13182.0</v>
      </c>
      <c r="N514" s="1">
        <v>7636.002094240838</v>
      </c>
      <c r="O514" s="1">
        <v>6908.677083333333</v>
      </c>
      <c r="P514" s="1">
        <v>7727.008658008658</v>
      </c>
      <c r="Q514" s="1">
        <v>8181.4224489795915</v>
      </c>
    </row>
    <row r="515" ht="15.75" customHeight="1">
      <c r="A515" s="15">
        <v>44347.0</v>
      </c>
      <c r="B515" s="1">
        <v>7749.88622754491</v>
      </c>
      <c r="C515" s="1">
        <v>4545.019801980198</v>
      </c>
      <c r="D515" s="1">
        <v>8701.000000000002</v>
      </c>
      <c r="E515" s="1">
        <v>9917.837962962964</v>
      </c>
      <c r="F515" s="1">
        <v>9214.81</v>
      </c>
      <c r="G515" s="1">
        <v>10454.984848484848</v>
      </c>
      <c r="H515" s="1">
        <v>11363.962962962964</v>
      </c>
      <c r="I515" s="1">
        <v>8818.01030927835</v>
      </c>
      <c r="J515" s="1">
        <v>8795.982558139534</v>
      </c>
      <c r="K515" s="1">
        <v>8545.006172839507</v>
      </c>
      <c r="L515" s="1">
        <v>13181.994708994709</v>
      </c>
      <c r="M515" s="1">
        <v>13182.0</v>
      </c>
      <c r="N515" s="1">
        <v>7689.482352941177</v>
      </c>
      <c r="O515" s="1">
        <v>6908.588118811881</v>
      </c>
      <c r="P515" s="1">
        <v>7727.017391304348</v>
      </c>
      <c r="Q515" s="1">
        <v>8181.263414634146</v>
      </c>
    </row>
    <row r="516" ht="15.75" customHeight="1">
      <c r="A516" s="15">
        <v>44348.0</v>
      </c>
      <c r="B516" s="1">
        <v>8953.987951807228</v>
      </c>
      <c r="C516" s="1">
        <v>8846.379310344828</v>
      </c>
      <c r="D516" s="1">
        <v>8700.96507936508</v>
      </c>
      <c r="E516" s="1">
        <v>11705.70588235294</v>
      </c>
      <c r="F516" s="1">
        <v>9214.855934065932</v>
      </c>
      <c r="G516" s="1">
        <v>10454.977777777778</v>
      </c>
      <c r="H516" s="1">
        <v>9718.034482758621</v>
      </c>
      <c r="I516" s="1">
        <v>8818.032586558045</v>
      </c>
      <c r="J516" s="1">
        <v>8795.98721590909</v>
      </c>
      <c r="K516" s="1">
        <v>8545.012345679012</v>
      </c>
      <c r="L516" s="1">
        <v>13182.0</v>
      </c>
      <c r="M516" s="1">
        <v>13182.0</v>
      </c>
      <c r="N516" s="1">
        <v>9345.296</v>
      </c>
      <c r="O516" s="1">
        <v>6908.694827586207</v>
      </c>
      <c r="P516" s="1">
        <v>9012.307692307691</v>
      </c>
      <c r="Q516" s="1">
        <v>8181.229166666667</v>
      </c>
    </row>
    <row r="517" ht="15.75" customHeight="1">
      <c r="A517" s="15">
        <v>44349.0</v>
      </c>
      <c r="B517" s="1">
        <v>8994.106481481482</v>
      </c>
      <c r="C517" s="1">
        <v>9000.0</v>
      </c>
      <c r="D517" s="1">
        <v>8700.93623188406</v>
      </c>
      <c r="E517" s="1">
        <v>11818.0</v>
      </c>
      <c r="F517" s="1">
        <v>9214.851386138615</v>
      </c>
      <c r="G517" s="1">
        <v>10455.0</v>
      </c>
      <c r="H517" s="1">
        <v>9090.98275862069</v>
      </c>
      <c r="I517" s="1">
        <v>8818.013245033113</v>
      </c>
      <c r="J517" s="1">
        <v>8795.979892761394</v>
      </c>
      <c r="K517" s="1">
        <v>8545.013192612138</v>
      </c>
      <c r="L517" s="1">
        <v>13182.0</v>
      </c>
      <c r="M517" s="1">
        <v>13181.941176470587</v>
      </c>
      <c r="N517" s="1">
        <v>9454.4</v>
      </c>
      <c r="O517" s="1">
        <v>6908.517829457363</v>
      </c>
      <c r="P517" s="1">
        <v>9091.0</v>
      </c>
      <c r="Q517" s="1">
        <v>8181.238636363636</v>
      </c>
    </row>
    <row r="518" ht="15.75" customHeight="1">
      <c r="A518" s="15">
        <v>44350.0</v>
      </c>
      <c r="B518" s="1">
        <v>8047.991452991453</v>
      </c>
      <c r="C518" s="1">
        <v>7681.973684210527</v>
      </c>
      <c r="D518" s="1">
        <v>8700.954166666668</v>
      </c>
      <c r="E518" s="1">
        <v>11030.248979591837</v>
      </c>
      <c r="F518" s="1">
        <v>9214.858604651163</v>
      </c>
      <c r="G518" s="1">
        <v>10455.0</v>
      </c>
      <c r="H518" s="1">
        <v>9090.978723404256</v>
      </c>
      <c r="I518" s="1">
        <v>8818.017353579176</v>
      </c>
      <c r="J518" s="1">
        <v>8795.983606557376</v>
      </c>
      <c r="K518" s="1">
        <v>8545.00553505535</v>
      </c>
      <c r="L518" s="1">
        <v>13181.996460176992</v>
      </c>
      <c r="M518" s="1">
        <v>13181.982142857143</v>
      </c>
      <c r="N518" s="1">
        <v>7988.835820895522</v>
      </c>
      <c r="O518" s="1">
        <v>6908.529914529914</v>
      </c>
      <c r="P518" s="1">
        <v>8192.24031007752</v>
      </c>
      <c r="Q518" s="1">
        <v>8181.27</v>
      </c>
    </row>
    <row r="519" ht="15.75" customHeight="1">
      <c r="A519" s="15">
        <v>44351.0</v>
      </c>
      <c r="B519" s="1">
        <v>7727.010714285714</v>
      </c>
      <c r="C519" s="1">
        <v>7273.0</v>
      </c>
      <c r="D519" s="1">
        <v>8700.861261261261</v>
      </c>
      <c r="E519" s="1">
        <v>10818.00272479564</v>
      </c>
      <c r="F519" s="1">
        <v>9214.840510948905</v>
      </c>
      <c r="G519" s="1">
        <v>10454.994047619048</v>
      </c>
      <c r="H519" s="1">
        <v>9091.0</v>
      </c>
      <c r="I519" s="1">
        <v>8818.007272727273</v>
      </c>
      <c r="J519" s="1">
        <v>8795.975352112677</v>
      </c>
      <c r="K519" s="1">
        <v>8545.019543973942</v>
      </c>
      <c r="L519" s="1">
        <v>13181.995867768595</v>
      </c>
      <c r="M519" s="1">
        <v>13182.0</v>
      </c>
      <c r="N519" s="1">
        <v>7636.0060377358495</v>
      </c>
      <c r="O519" s="1">
        <v>6908.647826086956</v>
      </c>
      <c r="P519" s="1">
        <v>7727.013698630137</v>
      </c>
      <c r="Q519" s="1">
        <v>8181.419825072886</v>
      </c>
    </row>
    <row r="520" ht="15.75" customHeight="1">
      <c r="A520" s="15">
        <v>44352.0</v>
      </c>
      <c r="B520" s="1">
        <v>7727.004184100419</v>
      </c>
      <c r="C520" s="1">
        <v>7272.9807692307695</v>
      </c>
      <c r="D520" s="1">
        <v>8701.000000000002</v>
      </c>
      <c r="E520" s="1">
        <v>10818.00151975684</v>
      </c>
      <c r="F520" s="1">
        <v>9214.82536764706</v>
      </c>
      <c r="G520" s="1">
        <v>10454.989169675091</v>
      </c>
      <c r="H520" s="1">
        <v>9091.0</v>
      </c>
      <c r="I520" s="1">
        <v>8818.028368794327</v>
      </c>
      <c r="J520" s="1">
        <v>8795.961111111112</v>
      </c>
      <c r="K520" s="1">
        <v>8545.016431924883</v>
      </c>
      <c r="L520" s="1">
        <v>13181.997549019608</v>
      </c>
      <c r="M520" s="1">
        <v>13181.993975903615</v>
      </c>
      <c r="N520" s="1">
        <v>7636.007462686567</v>
      </c>
      <c r="O520" s="1">
        <v>6908.7294797687855</v>
      </c>
      <c r="P520" s="1">
        <v>7727.0</v>
      </c>
      <c r="Q520" s="1">
        <v>8181.453316953317</v>
      </c>
    </row>
    <row r="521" ht="15.75" customHeight="1">
      <c r="A521" s="15">
        <v>44353.0</v>
      </c>
      <c r="B521" s="1">
        <v>7727.002652519894</v>
      </c>
      <c r="C521" s="1">
        <v>7273.0</v>
      </c>
      <c r="D521" s="1">
        <v>8700.969444444445</v>
      </c>
      <c r="E521" s="1">
        <v>10818.00557620818</v>
      </c>
      <c r="F521" s="1">
        <v>9214.81</v>
      </c>
      <c r="G521" s="1">
        <v>10454.991379310344</v>
      </c>
      <c r="H521" s="1">
        <v>9091.0</v>
      </c>
      <c r="I521" s="1">
        <v>8818.025917926567</v>
      </c>
      <c r="J521" s="1">
        <v>8795.981670061099</v>
      </c>
      <c r="K521" s="1">
        <v>8545.019277108433</v>
      </c>
      <c r="L521" s="1">
        <v>13181.998300764655</v>
      </c>
      <c r="M521" s="1">
        <v>13182.0</v>
      </c>
      <c r="N521" s="1">
        <v>7636.019047619047</v>
      </c>
      <c r="O521" s="1">
        <v>6908.729333333333</v>
      </c>
      <c r="P521" s="1">
        <v>7727.0</v>
      </c>
      <c r="Q521" s="1">
        <v>8181.458181818181</v>
      </c>
    </row>
    <row r="522" ht="15.75" customHeight="1">
      <c r="A522" s="15">
        <v>44354.0</v>
      </c>
      <c r="B522" s="1">
        <v>8990.42857142857</v>
      </c>
      <c r="C522" s="1">
        <v>9000.0</v>
      </c>
      <c r="D522" s="1">
        <v>8701.000000000002</v>
      </c>
      <c r="E522" s="1">
        <v>11792.789915966387</v>
      </c>
      <c r="F522" s="1">
        <v>9214.859761904761</v>
      </c>
      <c r="G522" s="1">
        <v>10454.971830985916</v>
      </c>
      <c r="H522" s="1">
        <v>9091.0</v>
      </c>
      <c r="I522" s="1">
        <v>8818.017804154302</v>
      </c>
      <c r="J522" s="1">
        <v>8795.98524590164</v>
      </c>
      <c r="K522" s="1">
        <v>8545.028846153846</v>
      </c>
      <c r="L522" s="1">
        <v>13181.99447513812</v>
      </c>
      <c r="M522" s="1">
        <v>13182.0</v>
      </c>
      <c r="N522" s="1">
        <v>7636.018181818183</v>
      </c>
      <c r="O522" s="1">
        <v>6908.455882352941</v>
      </c>
      <c r="P522" s="1">
        <v>7727.01652892562</v>
      </c>
      <c r="Q522" s="1">
        <v>8181.395604395604</v>
      </c>
    </row>
    <row r="523" ht="15.75" customHeight="1">
      <c r="A523" s="15">
        <v>44355.0</v>
      </c>
      <c r="B523" s="1">
        <v>9000.0</v>
      </c>
      <c r="C523" s="1">
        <v>9000.0</v>
      </c>
      <c r="D523" s="1">
        <v>8700.961403508772</v>
      </c>
      <c r="E523" s="1">
        <v>11818.0</v>
      </c>
      <c r="F523" s="1">
        <v>9214.854468085106</v>
      </c>
      <c r="G523" s="1">
        <v>10454.99173553719</v>
      </c>
      <c r="H523" s="1">
        <v>9091.0</v>
      </c>
      <c r="I523" s="1">
        <v>8818.025706940874</v>
      </c>
      <c r="J523" s="1">
        <v>8795.982227488152</v>
      </c>
      <c r="K523" s="1">
        <v>8545.001953125</v>
      </c>
      <c r="L523" s="1">
        <v>13181.996699669968</v>
      </c>
      <c r="M523" s="1">
        <v>13181.983050847457</v>
      </c>
      <c r="N523" s="1">
        <v>9417.289795918368</v>
      </c>
      <c r="O523" s="1">
        <v>6908.597916666667</v>
      </c>
      <c r="P523" s="1">
        <v>9080.820895522387</v>
      </c>
      <c r="Q523" s="1">
        <v>8181.387931034483</v>
      </c>
    </row>
    <row r="524" ht="15.75" customHeight="1">
      <c r="A524" s="15">
        <v>44356.0</v>
      </c>
      <c r="B524" s="1">
        <v>9000.0</v>
      </c>
      <c r="C524" s="1">
        <v>9000.0</v>
      </c>
      <c r="D524" s="1">
        <v>8701.0</v>
      </c>
      <c r="E524" s="1">
        <v>11818.008333333333</v>
      </c>
      <c r="F524" s="1">
        <v>9214.834022988505</v>
      </c>
      <c r="G524" s="1">
        <v>10454.989247311827</v>
      </c>
      <c r="H524" s="1">
        <v>9091.0</v>
      </c>
      <c r="I524" s="1">
        <v>8818.01152737752</v>
      </c>
      <c r="J524" s="1">
        <v>8795.966346153846</v>
      </c>
      <c r="K524" s="1">
        <v>8545.021680216802</v>
      </c>
      <c r="L524" s="1">
        <v>13181.997474747475</v>
      </c>
      <c r="M524" s="1">
        <v>13182.0</v>
      </c>
      <c r="N524" s="1">
        <v>9454.400000000001</v>
      </c>
      <c r="O524" s="1">
        <v>6908.789743589744</v>
      </c>
      <c r="P524" s="1">
        <v>9091.0</v>
      </c>
      <c r="Q524" s="1">
        <v>8181.424012158055</v>
      </c>
    </row>
    <row r="525" ht="15.75" customHeight="1">
      <c r="A525" s="15">
        <v>44357.0</v>
      </c>
      <c r="B525" s="1">
        <v>7756.952941176471</v>
      </c>
      <c r="C525" s="1">
        <v>7272.972972972973</v>
      </c>
      <c r="D525" s="1">
        <v>8700.97105263158</v>
      </c>
      <c r="E525" s="1">
        <v>10841.529411764706</v>
      </c>
      <c r="F525" s="1">
        <v>9214.81</v>
      </c>
      <c r="G525" s="1">
        <v>10455.0</v>
      </c>
      <c r="H525" s="1">
        <v>9091.0</v>
      </c>
      <c r="I525" s="1">
        <v>8818.035714285714</v>
      </c>
      <c r="J525" s="1">
        <v>8795.994880546075</v>
      </c>
      <c r="K525" s="1">
        <v>8545.01210653753</v>
      </c>
      <c r="L525" s="1">
        <v>13181.995169082125</v>
      </c>
      <c r="M525" s="1">
        <v>13182.0</v>
      </c>
      <c r="N525" s="1">
        <v>7635.992920353983</v>
      </c>
      <c r="O525" s="1">
        <v>6908.773770491803</v>
      </c>
      <c r="P525" s="1">
        <v>7727.009009009009</v>
      </c>
      <c r="Q525" s="1">
        <v>8181.333333333333</v>
      </c>
    </row>
    <row r="526" ht="15.75" customHeight="1">
      <c r="A526" s="15">
        <v>44358.0</v>
      </c>
      <c r="B526" s="1">
        <v>7727.011673151751</v>
      </c>
      <c r="C526" s="1">
        <v>7272.9607843137255</v>
      </c>
      <c r="D526" s="1">
        <v>8701.0</v>
      </c>
      <c r="E526" s="1">
        <v>10800.568493150686</v>
      </c>
      <c r="F526" s="1">
        <v>9214.81</v>
      </c>
      <c r="G526" s="1">
        <v>10454.985915492958</v>
      </c>
      <c r="H526" s="1">
        <v>9091.0</v>
      </c>
      <c r="I526" s="1">
        <v>8818.013452914798</v>
      </c>
      <c r="J526" s="1">
        <v>8795.96723300971</v>
      </c>
      <c r="K526" s="1">
        <v>8545.02103250478</v>
      </c>
      <c r="L526" s="1">
        <v>13181.996875</v>
      </c>
      <c r="M526" s="1">
        <v>13182.0</v>
      </c>
      <c r="N526" s="1">
        <v>7636.018181818182</v>
      </c>
      <c r="O526" s="1">
        <v>6908.782010582011</v>
      </c>
      <c r="P526" s="1">
        <v>7727.0115606936415</v>
      </c>
      <c r="Q526" s="1">
        <v>8181.454918032787</v>
      </c>
    </row>
    <row r="527" ht="15.75" customHeight="1">
      <c r="A527" s="15">
        <v>44359.0</v>
      </c>
      <c r="B527" s="1">
        <v>7727.018766756032</v>
      </c>
      <c r="C527" s="1">
        <v>7272.976470588235</v>
      </c>
      <c r="D527" s="1">
        <v>8700.97105263158</v>
      </c>
      <c r="E527" s="1">
        <v>10769.81545741325</v>
      </c>
      <c r="F527" s="1">
        <v>9214.81</v>
      </c>
      <c r="G527" s="1">
        <v>10454.98275862069</v>
      </c>
      <c r="H527" s="1">
        <v>9091.0</v>
      </c>
      <c r="I527" s="1">
        <v>8818.024340770791</v>
      </c>
      <c r="J527" s="1">
        <v>8795.974137931034</v>
      </c>
      <c r="K527" s="1">
        <v>8545.022698612862</v>
      </c>
      <c r="L527" s="1">
        <v>13181.996696944674</v>
      </c>
      <c r="M527" s="1">
        <v>13182.0</v>
      </c>
      <c r="N527" s="1">
        <v>7636.003950617284</v>
      </c>
      <c r="O527" s="1">
        <v>6908.714792899408</v>
      </c>
      <c r="P527" s="1">
        <v>7727.003289473684</v>
      </c>
      <c r="Q527" s="1">
        <v>8181.447580645161</v>
      </c>
    </row>
    <row r="528" ht="15.75" customHeight="1">
      <c r="A528" s="15">
        <v>44360.0</v>
      </c>
      <c r="B528" s="1">
        <v>7727.011834319526</v>
      </c>
      <c r="C528" s="1">
        <v>7273.0</v>
      </c>
      <c r="D528" s="1">
        <v>8700.967647058824</v>
      </c>
      <c r="E528" s="1">
        <v>10789.95593220339</v>
      </c>
      <c r="F528" s="1">
        <v>9214.83518072289</v>
      </c>
      <c r="G528" s="1">
        <v>10455.0</v>
      </c>
      <c r="H528" s="1">
        <v>9091.0</v>
      </c>
      <c r="I528" s="1">
        <v>8818.044444444444</v>
      </c>
      <c r="J528" s="1">
        <v>8795.977801268498</v>
      </c>
      <c r="K528" s="1">
        <v>8545.009055627426</v>
      </c>
      <c r="L528" s="1">
        <v>13181.999060150376</v>
      </c>
      <c r="M528" s="1">
        <v>13182.0</v>
      </c>
      <c r="N528" s="1">
        <v>7636.00253968254</v>
      </c>
      <c r="O528" s="1">
        <v>6908.831351351351</v>
      </c>
      <c r="P528" s="1">
        <v>7727.00701754386</v>
      </c>
      <c r="Q528" s="1">
        <v>8181.418965517241</v>
      </c>
    </row>
    <row r="529" ht="15.75" customHeight="1">
      <c r="A529" s="15">
        <v>44361.0</v>
      </c>
      <c r="B529" s="1">
        <v>8978.605042016807</v>
      </c>
      <c r="C529" s="1">
        <v>9000.0</v>
      </c>
      <c r="D529" s="1">
        <v>8700.919512195122</v>
      </c>
      <c r="E529" s="1">
        <v>11818.008196721312</v>
      </c>
      <c r="F529" s="1">
        <v>9214.81</v>
      </c>
      <c r="G529" s="1">
        <v>10454.973333333333</v>
      </c>
      <c r="H529" s="1">
        <v>9091.0</v>
      </c>
      <c r="I529" s="1">
        <v>8818.025974025973</v>
      </c>
      <c r="J529" s="1">
        <v>8795.98969072165</v>
      </c>
      <c r="K529" s="1">
        <v>8545.021739130434</v>
      </c>
      <c r="L529" s="1">
        <v>13181.992146596858</v>
      </c>
      <c r="M529" s="1">
        <v>13182.0</v>
      </c>
      <c r="N529" s="1">
        <v>7636.0</v>
      </c>
      <c r="O529" s="1">
        <v>6908.54074074074</v>
      </c>
      <c r="P529" s="1">
        <v>7727.025423728814</v>
      </c>
      <c r="Q529" s="1">
        <v>8181.344890510949</v>
      </c>
    </row>
    <row r="530" ht="15.75" customHeight="1">
      <c r="A530" s="15">
        <v>44362.0</v>
      </c>
      <c r="B530" s="1">
        <v>9000.0</v>
      </c>
      <c r="C530" s="1">
        <v>9000.0</v>
      </c>
      <c r="D530" s="1">
        <v>8701.0</v>
      </c>
      <c r="E530" s="1">
        <v>11818.006578947368</v>
      </c>
      <c r="F530" s="1">
        <v>9214.81</v>
      </c>
      <c r="G530" s="1">
        <v>10454.96052631579</v>
      </c>
      <c r="H530" s="1">
        <v>9091.0</v>
      </c>
      <c r="I530" s="1">
        <v>8818.015831134564</v>
      </c>
      <c r="J530" s="1">
        <v>8795.982035928144</v>
      </c>
      <c r="K530" s="1">
        <v>8545.008021390375</v>
      </c>
      <c r="L530" s="1">
        <v>13182.0</v>
      </c>
      <c r="M530" s="1">
        <v>13182.0</v>
      </c>
      <c r="N530" s="1">
        <v>9269.92463768116</v>
      </c>
      <c r="O530" s="1">
        <v>6908.728395061728</v>
      </c>
      <c r="P530" s="1">
        <v>9064.514563106795</v>
      </c>
      <c r="Q530" s="1">
        <v>8181.412721893491</v>
      </c>
    </row>
    <row r="531" ht="15.75" customHeight="1">
      <c r="A531" s="15">
        <v>44363.0</v>
      </c>
      <c r="B531" s="1">
        <v>8135.861313868613</v>
      </c>
      <c r="C531" s="1">
        <v>7587.0</v>
      </c>
      <c r="D531" s="1">
        <v>8701.000000000002</v>
      </c>
      <c r="E531" s="1">
        <v>11156.129496402878</v>
      </c>
      <c r="F531" s="1">
        <v>9214.81</v>
      </c>
      <c r="G531" s="1">
        <v>10455.0</v>
      </c>
      <c r="H531" s="1">
        <v>9091.0</v>
      </c>
      <c r="I531" s="1">
        <v>8818.0</v>
      </c>
      <c r="J531" s="1">
        <v>8795.988970588236</v>
      </c>
      <c r="K531" s="1">
        <v>8545.009803921568</v>
      </c>
      <c r="L531" s="1">
        <v>13181.997142857143</v>
      </c>
      <c r="M531" s="1">
        <v>13182.0</v>
      </c>
      <c r="N531" s="1">
        <v>9454.4</v>
      </c>
      <c r="O531" s="1">
        <v>6908.6651162790695</v>
      </c>
      <c r="P531" s="1">
        <v>9091.0</v>
      </c>
      <c r="Q531" s="1">
        <v>8181.381048387097</v>
      </c>
    </row>
    <row r="532" ht="15.75" customHeight="1">
      <c r="A532" s="15">
        <v>44364.0</v>
      </c>
      <c r="B532" s="1">
        <v>7733.009433962264</v>
      </c>
      <c r="C532" s="1">
        <v>7273.0</v>
      </c>
      <c r="D532" s="1">
        <v>8700.866666666669</v>
      </c>
      <c r="E532" s="1">
        <v>10824.944444444445</v>
      </c>
      <c r="F532" s="1">
        <v>9214.81</v>
      </c>
      <c r="G532" s="1">
        <v>10454.988095238095</v>
      </c>
      <c r="H532" s="1">
        <v>9091.0</v>
      </c>
      <c r="I532" s="1">
        <v>8818.017595307918</v>
      </c>
      <c r="J532" s="1">
        <v>8795.960784313726</v>
      </c>
      <c r="K532" s="1">
        <v>8545.015665796345</v>
      </c>
      <c r="L532" s="1">
        <v>13181.994459833795</v>
      </c>
      <c r="M532" s="1">
        <v>13182.0</v>
      </c>
      <c r="N532" s="1">
        <v>7654.7546391752585</v>
      </c>
      <c r="O532" s="1">
        <v>6908.7</v>
      </c>
      <c r="P532" s="1">
        <v>7741.826086956522</v>
      </c>
      <c r="Q532" s="1">
        <v>8181.344594594595</v>
      </c>
    </row>
    <row r="533" ht="15.75" customHeight="1">
      <c r="A533" s="15">
        <v>44365.0</v>
      </c>
      <c r="B533" s="1">
        <v>7727.003424657534</v>
      </c>
      <c r="C533" s="1">
        <v>7272.982142857143</v>
      </c>
      <c r="D533" s="1">
        <v>8700.88043478261</v>
      </c>
      <c r="E533" s="1">
        <v>10818.003344481605</v>
      </c>
      <c r="F533" s="1">
        <v>9214.81</v>
      </c>
      <c r="G533" s="1">
        <v>10454.980132450331</v>
      </c>
      <c r="H533" s="1">
        <v>9090.99090909091</v>
      </c>
      <c r="I533" s="1">
        <v>8818.015</v>
      </c>
      <c r="J533" s="1">
        <v>8795.975609756097</v>
      </c>
      <c r="K533" s="1">
        <v>8545.016014234876</v>
      </c>
      <c r="L533" s="1">
        <v>13181.99706744868</v>
      </c>
      <c r="M533" s="1">
        <v>13182.0</v>
      </c>
      <c r="N533" s="1">
        <v>7636.007441860465</v>
      </c>
      <c r="O533" s="1">
        <v>6908.70894308943</v>
      </c>
      <c r="P533" s="1">
        <v>7727.0</v>
      </c>
      <c r="Q533" s="1">
        <v>8181.4647355163725</v>
      </c>
    </row>
    <row r="534" ht="15.75" customHeight="1">
      <c r="A534" s="15">
        <v>44366.0</v>
      </c>
      <c r="B534" s="1">
        <v>7727.011952191235</v>
      </c>
      <c r="C534" s="1">
        <v>7272.977011494253</v>
      </c>
      <c r="D534" s="1">
        <v>8700.94823529412</v>
      </c>
      <c r="E534" s="1">
        <v>10818.005714285715</v>
      </c>
      <c r="F534" s="1">
        <v>9214.826587301586</v>
      </c>
      <c r="G534" s="1">
        <v>10454.98905109489</v>
      </c>
      <c r="H534" s="1">
        <v>9091.0</v>
      </c>
      <c r="I534" s="1">
        <v>8818.033402922756</v>
      </c>
      <c r="J534" s="1">
        <v>8795.980483271376</v>
      </c>
      <c r="K534" s="1">
        <v>8545.008724100328</v>
      </c>
      <c r="L534" s="1">
        <v>13181.995994659546</v>
      </c>
      <c r="M534" s="1">
        <v>13182.0</v>
      </c>
      <c r="N534" s="1">
        <v>7636.00657084189</v>
      </c>
      <c r="O534" s="1">
        <v>6908.827218934912</v>
      </c>
      <c r="P534" s="1">
        <v>7726.996551724138</v>
      </c>
      <c r="Q534" s="1">
        <v>8181.53743315508</v>
      </c>
    </row>
    <row r="535" ht="15.75" customHeight="1">
      <c r="A535" s="15">
        <v>44367.0</v>
      </c>
      <c r="B535" s="1">
        <v>7727.00954653938</v>
      </c>
      <c r="C535" s="1">
        <v>7272.985915492958</v>
      </c>
      <c r="D535" s="1">
        <v>8701.0</v>
      </c>
      <c r="E535" s="1">
        <v>10818.005925925925</v>
      </c>
      <c r="F535" s="1">
        <v>9214.81</v>
      </c>
      <c r="G535" s="1">
        <v>10454.991803278688</v>
      </c>
      <c r="H535" s="1">
        <v>9091.0</v>
      </c>
      <c r="I535" s="1">
        <v>8818.01727861771</v>
      </c>
      <c r="J535" s="1">
        <v>8795.972540045766</v>
      </c>
      <c r="K535" s="1">
        <v>8545.022598870057</v>
      </c>
      <c r="L535" s="1">
        <v>13181.998940116588</v>
      </c>
      <c r="M535" s="1">
        <v>13181.994318181818</v>
      </c>
      <c r="N535" s="1">
        <v>7636.009716599191</v>
      </c>
      <c r="O535" s="1">
        <v>6908.827218934912</v>
      </c>
      <c r="P535" s="1">
        <v>7727.0</v>
      </c>
      <c r="Q535" s="1">
        <v>8181.529411764706</v>
      </c>
    </row>
    <row r="536" ht="15.75" customHeight="1">
      <c r="A536" s="15">
        <v>44368.0</v>
      </c>
      <c r="B536" s="1">
        <v>7727.005780346821</v>
      </c>
      <c r="C536" s="1">
        <v>7273.0</v>
      </c>
      <c r="D536" s="1">
        <v>8700.872463768117</v>
      </c>
      <c r="E536" s="1">
        <v>10818.006622516556</v>
      </c>
      <c r="F536" s="1">
        <v>9214.838243243243</v>
      </c>
      <c r="G536" s="1">
        <v>10455.0</v>
      </c>
      <c r="H536" s="1">
        <v>9091.0</v>
      </c>
      <c r="I536" s="1">
        <v>8818.011904761905</v>
      </c>
      <c r="J536" s="1">
        <v>8795.990384615385</v>
      </c>
      <c r="K536" s="1">
        <v>8545.0</v>
      </c>
      <c r="L536" s="1">
        <v>13181.997578692493</v>
      </c>
      <c r="M536" s="1">
        <v>13182.0</v>
      </c>
      <c r="N536" s="1">
        <v>7636.012903225807</v>
      </c>
      <c r="O536" s="1">
        <v>6908.740298507462</v>
      </c>
      <c r="P536" s="1">
        <v>7727.0</v>
      </c>
      <c r="Q536" s="1">
        <v>8181.472375690608</v>
      </c>
    </row>
    <row r="537" ht="15.75" customHeight="1">
      <c r="A537" s="15">
        <v>44369.0</v>
      </c>
      <c r="B537" s="1">
        <v>8989.119658119658</v>
      </c>
      <c r="C537" s="1">
        <v>8940.448275862069</v>
      </c>
      <c r="D537" s="1">
        <v>8700.93888888889</v>
      </c>
      <c r="E537" s="1">
        <v>11818.0</v>
      </c>
      <c r="F537" s="1">
        <v>9214.81</v>
      </c>
      <c r="G537" s="1">
        <v>10454.985915492958</v>
      </c>
      <c r="H537" s="1">
        <v>9091.0</v>
      </c>
      <c r="I537" s="1">
        <v>8818.031152647975</v>
      </c>
      <c r="J537" s="1">
        <v>8795.989169675091</v>
      </c>
      <c r="K537" s="1">
        <v>8545.010452961673</v>
      </c>
      <c r="L537" s="1">
        <v>13181.994082840236</v>
      </c>
      <c r="M537" s="1">
        <v>13182.0</v>
      </c>
      <c r="N537" s="1">
        <v>9425.070967741936</v>
      </c>
      <c r="O537" s="1">
        <v>6908.768367346938</v>
      </c>
      <c r="P537" s="1">
        <v>9039.537735849057</v>
      </c>
      <c r="Q537" s="1">
        <v>8181.4875</v>
      </c>
    </row>
    <row r="538" ht="15.75" customHeight="1">
      <c r="A538" s="15">
        <v>44370.0</v>
      </c>
      <c r="B538" s="1">
        <v>9000.0</v>
      </c>
      <c r="C538" s="1">
        <v>9000.0</v>
      </c>
      <c r="D538" s="1">
        <v>8700.93888888889</v>
      </c>
      <c r="E538" s="1">
        <v>11818.015037593985</v>
      </c>
      <c r="F538" s="1">
        <v>9214.859761904761</v>
      </c>
      <c r="G538" s="1">
        <v>10454.988372093023</v>
      </c>
      <c r="H538" s="1">
        <v>9091.0</v>
      </c>
      <c r="I538" s="1">
        <v>8818.020997375328</v>
      </c>
      <c r="J538" s="1">
        <v>8795.959595959595</v>
      </c>
      <c r="K538" s="1">
        <v>8545.017291066282</v>
      </c>
      <c r="L538" s="1">
        <v>13181.997260273973</v>
      </c>
      <c r="M538" s="1">
        <v>13182.0</v>
      </c>
      <c r="N538" s="1">
        <v>9454.4</v>
      </c>
      <c r="O538" s="1">
        <v>6908.81592039801</v>
      </c>
      <c r="P538" s="1">
        <v>9091.0</v>
      </c>
      <c r="Q538" s="1">
        <v>8181.4956803455725</v>
      </c>
    </row>
    <row r="539" ht="15.75" customHeight="1">
      <c r="A539" s="15">
        <v>44371.0</v>
      </c>
      <c r="B539" s="1">
        <v>8147.162561576355</v>
      </c>
      <c r="C539" s="1">
        <v>8115.4390243902435</v>
      </c>
      <c r="D539" s="1">
        <v>8700.884210526317</v>
      </c>
      <c r="E539" s="1">
        <v>11206.157894736842</v>
      </c>
      <c r="F539" s="1">
        <v>9214.81</v>
      </c>
      <c r="G539" s="1">
        <v>10454.976470588235</v>
      </c>
      <c r="H539" s="1">
        <v>9091.0</v>
      </c>
      <c r="I539" s="1">
        <v>8818.024691358025</v>
      </c>
      <c r="J539" s="1">
        <v>8795.97247706422</v>
      </c>
      <c r="K539" s="1">
        <v>8545.024509803921</v>
      </c>
      <c r="L539" s="1">
        <v>13181.997925311203</v>
      </c>
      <c r="M539" s="1">
        <v>13182.0</v>
      </c>
      <c r="N539" s="1">
        <v>7649.570149253732</v>
      </c>
      <c r="O539" s="1">
        <v>6908.766265060241</v>
      </c>
      <c r="P539" s="1">
        <v>7727.0</v>
      </c>
      <c r="Q539" s="1">
        <v>8181.479508196721</v>
      </c>
    </row>
    <row r="540" ht="15.75" customHeight="1">
      <c r="A540" s="15">
        <v>44372.0</v>
      </c>
      <c r="B540" s="1">
        <v>7727.02</v>
      </c>
      <c r="C540" s="1">
        <v>7273.0</v>
      </c>
      <c r="D540" s="1">
        <v>8700.91081081081</v>
      </c>
      <c r="E540" s="1">
        <v>10818.003731343284</v>
      </c>
      <c r="F540" s="1">
        <v>9214.830899999999</v>
      </c>
      <c r="G540" s="1">
        <v>10455.0</v>
      </c>
      <c r="H540" s="1">
        <v>9091.0</v>
      </c>
      <c r="I540" s="1">
        <v>8818.02457002457</v>
      </c>
      <c r="J540" s="1">
        <v>8795.97341772152</v>
      </c>
      <c r="K540" s="1">
        <v>8545.006849315068</v>
      </c>
      <c r="L540" s="1">
        <v>13181.998299319728</v>
      </c>
      <c r="M540" s="1">
        <v>13182.0</v>
      </c>
      <c r="N540" s="1">
        <v>7636.010859728507</v>
      </c>
      <c r="O540" s="1">
        <v>6908.735294117647</v>
      </c>
      <c r="P540" s="1">
        <v>7727.0</v>
      </c>
      <c r="Q540" s="1">
        <v>8181.488888888889</v>
      </c>
    </row>
    <row r="541" ht="15.75" customHeight="1">
      <c r="A541" s="15">
        <v>44373.0</v>
      </c>
      <c r="B541" s="1">
        <v>7727.01066098081</v>
      </c>
      <c r="C541" s="1">
        <v>7272.95575221239</v>
      </c>
      <c r="D541" s="1">
        <v>8700.94</v>
      </c>
      <c r="E541" s="1">
        <v>10818.005084745762</v>
      </c>
      <c r="F541" s="1">
        <v>9214.829</v>
      </c>
      <c r="G541" s="1">
        <v>10455.0</v>
      </c>
      <c r="H541" s="1">
        <v>9091.0</v>
      </c>
      <c r="I541" s="1">
        <v>8818.008064516129</v>
      </c>
      <c r="J541" s="1">
        <v>8795.980373831775</v>
      </c>
      <c r="K541" s="1">
        <v>8545.015320334262</v>
      </c>
      <c r="L541" s="1">
        <v>13181.995685936152</v>
      </c>
      <c r="M541" s="1">
        <v>13181.992805755395</v>
      </c>
      <c r="N541" s="1">
        <v>7636.003470715836</v>
      </c>
      <c r="O541" s="1">
        <v>6908.868115942028</v>
      </c>
      <c r="P541" s="1">
        <v>7727.011278195489</v>
      </c>
      <c r="Q541" s="1">
        <v>8181.547528517111</v>
      </c>
    </row>
    <row r="542" ht="15.75" customHeight="1">
      <c r="A542" s="15">
        <v>44374.0</v>
      </c>
      <c r="B542" s="1">
        <v>7727.01269035533</v>
      </c>
      <c r="C542" s="1">
        <v>7273.0</v>
      </c>
      <c r="D542" s="1">
        <v>8701.000000000002</v>
      </c>
      <c r="E542" s="1">
        <v>10818.0</v>
      </c>
      <c r="F542" s="1">
        <v>9214.865</v>
      </c>
      <c r="G542" s="1">
        <v>10455.0</v>
      </c>
      <c r="H542" s="1">
        <v>9091.0</v>
      </c>
      <c r="I542" s="1">
        <v>8818.005763688761</v>
      </c>
      <c r="J542" s="1">
        <v>8795.97770700637</v>
      </c>
      <c r="K542" s="1">
        <v>8545.01030927835</v>
      </c>
      <c r="L542" s="1">
        <v>13181.998982706002</v>
      </c>
      <c r="M542" s="1">
        <v>13182.0</v>
      </c>
      <c r="N542" s="1">
        <v>7636.004907975461</v>
      </c>
      <c r="O542" s="1">
        <v>6908.822222222222</v>
      </c>
      <c r="P542" s="1">
        <v>7727.0037735849055</v>
      </c>
      <c r="Q542" s="1">
        <v>8181.558270676692</v>
      </c>
    </row>
    <row r="543" ht="15.75" customHeight="1">
      <c r="A543" s="15">
        <v>44375.0</v>
      </c>
      <c r="B543" s="1">
        <v>7727.00641025641</v>
      </c>
      <c r="C543" s="1">
        <v>7273.0</v>
      </c>
      <c r="D543" s="1">
        <v>8701.000000000002</v>
      </c>
      <c r="E543" s="1">
        <v>10818.0</v>
      </c>
      <c r="F543" s="1">
        <v>9214.84119402985</v>
      </c>
      <c r="G543" s="1">
        <v>10454.986111111111</v>
      </c>
      <c r="H543" s="1">
        <v>9091.0</v>
      </c>
      <c r="I543" s="1">
        <v>8818.029962546816</v>
      </c>
      <c r="J543" s="1">
        <v>8795.983333333334</v>
      </c>
      <c r="K543" s="1">
        <v>8545.021276595744</v>
      </c>
      <c r="L543" s="1">
        <v>13181.996941896025</v>
      </c>
      <c r="M543" s="1">
        <v>13182.0</v>
      </c>
      <c r="N543" s="1">
        <v>7636.0</v>
      </c>
      <c r="O543" s="1">
        <v>6908.705747126437</v>
      </c>
      <c r="P543" s="1">
        <v>7727.0</v>
      </c>
      <c r="Q543" s="1">
        <v>8181.494117647058</v>
      </c>
    </row>
    <row r="544" ht="15.75" customHeight="1">
      <c r="A544" s="15">
        <v>44376.0</v>
      </c>
      <c r="B544" s="1">
        <v>7727.0</v>
      </c>
      <c r="C544" s="1">
        <v>7273.0</v>
      </c>
      <c r="D544" s="1">
        <v>8700.934328358211</v>
      </c>
      <c r="E544" s="1">
        <v>10818.006578947368</v>
      </c>
      <c r="F544" s="1">
        <v>9214.860361445782</v>
      </c>
      <c r="G544" s="1">
        <v>10454.9875</v>
      </c>
      <c r="H544" s="1">
        <v>9091.0</v>
      </c>
      <c r="I544" s="1">
        <v>8818.006872852233</v>
      </c>
      <c r="J544" s="1">
        <v>8795.947735191638</v>
      </c>
      <c r="K544" s="1">
        <v>8545.038781163435</v>
      </c>
      <c r="L544" s="1">
        <v>13181.997319034852</v>
      </c>
      <c r="M544" s="1">
        <v>13182.0</v>
      </c>
      <c r="N544" s="1">
        <v>9454.4</v>
      </c>
      <c r="O544" s="1">
        <v>6908.792063492063</v>
      </c>
      <c r="P544" s="1">
        <v>9077.627450980392</v>
      </c>
      <c r="Q544" s="1">
        <v>8181.425196850394</v>
      </c>
    </row>
    <row r="545" ht="15.75" customHeight="1">
      <c r="A545" s="15">
        <v>44377.0</v>
      </c>
      <c r="B545" s="1">
        <v>7727.01652892562</v>
      </c>
      <c r="C545" s="1">
        <v>7272.895833333333</v>
      </c>
      <c r="D545" s="1">
        <v>8700.825396825398</v>
      </c>
      <c r="E545" s="1">
        <v>10818.0</v>
      </c>
      <c r="F545" s="1">
        <v>9214.921466666667</v>
      </c>
      <c r="G545" s="1">
        <v>10454.95744680851</v>
      </c>
      <c r="H545" s="1">
        <v>11364.0</v>
      </c>
      <c r="I545" s="1">
        <v>8818.071833648393</v>
      </c>
      <c r="J545" s="1">
        <v>8795.945736434109</v>
      </c>
      <c r="K545" s="1">
        <v>8545.0366598778</v>
      </c>
      <c r="L545" s="1">
        <v>13181.991666666667</v>
      </c>
      <c r="M545" s="1">
        <v>13181.964285714286</v>
      </c>
      <c r="N545" s="1">
        <v>9454.400000000001</v>
      </c>
      <c r="O545" s="1">
        <v>6908.761904761905</v>
      </c>
      <c r="P545" s="1">
        <v>9080.259842519685</v>
      </c>
      <c r="Q545" s="1">
        <v>8181.5382775119615</v>
      </c>
    </row>
    <row r="546" ht="15.75" customHeight="1">
      <c r="A546" s="15">
        <v>44378.0</v>
      </c>
      <c r="B546" s="1">
        <v>7727.007326007326</v>
      </c>
      <c r="C546" s="1">
        <v>7273.0</v>
      </c>
      <c r="D546" s="1">
        <v>8700.853333333334</v>
      </c>
      <c r="E546" s="1">
        <v>10818.0</v>
      </c>
      <c r="F546" s="1">
        <v>9214.81</v>
      </c>
      <c r="G546" s="1">
        <v>10454.987341772152</v>
      </c>
      <c r="H546" s="1">
        <v>11363.94642857143</v>
      </c>
      <c r="I546" s="1">
        <v>8818.005633802817</v>
      </c>
      <c r="J546" s="1">
        <v>8796.0</v>
      </c>
      <c r="K546" s="1">
        <v>8545.013392857143</v>
      </c>
      <c r="L546" s="1">
        <v>13181.995753715499</v>
      </c>
      <c r="M546" s="1">
        <v>13182.0</v>
      </c>
      <c r="N546" s="1">
        <v>8104.668041237114</v>
      </c>
      <c r="O546" s="1">
        <v>6908.633333333333</v>
      </c>
      <c r="P546" s="1">
        <v>8013.153846153846</v>
      </c>
      <c r="Q546" s="1">
        <v>8181.2803278688525</v>
      </c>
    </row>
    <row r="547" ht="15.75" customHeight="1">
      <c r="A547" s="15">
        <v>44379.0</v>
      </c>
      <c r="B547" s="1">
        <v>7727.0142857142855</v>
      </c>
      <c r="C547" s="1">
        <v>7273.0</v>
      </c>
      <c r="D547" s="1">
        <v>8700.929032258065</v>
      </c>
      <c r="E547" s="1">
        <v>10818.0</v>
      </c>
      <c r="F547" s="1">
        <v>9214.832967032966</v>
      </c>
      <c r="G547" s="1">
        <v>10454.986842105263</v>
      </c>
      <c r="H547" s="1">
        <v>11363.962962962964</v>
      </c>
      <c r="I547" s="1">
        <v>8818.015180265655</v>
      </c>
      <c r="J547" s="1">
        <v>8795.972911963883</v>
      </c>
      <c r="K547" s="1">
        <v>8545.031825795644</v>
      </c>
      <c r="L547" s="1">
        <v>13181.993446920053</v>
      </c>
      <c r="M547" s="1">
        <v>13181.985074626866</v>
      </c>
      <c r="N547" s="1">
        <v>7636.0</v>
      </c>
      <c r="O547" s="1">
        <v>6908.775000000001</v>
      </c>
      <c r="P547" s="1">
        <v>7727.01</v>
      </c>
      <c r="Q547" s="1">
        <v>8181.39953271028</v>
      </c>
    </row>
    <row r="548" ht="15.75" customHeight="1">
      <c r="A548" s="15">
        <v>44380.0</v>
      </c>
      <c r="B548" s="1">
        <v>7727.006493506494</v>
      </c>
      <c r="C548" s="1">
        <v>7272.982758620689</v>
      </c>
      <c r="D548" s="1">
        <v>8700.941071428571</v>
      </c>
      <c r="E548" s="1">
        <v>10818.010401188707</v>
      </c>
      <c r="F548" s="1">
        <v>9214.837866666667</v>
      </c>
      <c r="G548" s="1">
        <v>10454.987341772152</v>
      </c>
      <c r="H548" s="1">
        <v>11363.973333333333</v>
      </c>
      <c r="I548" s="1">
        <v>8818.015673981192</v>
      </c>
      <c r="J548" s="1">
        <v>8795.970108695652</v>
      </c>
      <c r="K548" s="1">
        <v>8545.02757793765</v>
      </c>
      <c r="L548" s="1">
        <v>13181.998428908091</v>
      </c>
      <c r="M548" s="1">
        <v>13182.0</v>
      </c>
      <c r="N548" s="1">
        <v>7636.00928074246</v>
      </c>
      <c r="O548" s="1">
        <v>6908.769729729729</v>
      </c>
      <c r="P548" s="1">
        <v>7727.009404388715</v>
      </c>
      <c r="Q548" s="1">
        <v>8181.489733059549</v>
      </c>
    </row>
    <row r="549" ht="15.75" customHeight="1">
      <c r="A549" s="15">
        <v>44381.0</v>
      </c>
      <c r="B549" s="1">
        <v>7727.004282655246</v>
      </c>
      <c r="C549" s="1">
        <v>7272.979797979798</v>
      </c>
      <c r="D549" s="1">
        <v>8700.820000000002</v>
      </c>
      <c r="E549" s="1">
        <v>10818.005328596802</v>
      </c>
      <c r="F549" s="1">
        <v>9214.81</v>
      </c>
      <c r="G549" s="1">
        <v>10455.0</v>
      </c>
      <c r="H549" s="1">
        <v>11364.0</v>
      </c>
      <c r="I549" s="1">
        <v>8818.018181818183</v>
      </c>
      <c r="J549" s="1">
        <v>8795.978021978022</v>
      </c>
      <c r="K549" s="1">
        <v>8545.012195121952</v>
      </c>
      <c r="L549" s="1">
        <v>13181.998418972333</v>
      </c>
      <c r="M549" s="1">
        <v>13182.0</v>
      </c>
      <c r="N549" s="1">
        <v>7636.0</v>
      </c>
      <c r="O549" s="1">
        <v>6908.891964285714</v>
      </c>
      <c r="P549" s="1">
        <v>7727.006779661017</v>
      </c>
      <c r="Q549" s="1">
        <v>8181.520047169812</v>
      </c>
    </row>
    <row r="550" ht="15.75" customHeight="1">
      <c r="A550" s="15">
        <v>44382.0</v>
      </c>
      <c r="B550" s="1">
        <v>7727.010989010989</v>
      </c>
      <c r="C550" s="1">
        <v>7272.930232558139</v>
      </c>
      <c r="D550" s="1">
        <v>8700.973170731708</v>
      </c>
      <c r="E550" s="1">
        <v>10818.005847953216</v>
      </c>
      <c r="F550" s="1">
        <v>9214.833483146067</v>
      </c>
      <c r="G550" s="1">
        <v>10455.0</v>
      </c>
      <c r="H550" s="1">
        <v>11363.978723404256</v>
      </c>
      <c r="I550" s="1">
        <v>8818.005</v>
      </c>
      <c r="J550" s="1">
        <v>8795.977409638554</v>
      </c>
      <c r="K550" s="1">
        <v>8545.009523809524</v>
      </c>
      <c r="L550" s="1">
        <v>13181.995061728396</v>
      </c>
      <c r="M550" s="1">
        <v>13182.0</v>
      </c>
      <c r="N550" s="1">
        <v>7636.007207207208</v>
      </c>
      <c r="O550" s="1">
        <v>6908.789156626506</v>
      </c>
      <c r="P550" s="1">
        <v>7727.0</v>
      </c>
      <c r="Q550" s="1">
        <v>8181.359042553191</v>
      </c>
    </row>
    <row r="551" ht="15.75" customHeight="1">
      <c r="A551" s="15">
        <v>44383.0</v>
      </c>
      <c r="B551" s="1">
        <v>8993.228723404256</v>
      </c>
      <c r="C551" s="1">
        <v>9000.0</v>
      </c>
      <c r="D551" s="1">
        <v>8700.84695652174</v>
      </c>
      <c r="E551" s="1">
        <v>11812.191860465116</v>
      </c>
      <c r="F551" s="1">
        <v>9214.848348623853</v>
      </c>
      <c r="G551" s="1">
        <v>10455.0</v>
      </c>
      <c r="H551" s="1">
        <v>11363.971428571429</v>
      </c>
      <c r="I551" s="1">
        <v>8818.010230179028</v>
      </c>
      <c r="J551" s="1">
        <v>8795.961636828644</v>
      </c>
      <c r="K551" s="1">
        <v>8545.002915451894</v>
      </c>
      <c r="L551" s="1">
        <v>13182.0</v>
      </c>
      <c r="M551" s="1">
        <v>13182.0</v>
      </c>
      <c r="N551" s="1">
        <v>9454.4</v>
      </c>
      <c r="O551" s="1">
        <v>6908.827705627706</v>
      </c>
      <c r="P551" s="1">
        <v>9068.454545454546</v>
      </c>
      <c r="Q551" s="1">
        <v>8181.502747252747</v>
      </c>
    </row>
    <row r="552" ht="15.75" customHeight="1">
      <c r="A552" s="15">
        <v>44384.0</v>
      </c>
      <c r="B552" s="1">
        <v>9000.0</v>
      </c>
      <c r="C552" s="1">
        <v>9000.0</v>
      </c>
      <c r="D552" s="1">
        <v>8701.0</v>
      </c>
      <c r="E552" s="1">
        <v>11818.011494252874</v>
      </c>
      <c r="F552" s="1">
        <v>9214.81</v>
      </c>
      <c r="G552" s="1">
        <v>10454.9898989899</v>
      </c>
      <c r="H552" s="1">
        <v>11364.0</v>
      </c>
      <c r="I552" s="1">
        <v>8818.009900990099</v>
      </c>
      <c r="J552" s="1">
        <v>8795.96827794562</v>
      </c>
      <c r="K552" s="1">
        <v>8545.016949152543</v>
      </c>
      <c r="L552" s="1">
        <v>13182.0</v>
      </c>
      <c r="M552" s="1">
        <v>13182.0</v>
      </c>
      <c r="N552" s="1">
        <v>9454.4</v>
      </c>
      <c r="O552" s="1">
        <v>6908.911836734694</v>
      </c>
      <c r="P552" s="1">
        <v>9091.0</v>
      </c>
      <c r="Q552" s="1">
        <v>8181.4808219178085</v>
      </c>
    </row>
    <row r="553" ht="15.75" customHeight="1">
      <c r="A553" s="15">
        <v>44385.0</v>
      </c>
      <c r="B553" s="1">
        <v>9000.0</v>
      </c>
      <c r="C553" s="1">
        <v>9000.0</v>
      </c>
      <c r="D553" s="1">
        <v>8700.800000000001</v>
      </c>
      <c r="E553" s="1">
        <v>11818.017441860466</v>
      </c>
      <c r="F553" s="1">
        <v>9214.81</v>
      </c>
      <c r="G553" s="1">
        <v>10455.0</v>
      </c>
      <c r="H553" s="1">
        <v>11364.0</v>
      </c>
      <c r="I553" s="1">
        <v>8818.01488833747</v>
      </c>
      <c r="J553" s="1">
        <v>8795.953416149068</v>
      </c>
      <c r="K553" s="1">
        <v>8545.018433179723</v>
      </c>
      <c r="L553" s="1">
        <v>13181.997967479674</v>
      </c>
      <c r="M553" s="1">
        <v>13182.0</v>
      </c>
      <c r="N553" s="1">
        <v>7636.010810810812</v>
      </c>
      <c r="O553" s="1">
        <v>6908.8173410404615</v>
      </c>
      <c r="P553" s="1">
        <v>7737.029411764706</v>
      </c>
      <c r="Q553" s="1">
        <v>8201.508771929824</v>
      </c>
    </row>
    <row r="554" ht="15.75" customHeight="1">
      <c r="A554" s="15">
        <v>44386.0</v>
      </c>
      <c r="B554" s="1">
        <v>9000.0</v>
      </c>
      <c r="C554" s="1">
        <v>9000.0</v>
      </c>
      <c r="D554" s="1">
        <v>8700.971794871795</v>
      </c>
      <c r="E554" s="1">
        <v>11818.003703703704</v>
      </c>
      <c r="F554" s="1">
        <v>9214.829174311926</v>
      </c>
      <c r="G554" s="1">
        <v>10454.983516483517</v>
      </c>
      <c r="H554" s="1">
        <v>11364.0</v>
      </c>
      <c r="I554" s="1">
        <v>8818.013636363636</v>
      </c>
      <c r="J554" s="1">
        <v>8795.985257985258</v>
      </c>
      <c r="K554" s="1">
        <v>8545.020183486238</v>
      </c>
      <c r="L554" s="1">
        <v>13181.99709724238</v>
      </c>
      <c r="M554" s="1">
        <v>13181.987951807228</v>
      </c>
      <c r="N554" s="1">
        <v>7636.015533980583</v>
      </c>
      <c r="O554" s="1">
        <v>6908.903614457831</v>
      </c>
      <c r="P554" s="1">
        <v>7727.0</v>
      </c>
      <c r="Q554" s="1">
        <v>8181.526521060842</v>
      </c>
    </row>
    <row r="555" ht="15.75" customHeight="1">
      <c r="A555" s="15">
        <v>44387.0</v>
      </c>
      <c r="B555" s="1">
        <v>7742.569682151589</v>
      </c>
      <c r="C555" s="1">
        <v>7287.264462809917</v>
      </c>
      <c r="D555" s="1">
        <v>8700.976086956522</v>
      </c>
      <c r="E555" s="1">
        <v>10819.746086956522</v>
      </c>
      <c r="F555" s="1">
        <v>9214.81</v>
      </c>
      <c r="G555" s="1">
        <v>10454.9875</v>
      </c>
      <c r="H555" s="1">
        <v>11363.983050847457</v>
      </c>
      <c r="I555" s="1">
        <v>8818.010830324909</v>
      </c>
      <c r="J555" s="1">
        <v>8795.990981963927</v>
      </c>
      <c r="K555" s="1">
        <v>8545.017688679245</v>
      </c>
      <c r="L555" s="1">
        <v>13181.999226006192</v>
      </c>
      <c r="M555" s="1">
        <v>13181.988764044943</v>
      </c>
      <c r="N555" s="1">
        <v>7636.017391304348</v>
      </c>
      <c r="O555" s="1">
        <v>6908.856</v>
      </c>
      <c r="P555" s="1">
        <v>7727.003144654088</v>
      </c>
      <c r="Q555" s="1">
        <v>8181.614270941055</v>
      </c>
    </row>
    <row r="556" ht="15.75" customHeight="1">
      <c r="A556" s="15">
        <v>44388.0</v>
      </c>
      <c r="B556" s="1">
        <v>7727.007751937985</v>
      </c>
      <c r="C556" s="1">
        <v>7272.967391304348</v>
      </c>
      <c r="D556" s="1">
        <v>8700.78795180723</v>
      </c>
      <c r="E556" s="1">
        <v>10818.005454545455</v>
      </c>
      <c r="F556" s="1">
        <v>9214.81</v>
      </c>
      <c r="G556" s="1">
        <v>10454.995833333332</v>
      </c>
      <c r="H556" s="1">
        <v>11364.0</v>
      </c>
      <c r="I556" s="1">
        <v>8818.012474012474</v>
      </c>
      <c r="J556" s="1">
        <v>8795.97965116279</v>
      </c>
      <c r="K556" s="1">
        <v>8545.007163323782</v>
      </c>
      <c r="L556" s="1">
        <v>13181.997582594682</v>
      </c>
      <c r="M556" s="1">
        <v>13182.0</v>
      </c>
      <c r="N556" s="1">
        <v>7636.007424593968</v>
      </c>
      <c r="O556" s="1">
        <v>6908.961363636364</v>
      </c>
      <c r="P556" s="1">
        <v>7727.006451612903</v>
      </c>
      <c r="Q556" s="1">
        <v>8181.664648910411</v>
      </c>
    </row>
    <row r="557" ht="15.75" customHeight="1">
      <c r="A557" s="15">
        <v>44389.0</v>
      </c>
      <c r="B557" s="1">
        <v>8967.90756302521</v>
      </c>
      <c r="C557" s="1">
        <v>8930.92</v>
      </c>
      <c r="D557" s="1">
        <v>8700.854945054945</v>
      </c>
      <c r="E557" s="1">
        <v>11800.169642857143</v>
      </c>
      <c r="F557" s="1">
        <v>9214.81</v>
      </c>
      <c r="G557" s="1">
        <v>10454.984615384616</v>
      </c>
      <c r="H557" s="1">
        <v>11363.979166666666</v>
      </c>
      <c r="I557" s="1">
        <v>8818.014563106795</v>
      </c>
      <c r="J557" s="1">
        <v>8795.968373493975</v>
      </c>
      <c r="K557" s="1">
        <v>8545.012121212121</v>
      </c>
      <c r="L557" s="1">
        <v>13182.0</v>
      </c>
      <c r="M557" s="1">
        <v>13182.0</v>
      </c>
      <c r="N557" s="1">
        <v>7636.0</v>
      </c>
      <c r="O557" s="1">
        <v>6908.867507886435</v>
      </c>
      <c r="P557" s="1">
        <v>7727.007042253521</v>
      </c>
      <c r="Q557" s="1">
        <v>8181.614788732394</v>
      </c>
    </row>
    <row r="558" ht="15.75" customHeight="1">
      <c r="A558" s="15">
        <v>44390.0</v>
      </c>
      <c r="B558" s="1">
        <v>9000.0</v>
      </c>
      <c r="C558" s="1">
        <v>9000.0</v>
      </c>
      <c r="D558" s="1">
        <v>8700.882978723406</v>
      </c>
      <c r="E558" s="1">
        <v>11729.042105263157</v>
      </c>
      <c r="F558" s="1">
        <v>9214.834302325582</v>
      </c>
      <c r="G558" s="1">
        <v>10454.9793814433</v>
      </c>
      <c r="H558" s="1">
        <v>11363.978260869566</v>
      </c>
      <c r="I558" s="1">
        <v>8818.01875</v>
      </c>
      <c r="J558" s="1">
        <v>8795.983425414364</v>
      </c>
      <c r="K558" s="1">
        <v>8545.012578616352</v>
      </c>
      <c r="L558" s="1">
        <v>13181.995024875621</v>
      </c>
      <c r="M558" s="1">
        <v>13182.0</v>
      </c>
      <c r="N558" s="1">
        <v>9433.00705882353</v>
      </c>
      <c r="O558" s="1">
        <v>6908.942857142856</v>
      </c>
      <c r="P558" s="1">
        <v>9056.9</v>
      </c>
      <c r="Q558" s="1">
        <v>8181.638580931264</v>
      </c>
    </row>
    <row r="559" ht="15.75" customHeight="1">
      <c r="A559" s="15">
        <v>44391.0</v>
      </c>
      <c r="B559" s="1">
        <v>8895.947368421053</v>
      </c>
      <c r="C559" s="1">
        <v>9000.0</v>
      </c>
      <c r="D559" s="1">
        <v>8700.884210526317</v>
      </c>
      <c r="E559" s="1">
        <v>11818.023121387283</v>
      </c>
      <c r="F559" s="1">
        <v>9214.851799999999</v>
      </c>
      <c r="G559" s="1">
        <v>10454.95652173913</v>
      </c>
      <c r="H559" s="1">
        <v>11364.0</v>
      </c>
      <c r="I559" s="1">
        <v>8818.00583090379</v>
      </c>
      <c r="J559" s="1">
        <v>8795.984126984127</v>
      </c>
      <c r="K559" s="1">
        <v>8545.002949852507</v>
      </c>
      <c r="L559" s="1">
        <v>13181.995283018869</v>
      </c>
      <c r="M559" s="1">
        <v>13182.0</v>
      </c>
      <c r="N559" s="1">
        <v>9454.400000000001</v>
      </c>
      <c r="O559" s="1">
        <v>6908.913138686131</v>
      </c>
      <c r="P559" s="1">
        <v>9091.0</v>
      </c>
      <c r="Q559" s="1">
        <v>8181.613636363636</v>
      </c>
    </row>
    <row r="560" ht="15.75" customHeight="1">
      <c r="A560" s="15">
        <v>44392.0</v>
      </c>
      <c r="B560" s="1">
        <v>7739.419512195122</v>
      </c>
      <c r="C560" s="1">
        <v>7273.0</v>
      </c>
      <c r="D560" s="1">
        <v>8700.858064516131</v>
      </c>
      <c r="E560" s="1">
        <v>10823.494505494506</v>
      </c>
      <c r="F560" s="1">
        <v>9214.81</v>
      </c>
      <c r="G560" s="1">
        <v>10454.986301369863</v>
      </c>
      <c r="H560" s="1">
        <v>11364.0</v>
      </c>
      <c r="I560" s="1">
        <v>8818.0</v>
      </c>
      <c r="J560" s="1">
        <v>8795.983146067416</v>
      </c>
      <c r="K560" s="1">
        <v>8545.009900990099</v>
      </c>
      <c r="L560" s="1">
        <v>13182.0</v>
      </c>
      <c r="M560" s="1">
        <v>13182.0</v>
      </c>
      <c r="N560" s="1">
        <v>7636.0</v>
      </c>
      <c r="O560" s="1">
        <v>6908.9447552447555</v>
      </c>
      <c r="P560" s="1">
        <v>7736.538461538462</v>
      </c>
      <c r="Q560" s="1">
        <v>8181.576388888889</v>
      </c>
    </row>
    <row r="561" ht="15.75" customHeight="1">
      <c r="A561" s="15">
        <v>44393.0</v>
      </c>
      <c r="B561" s="1">
        <v>7727.014760147602</v>
      </c>
      <c r="C561" s="1">
        <v>7272.953125</v>
      </c>
      <c r="D561" s="1">
        <v>8700.971428571429</v>
      </c>
      <c r="E561" s="1">
        <v>10818.0</v>
      </c>
      <c r="F561" s="1">
        <v>9214.81</v>
      </c>
      <c r="G561" s="1">
        <v>10455.0</v>
      </c>
      <c r="H561" s="1">
        <v>11363.958333333334</v>
      </c>
      <c r="I561" s="1">
        <v>8818.011428571428</v>
      </c>
      <c r="J561" s="1">
        <v>8795.98880597015</v>
      </c>
      <c r="K561" s="1">
        <v>8545.016203703704</v>
      </c>
      <c r="L561" s="1">
        <v>13181.998502994013</v>
      </c>
      <c r="M561" s="1">
        <v>13182.0</v>
      </c>
      <c r="N561" s="1">
        <v>7636.006722689076</v>
      </c>
      <c r="O561" s="1">
        <v>6908.902372881355</v>
      </c>
      <c r="P561" s="1">
        <v>7727.01282051282</v>
      </c>
      <c r="Q561" s="1">
        <v>8181.601840490797</v>
      </c>
    </row>
    <row r="562" ht="15.75" customHeight="1">
      <c r="A562" s="15">
        <v>44394.0</v>
      </c>
      <c r="B562" s="1">
        <v>7727.006681514476</v>
      </c>
      <c r="C562" s="1">
        <v>7273.0</v>
      </c>
      <c r="D562" s="1">
        <v>8700.955102040818</v>
      </c>
      <c r="E562" s="1">
        <v>10818.00557620818</v>
      </c>
      <c r="F562" s="1">
        <v>9214.81</v>
      </c>
      <c r="G562" s="1">
        <v>10454.996226415094</v>
      </c>
      <c r="H562" s="1">
        <v>11363.969696969696</v>
      </c>
      <c r="I562" s="1">
        <v>8818.008316008316</v>
      </c>
      <c r="J562" s="1">
        <v>8795.973637961335</v>
      </c>
      <c r="K562" s="1">
        <v>8545.005427408412</v>
      </c>
      <c r="L562" s="1">
        <v>13181.999170124482</v>
      </c>
      <c r="M562" s="1">
        <v>13182.0</v>
      </c>
      <c r="N562" s="1">
        <v>7636.001619433199</v>
      </c>
      <c r="O562" s="1">
        <v>6908.918610421835</v>
      </c>
      <c r="P562" s="1">
        <v>7726.995726495727</v>
      </c>
      <c r="Q562" s="1">
        <v>8181.637339055794</v>
      </c>
    </row>
    <row r="563" ht="15.75" customHeight="1">
      <c r="A563" s="15">
        <v>44395.0</v>
      </c>
      <c r="B563" s="1">
        <v>7727.002865329513</v>
      </c>
      <c r="C563" s="1">
        <v>7272.989130434783</v>
      </c>
      <c r="D563" s="1">
        <v>8701.0</v>
      </c>
      <c r="E563" s="1">
        <v>10818.004395604396</v>
      </c>
      <c r="F563" s="1">
        <v>9214.831546391752</v>
      </c>
      <c r="G563" s="1">
        <v>10454.995169082125</v>
      </c>
      <c r="H563" s="1">
        <v>11364.0</v>
      </c>
      <c r="I563" s="1">
        <v>8818.029484029485</v>
      </c>
      <c r="J563" s="1">
        <v>8795.969101123595</v>
      </c>
      <c r="K563" s="1">
        <v>8545.010558069382</v>
      </c>
      <c r="L563" s="1">
        <v>13181.997217068645</v>
      </c>
      <c r="M563" s="1">
        <v>13182.0</v>
      </c>
      <c r="N563" s="1">
        <v>7636.003791469195</v>
      </c>
      <c r="O563" s="1">
        <v>6908.934730538921</v>
      </c>
      <c r="P563" s="1">
        <v>7727.00350877193</v>
      </c>
      <c r="Q563" s="1">
        <v>8181.632371392723</v>
      </c>
    </row>
    <row r="564" ht="15.75" customHeight="1">
      <c r="A564" s="15">
        <v>44396.0</v>
      </c>
      <c r="B564" s="1">
        <v>8806.532110091743</v>
      </c>
      <c r="C564" s="1">
        <v>9000.0</v>
      </c>
      <c r="D564" s="1">
        <v>8700.953191489363</v>
      </c>
      <c r="E564" s="1">
        <v>11806.235294117647</v>
      </c>
      <c r="F564" s="1">
        <v>9214.855934065932</v>
      </c>
      <c r="G564" s="1">
        <v>10454.985294117647</v>
      </c>
      <c r="H564" s="1">
        <v>11363.967741935483</v>
      </c>
      <c r="I564" s="1">
        <v>8818.013245033113</v>
      </c>
      <c r="J564" s="1">
        <v>8795.980198019803</v>
      </c>
      <c r="K564" s="1">
        <v>8545.024590163934</v>
      </c>
      <c r="L564" s="1">
        <v>13181.996598639456</v>
      </c>
      <c r="M564" s="1">
        <v>13182.0</v>
      </c>
      <c r="N564" s="1">
        <v>7636.007843137256</v>
      </c>
      <c r="O564" s="1">
        <v>6908.903243243242</v>
      </c>
      <c r="P564" s="1">
        <v>7727.009803921569</v>
      </c>
      <c r="Q564" s="1">
        <v>8181.602205882353</v>
      </c>
    </row>
    <row r="565" ht="15.75" customHeight="1">
      <c r="A565" s="15">
        <v>44397.0</v>
      </c>
      <c r="B565" s="1">
        <v>8898.615384615385</v>
      </c>
      <c r="C565" s="1">
        <v>9000.0</v>
      </c>
      <c r="D565" s="1">
        <v>8700.92</v>
      </c>
      <c r="E565" s="1">
        <v>11818.00909090909</v>
      </c>
      <c r="F565" s="1">
        <v>9214.843709677418</v>
      </c>
      <c r="G565" s="1">
        <v>10454.975903614459</v>
      </c>
      <c r="H565" s="1">
        <v>11363.933333333332</v>
      </c>
      <c r="I565" s="1">
        <v>8818.01261829653</v>
      </c>
      <c r="J565" s="1">
        <v>8795.97572815534</v>
      </c>
      <c r="K565" s="1">
        <v>8545.032679738562</v>
      </c>
      <c r="L565" s="1">
        <v>13181.994565217392</v>
      </c>
      <c r="M565" s="1">
        <v>13182.0</v>
      </c>
      <c r="N565" s="1">
        <v>9454.400000000001</v>
      </c>
      <c r="O565" s="1">
        <v>6908.878518518518</v>
      </c>
      <c r="P565" s="1">
        <v>9072.567567567568</v>
      </c>
      <c r="Q565" s="1">
        <v>8181.615994236311</v>
      </c>
    </row>
    <row r="566" ht="15.75" customHeight="1">
      <c r="A566" s="15">
        <v>44398.0</v>
      </c>
      <c r="B566" s="1">
        <v>8781.404761904761</v>
      </c>
      <c r="C566" s="1">
        <v>9000.0</v>
      </c>
      <c r="D566" s="1">
        <v>8700.960714285715</v>
      </c>
      <c r="E566" s="1">
        <v>11790.736363636364</v>
      </c>
      <c r="F566" s="1">
        <v>9214.81</v>
      </c>
      <c r="G566" s="1">
        <v>10454.96511627907</v>
      </c>
      <c r="H566" s="1">
        <v>11363.91304347826</v>
      </c>
      <c r="I566" s="1">
        <v>8818.010335917314</v>
      </c>
      <c r="J566" s="1">
        <v>8795.95890410959</v>
      </c>
      <c r="K566" s="1">
        <v>8545.008310249308</v>
      </c>
      <c r="L566" s="1">
        <v>13181.992537313432</v>
      </c>
      <c r="M566" s="1">
        <v>13181.948717948719</v>
      </c>
      <c r="N566" s="1">
        <v>9429.827027027028</v>
      </c>
      <c r="O566" s="1">
        <v>6908.803265306122</v>
      </c>
      <c r="P566" s="1">
        <v>9077.49504950495</v>
      </c>
      <c r="Q566" s="1">
        <v>8181.576175040519</v>
      </c>
    </row>
    <row r="567" ht="15.75" customHeight="1">
      <c r="A567" s="15">
        <v>44399.0</v>
      </c>
      <c r="B567" s="1">
        <v>7775.732057416268</v>
      </c>
      <c r="C567" s="1">
        <v>7273.0</v>
      </c>
      <c r="D567" s="1">
        <v>8700.677064220185</v>
      </c>
      <c r="E567" s="1">
        <v>10828.587301587302</v>
      </c>
      <c r="F567" s="1">
        <v>9214.81</v>
      </c>
      <c r="G567" s="1">
        <v>10454.99152542373</v>
      </c>
      <c r="H567" s="1">
        <v>11363.916666666666</v>
      </c>
      <c r="I567" s="1">
        <v>8818.012</v>
      </c>
      <c r="J567" s="1">
        <v>8795.967213114754</v>
      </c>
      <c r="K567" s="1">
        <v>8545.010822510823</v>
      </c>
      <c r="L567" s="1">
        <v>13182.0</v>
      </c>
      <c r="M567" s="1">
        <v>13182.0</v>
      </c>
      <c r="N567" s="1">
        <v>7648.90780141844</v>
      </c>
      <c r="O567" s="1">
        <v>6908.847857142857</v>
      </c>
      <c r="P567" s="1">
        <v>7736.093333333333</v>
      </c>
      <c r="Q567" s="1">
        <v>8181.56941031941</v>
      </c>
    </row>
    <row r="568" ht="15.75" customHeight="1">
      <c r="A568" s="15">
        <v>44400.0</v>
      </c>
      <c r="B568" s="1">
        <v>7736.0</v>
      </c>
      <c r="C568" s="1">
        <v>7272.988235294118</v>
      </c>
      <c r="D568" s="1">
        <v>8700.912</v>
      </c>
      <c r="E568" s="1">
        <v>10821.781132075472</v>
      </c>
      <c r="F568" s="1">
        <v>9214.84119402985</v>
      </c>
      <c r="G568" s="1">
        <v>10454.9875</v>
      </c>
      <c r="H568" s="1">
        <v>11363.972222222223</v>
      </c>
      <c r="I568" s="1">
        <v>8818.007299270073</v>
      </c>
      <c r="J568" s="1">
        <v>8795.977832512315</v>
      </c>
      <c r="K568" s="1">
        <v>8545.01167315175</v>
      </c>
      <c r="L568" s="1">
        <v>13181.991097922848</v>
      </c>
      <c r="M568" s="1">
        <v>13182.0</v>
      </c>
      <c r="N568" s="1">
        <v>7636.016</v>
      </c>
      <c r="O568" s="1">
        <v>6908.908928571428</v>
      </c>
      <c r="P568" s="1">
        <v>7727.005025125628</v>
      </c>
      <c r="Q568" s="1">
        <v>8181.5687732342</v>
      </c>
    </row>
    <row r="569" ht="15.75" customHeight="1">
      <c r="A569" s="15">
        <v>44401.0</v>
      </c>
      <c r="B569" s="1">
        <v>7727.019607843137</v>
      </c>
      <c r="C569" s="1">
        <v>7272.9765625</v>
      </c>
      <c r="D569" s="1">
        <v>8700.94761904762</v>
      </c>
      <c r="E569" s="1">
        <v>10819.83180987203</v>
      </c>
      <c r="F569" s="1">
        <v>9214.81</v>
      </c>
      <c r="G569" s="1">
        <v>10454.989795918367</v>
      </c>
      <c r="H569" s="1">
        <v>11363.98076923077</v>
      </c>
      <c r="I569" s="1">
        <v>8818.008281573499</v>
      </c>
      <c r="J569" s="1">
        <v>8795.970950704226</v>
      </c>
      <c r="K569" s="1">
        <v>8545.019257221458</v>
      </c>
      <c r="L569" s="1">
        <v>13181.996715927751</v>
      </c>
      <c r="M569" s="1">
        <v>13182.0</v>
      </c>
      <c r="N569" s="1">
        <v>7636.0079522862825</v>
      </c>
      <c r="O569" s="1">
        <v>6908.890659340658</v>
      </c>
      <c r="P569" s="1">
        <v>7727.0</v>
      </c>
      <c r="Q569" s="1">
        <v>8181.615501519756</v>
      </c>
    </row>
    <row r="570" ht="15.75" customHeight="1">
      <c r="A570" s="15">
        <v>44402.0</v>
      </c>
      <c r="B570" s="1">
        <v>7736.955729166667</v>
      </c>
      <c r="C570" s="1">
        <v>7272.989361702128</v>
      </c>
      <c r="D570" s="1">
        <v>8700.973170731708</v>
      </c>
      <c r="E570" s="1">
        <v>10818.006493506493</v>
      </c>
      <c r="F570" s="1">
        <v>9214.81</v>
      </c>
      <c r="G570" s="1">
        <v>10454.986725663717</v>
      </c>
      <c r="H570" s="1">
        <v>11364.0</v>
      </c>
      <c r="I570" s="1">
        <v>8818.007393715341</v>
      </c>
      <c r="J570" s="1">
        <v>8795.97476635514</v>
      </c>
      <c r="K570" s="1">
        <v>8545.01673101673</v>
      </c>
      <c r="L570" s="1">
        <v>13181.99760574621</v>
      </c>
      <c r="M570" s="1">
        <v>13182.0</v>
      </c>
      <c r="N570" s="1">
        <v>7636.002040816327</v>
      </c>
      <c r="O570" s="1">
        <v>6908.910447761194</v>
      </c>
      <c r="P570" s="1">
        <v>7727.002881844381</v>
      </c>
      <c r="Q570" s="1">
        <v>8181.609958506224</v>
      </c>
    </row>
    <row r="571" ht="15.75" customHeight="1">
      <c r="A571" s="15">
        <v>44403.0</v>
      </c>
      <c r="B571" s="1">
        <v>8991.097902097903</v>
      </c>
      <c r="C571" s="1">
        <v>8949.20588235294</v>
      </c>
      <c r="D571" s="1">
        <v>8700.967164179105</v>
      </c>
      <c r="E571" s="1">
        <v>11800.473684210527</v>
      </c>
      <c r="F571" s="1">
        <v>9214.840289855072</v>
      </c>
      <c r="G571" s="1">
        <v>10454.978260869566</v>
      </c>
      <c r="H571" s="1">
        <v>11364.0</v>
      </c>
      <c r="I571" s="1">
        <v>8818.0</v>
      </c>
      <c r="J571" s="1">
        <v>8795.968562874252</v>
      </c>
      <c r="K571" s="1">
        <v>8545.025352112676</v>
      </c>
      <c r="L571" s="1">
        <v>13182.0</v>
      </c>
      <c r="M571" s="1">
        <v>13182.0</v>
      </c>
      <c r="N571" s="1">
        <v>7636.005755395684</v>
      </c>
      <c r="O571" s="1">
        <v>6908.8996015936245</v>
      </c>
      <c r="P571" s="1">
        <v>7727.015151515152</v>
      </c>
      <c r="Q571" s="1">
        <v>8181.563414634146</v>
      </c>
    </row>
    <row r="572" ht="15.75" customHeight="1">
      <c r="A572" s="15">
        <v>44404.0</v>
      </c>
      <c r="B572" s="1">
        <v>9000.0</v>
      </c>
      <c r="C572" s="1">
        <v>9000.0</v>
      </c>
      <c r="D572" s="1">
        <v>8701.000000000002</v>
      </c>
      <c r="E572" s="1">
        <v>11818.0</v>
      </c>
      <c r="F572" s="1">
        <v>9214.838243243243</v>
      </c>
      <c r="G572" s="1">
        <v>10455.0</v>
      </c>
      <c r="H572" s="1">
        <v>11363.972222222223</v>
      </c>
      <c r="I572" s="1">
        <v>8818.017857142857</v>
      </c>
      <c r="J572" s="1">
        <v>8795.985981308411</v>
      </c>
      <c r="K572" s="1">
        <v>8545.00651465798</v>
      </c>
      <c r="L572" s="1">
        <v>13182.0</v>
      </c>
      <c r="M572" s="1">
        <v>13182.0</v>
      </c>
      <c r="N572" s="1">
        <v>7636.0</v>
      </c>
      <c r="O572" s="1">
        <v>6908.91744680851</v>
      </c>
      <c r="P572" s="1">
        <v>7727.0</v>
      </c>
      <c r="Q572" s="1">
        <v>8181.532064128257</v>
      </c>
    </row>
    <row r="573" ht="15.75" customHeight="1">
      <c r="A573" s="15">
        <v>44405.0</v>
      </c>
      <c r="B573" s="1">
        <v>9000.0</v>
      </c>
      <c r="C573" s="1">
        <v>9000.0</v>
      </c>
      <c r="D573" s="1">
        <v>8700.964516129034</v>
      </c>
      <c r="E573" s="1">
        <v>11818.0</v>
      </c>
      <c r="F573" s="1">
        <v>9214.81</v>
      </c>
      <c r="G573" s="1">
        <v>10454.981818181817</v>
      </c>
      <c r="H573" s="1">
        <v>11363.97435897436</v>
      </c>
      <c r="I573" s="1">
        <v>8818.01680672269</v>
      </c>
      <c r="J573" s="1">
        <v>8795.970752089137</v>
      </c>
      <c r="K573" s="1">
        <v>8545.011940298507</v>
      </c>
      <c r="L573" s="1">
        <v>13181.994949494949</v>
      </c>
      <c r="M573" s="1">
        <v>13181.97435897436</v>
      </c>
      <c r="N573" s="1">
        <v>7636.00634920635</v>
      </c>
      <c r="O573" s="1">
        <v>6908.913138686131</v>
      </c>
      <c r="P573" s="1">
        <v>7727.0</v>
      </c>
      <c r="Q573" s="1">
        <v>8181.559414990859</v>
      </c>
    </row>
    <row r="574" ht="15.75" customHeight="1">
      <c r="A574" s="15">
        <v>44406.0</v>
      </c>
      <c r="B574" s="1">
        <v>8095.880681818182</v>
      </c>
      <c r="C574" s="1">
        <v>7711.134328358209</v>
      </c>
      <c r="D574" s="1">
        <v>8700.97411764706</v>
      </c>
      <c r="E574" s="1">
        <v>11206.084577114429</v>
      </c>
      <c r="F574" s="1">
        <v>9214.84119402985</v>
      </c>
      <c r="G574" s="1">
        <v>10455.0</v>
      </c>
      <c r="H574" s="1">
        <v>11363.90909090909</v>
      </c>
      <c r="I574" s="1">
        <v>8818.015075376885</v>
      </c>
      <c r="J574" s="1">
        <v>8795.995867768595</v>
      </c>
      <c r="K574" s="1">
        <v>8545.007731958764</v>
      </c>
      <c r="L574" s="1">
        <v>13181.998065764023</v>
      </c>
      <c r="M574" s="1">
        <v>13181.98076923077</v>
      </c>
      <c r="N574" s="1">
        <v>7636.0</v>
      </c>
      <c r="O574" s="1">
        <v>6908.882943143813</v>
      </c>
      <c r="P574" s="1">
        <v>7727.0053763440865</v>
      </c>
      <c r="Q574" s="1">
        <v>8181.57724137931</v>
      </c>
    </row>
    <row r="575" ht="15.75" customHeight="1">
      <c r="A575" s="15">
        <v>44407.0</v>
      </c>
      <c r="B575" s="1">
        <v>7727.01677852349</v>
      </c>
      <c r="C575" s="1">
        <v>7272.986842105263</v>
      </c>
      <c r="D575" s="1">
        <v>8707.6</v>
      </c>
      <c r="E575" s="1">
        <v>10818.009237875289</v>
      </c>
      <c r="F575" s="1">
        <v>9214.834880952381</v>
      </c>
      <c r="G575" s="1">
        <v>10454.996515679442</v>
      </c>
      <c r="H575" s="1">
        <v>11363.923076923076</v>
      </c>
      <c r="I575" s="1">
        <v>8818.024432809772</v>
      </c>
      <c r="J575" s="1">
        <v>8795.989910313901</v>
      </c>
      <c r="K575" s="1">
        <v>8545.023255813954</v>
      </c>
      <c r="L575" s="1">
        <v>13181.991458206223</v>
      </c>
      <c r="M575" s="1">
        <v>13181.994708994709</v>
      </c>
      <c r="N575" s="1">
        <v>7636.004456824513</v>
      </c>
      <c r="O575" s="1">
        <v>6908.898841698841</v>
      </c>
      <c r="P575" s="1">
        <v>7727.0</v>
      </c>
      <c r="Q575" s="1">
        <v>8181.561744966443</v>
      </c>
    </row>
    <row r="576" ht="15.75" customHeight="1">
      <c r="A576" s="15">
        <v>44408.0</v>
      </c>
      <c r="B576" s="1">
        <v>7727.010126582279</v>
      </c>
      <c r="C576" s="1">
        <v>7272.974576271186</v>
      </c>
      <c r="D576" s="1">
        <v>8700.741176470588</v>
      </c>
      <c r="E576" s="1">
        <v>10818.003533568904</v>
      </c>
      <c r="F576" s="1">
        <v>9214.85125</v>
      </c>
      <c r="G576" s="1">
        <v>10454.952261306533</v>
      </c>
      <c r="H576" s="1">
        <v>11363.925373134329</v>
      </c>
      <c r="I576" s="1">
        <v>8818.02862254025</v>
      </c>
      <c r="J576" s="1">
        <v>8795.957711442787</v>
      </c>
      <c r="K576" s="1">
        <v>8545.024498886414</v>
      </c>
      <c r="L576" s="1">
        <v>13181.993180409176</v>
      </c>
      <c r="M576" s="1">
        <v>13181.995652173913</v>
      </c>
      <c r="N576" s="1">
        <v>7636.01220043573</v>
      </c>
      <c r="O576" s="1">
        <v>6908.930726256983</v>
      </c>
      <c r="P576" s="1">
        <v>7727.0</v>
      </c>
      <c r="Q576" s="1">
        <v>8181.615501519756</v>
      </c>
    </row>
    <row r="577" ht="15.75" customHeight="1">
      <c r="A577" s="15">
        <v>44409.0</v>
      </c>
      <c r="B577" s="1">
        <v>7727.008797653959</v>
      </c>
      <c r="C577" s="1">
        <v>7272.990654205608</v>
      </c>
      <c r="D577" s="1">
        <v>8700.94823529412</v>
      </c>
      <c r="E577" s="1">
        <v>10818.008658008657</v>
      </c>
      <c r="F577" s="1">
        <v>9214.81</v>
      </c>
      <c r="G577" s="1">
        <v>10454.995708154507</v>
      </c>
      <c r="H577" s="1">
        <v>11363.97619047619</v>
      </c>
      <c r="I577" s="1">
        <v>8818.029411764706</v>
      </c>
      <c r="J577" s="1">
        <v>8795.98592870544</v>
      </c>
      <c r="K577" s="1">
        <v>8545.006476683939</v>
      </c>
      <c r="L577" s="1">
        <v>13181.997819767443</v>
      </c>
      <c r="M577" s="1">
        <v>13182.0</v>
      </c>
      <c r="N577" s="1">
        <v>7636.003791469195</v>
      </c>
      <c r="O577" s="1">
        <v>6908.900313479623</v>
      </c>
      <c r="P577" s="1">
        <v>7727.0</v>
      </c>
      <c r="Q577" s="1">
        <v>8181.579399141631</v>
      </c>
    </row>
    <row r="578" ht="15.75" customHeight="1">
      <c r="A578" s="15">
        <v>44410.0</v>
      </c>
      <c r="B578" s="1">
        <v>7727.007692307692</v>
      </c>
      <c r="C578" s="1">
        <v>7273.0</v>
      </c>
      <c r="D578" s="1">
        <v>8701.0</v>
      </c>
      <c r="E578" s="1">
        <v>10818.014598540147</v>
      </c>
      <c r="F578" s="1">
        <v>9214.81</v>
      </c>
      <c r="G578" s="1">
        <v>10454.988095238095</v>
      </c>
      <c r="H578" s="1">
        <v>11364.0</v>
      </c>
      <c r="I578" s="1">
        <v>8818.01923076923</v>
      </c>
      <c r="J578" s="1">
        <v>8795.987031700288</v>
      </c>
      <c r="K578" s="1">
        <v>8545.0</v>
      </c>
      <c r="L578" s="1">
        <v>13181.997530864197</v>
      </c>
      <c r="M578" s="1">
        <v>13182.0</v>
      </c>
      <c r="N578" s="1">
        <v>7636.017391304349</v>
      </c>
      <c r="O578" s="1">
        <v>6908.883161512027</v>
      </c>
      <c r="P578" s="1">
        <v>7727.0</v>
      </c>
      <c r="Q578" s="1">
        <v>8181.536269430052</v>
      </c>
    </row>
    <row r="579" ht="15.75" customHeight="1">
      <c r="A579" s="15">
        <v>44411.0</v>
      </c>
      <c r="B579" s="1">
        <v>8971.711111111112</v>
      </c>
      <c r="C579" s="1">
        <v>9000.0</v>
      </c>
      <c r="D579" s="1">
        <v>8701.0</v>
      </c>
      <c r="E579" s="1">
        <v>11810.805755395684</v>
      </c>
      <c r="F579" s="1">
        <v>9214.81</v>
      </c>
      <c r="G579" s="1">
        <v>10455.0</v>
      </c>
      <c r="H579" s="1">
        <v>11364.0</v>
      </c>
      <c r="I579" s="1">
        <v>8818.016620498614</v>
      </c>
      <c r="J579" s="1">
        <v>8795.979281767955</v>
      </c>
      <c r="K579" s="1">
        <v>8545.060367454069</v>
      </c>
      <c r="L579" s="1">
        <v>13181.995594713657</v>
      </c>
      <c r="M579" s="1">
        <v>13182.0</v>
      </c>
      <c r="N579" s="1">
        <v>9454.4</v>
      </c>
      <c r="O579" s="1">
        <v>6908.786096256685</v>
      </c>
      <c r="P579" s="1">
        <v>9080.426356589147</v>
      </c>
      <c r="Q579" s="1">
        <v>8181.443396226415</v>
      </c>
    </row>
    <row r="580" ht="15.75" customHeight="1">
      <c r="A580" s="15">
        <v>44412.0</v>
      </c>
      <c r="B580" s="1">
        <v>9000.0</v>
      </c>
      <c r="C580" s="1">
        <v>9000.0</v>
      </c>
      <c r="D580" s="1">
        <v>8700.966666666667</v>
      </c>
      <c r="E580" s="1">
        <v>11818.0</v>
      </c>
      <c r="F580" s="1">
        <v>9214.81</v>
      </c>
      <c r="G580" s="1">
        <v>10454.987341772152</v>
      </c>
      <c r="H580" s="1">
        <v>11363.969696969696</v>
      </c>
      <c r="I580" s="1">
        <v>8818.005376344086</v>
      </c>
      <c r="J580" s="1">
        <v>8795.988520408164</v>
      </c>
      <c r="K580" s="1">
        <v>8545.015584415585</v>
      </c>
      <c r="L580" s="1">
        <v>13181.996031746032</v>
      </c>
      <c r="M580" s="1">
        <v>13182.0</v>
      </c>
      <c r="N580" s="1">
        <v>9454.400000000001</v>
      </c>
      <c r="O580" s="1">
        <v>6908.842570281124</v>
      </c>
      <c r="P580" s="1">
        <v>9091.0</v>
      </c>
      <c r="Q580" s="1">
        <v>8181.481818181818</v>
      </c>
    </row>
    <row r="581" ht="15.75" customHeight="1">
      <c r="A581" s="15">
        <v>44413.0</v>
      </c>
      <c r="B581" s="1">
        <v>7752.144736842105</v>
      </c>
      <c r="C581" s="1">
        <v>7272.983606557377</v>
      </c>
      <c r="D581" s="1">
        <v>8700.738613861387</v>
      </c>
      <c r="E581" s="1">
        <v>10836.985781990521</v>
      </c>
      <c r="F581" s="1">
        <v>9214.871470588234</v>
      </c>
      <c r="G581" s="1">
        <v>10455.0</v>
      </c>
      <c r="H581" s="1">
        <v>11363.97435897436</v>
      </c>
      <c r="I581" s="1">
        <v>8818.005235602095</v>
      </c>
      <c r="J581" s="1">
        <v>8795.992063492064</v>
      </c>
      <c r="K581" s="1">
        <v>8545.014742014742</v>
      </c>
      <c r="L581" s="1">
        <v>13181.99603960396</v>
      </c>
      <c r="M581" s="1">
        <v>13182.0</v>
      </c>
      <c r="N581" s="1">
        <v>7647.436477987422</v>
      </c>
      <c r="O581" s="1">
        <v>6908.834825870647</v>
      </c>
      <c r="P581" s="1">
        <v>7727.0</v>
      </c>
      <c r="Q581" s="1">
        <v>8181.560631229236</v>
      </c>
    </row>
    <row r="582" ht="15.75" customHeight="1">
      <c r="A582" s="15">
        <v>44414.0</v>
      </c>
      <c r="B582" s="1">
        <v>7733.184466019417</v>
      </c>
      <c r="C582" s="1">
        <v>7272.99</v>
      </c>
      <c r="D582" s="1">
        <v>8700.941071428571</v>
      </c>
      <c r="E582" s="1">
        <v>10818.005813953489</v>
      </c>
      <c r="F582" s="1">
        <v>9214.84906542056</v>
      </c>
      <c r="G582" s="1">
        <v>10454.994186046511</v>
      </c>
      <c r="H582" s="1">
        <v>11364.0</v>
      </c>
      <c r="I582" s="1">
        <v>8818.034155597723</v>
      </c>
      <c r="J582" s="1">
        <v>8795.986455981942</v>
      </c>
      <c r="K582" s="1">
        <v>8545.024163568773</v>
      </c>
      <c r="L582" s="1">
        <v>13181.99477124183</v>
      </c>
      <c r="M582" s="1">
        <v>13182.0</v>
      </c>
      <c r="N582" s="1">
        <v>7642.219795221843</v>
      </c>
      <c r="O582" s="1">
        <v>6908.830769230769</v>
      </c>
      <c r="P582" s="1">
        <v>7727.0</v>
      </c>
      <c r="Q582" s="1">
        <v>8181.558295964125</v>
      </c>
    </row>
    <row r="583" ht="15.75" customHeight="1">
      <c r="A583" s="15">
        <v>44415.0</v>
      </c>
      <c r="B583" s="1">
        <v>7727.005405405405</v>
      </c>
      <c r="C583" s="1">
        <v>7272.96</v>
      </c>
      <c r="D583" s="1">
        <v>8700.628571428571</v>
      </c>
      <c r="E583" s="1">
        <v>10818.006711409396</v>
      </c>
      <c r="F583" s="1">
        <v>9214.82548148148</v>
      </c>
      <c r="G583" s="1">
        <v>10454.984375</v>
      </c>
      <c r="H583" s="1">
        <v>11364.0</v>
      </c>
      <c r="I583" s="1">
        <v>8818.020028612304</v>
      </c>
      <c r="J583" s="1">
        <v>8795.989380530973</v>
      </c>
      <c r="K583" s="1">
        <v>8545.026315789473</v>
      </c>
      <c r="L583" s="1">
        <v>13181.997782705099</v>
      </c>
      <c r="M583" s="1">
        <v>13182.0</v>
      </c>
      <c r="N583" s="1">
        <v>7636.007259528131</v>
      </c>
      <c r="O583" s="1">
        <v>6908.902298850575</v>
      </c>
      <c r="P583" s="1">
        <v>7727.0</v>
      </c>
      <c r="Q583" s="1">
        <v>8181.58988764045</v>
      </c>
    </row>
    <row r="584" ht="15.75" customHeight="1">
      <c r="A584" s="15">
        <v>44416.0</v>
      </c>
      <c r="B584" s="1">
        <v>7742.07100591716</v>
      </c>
      <c r="C584" s="1">
        <v>7273.0</v>
      </c>
      <c r="D584" s="1">
        <v>8700.97731958763</v>
      </c>
      <c r="E584" s="1">
        <v>10822.068965517241</v>
      </c>
      <c r="F584" s="1">
        <v>9214.81</v>
      </c>
      <c r="G584" s="1">
        <v>10455.0</v>
      </c>
      <c r="H584" s="1">
        <v>11364.0</v>
      </c>
      <c r="I584" s="1">
        <v>8818.02875399361</v>
      </c>
      <c r="J584" s="1">
        <v>8795.994485294117</v>
      </c>
      <c r="K584" s="1">
        <v>8545.007471980074</v>
      </c>
      <c r="L584" s="1">
        <v>13181.996862745098</v>
      </c>
      <c r="M584" s="1">
        <v>13182.0</v>
      </c>
      <c r="N584" s="1">
        <v>7636.0029629629635</v>
      </c>
      <c r="O584" s="1">
        <v>6908.909150326796</v>
      </c>
      <c r="P584" s="1">
        <v>7727.0056657223795</v>
      </c>
      <c r="Q584" s="1">
        <v>8181.5901639344265</v>
      </c>
    </row>
    <row r="585" ht="15.75" customHeight="1">
      <c r="A585" s="15">
        <v>44417.0</v>
      </c>
      <c r="B585" s="1">
        <v>7727.0084745762715</v>
      </c>
      <c r="C585" s="1">
        <v>7272.967741935484</v>
      </c>
      <c r="D585" s="1">
        <v>8701.0</v>
      </c>
      <c r="E585" s="1">
        <v>10833.880952380952</v>
      </c>
      <c r="F585" s="1">
        <v>9214.81</v>
      </c>
      <c r="G585" s="1">
        <v>10455.0</v>
      </c>
      <c r="H585" s="1">
        <v>11363.975</v>
      </c>
      <c r="I585" s="1">
        <v>8818.011019283747</v>
      </c>
      <c r="J585" s="1">
        <v>8795.968468468469</v>
      </c>
      <c r="K585" s="1">
        <v>8545.006042296072</v>
      </c>
      <c r="L585" s="1">
        <v>13181.997101449275</v>
      </c>
      <c r="M585" s="1">
        <v>13182.0</v>
      </c>
      <c r="N585" s="1">
        <v>7636.014414414415</v>
      </c>
      <c r="O585" s="1">
        <v>6908.822222222221</v>
      </c>
      <c r="P585" s="1">
        <v>7727.025</v>
      </c>
      <c r="Q585" s="1">
        <v>8181.531305903399</v>
      </c>
    </row>
    <row r="586" ht="15.75" customHeight="1">
      <c r="A586" s="15">
        <v>44418.0</v>
      </c>
      <c r="B586" s="1">
        <v>9000.0</v>
      </c>
      <c r="C586" s="1">
        <v>9000.0</v>
      </c>
      <c r="D586" s="1">
        <v>8700.952173913045</v>
      </c>
      <c r="E586" s="1">
        <v>11818.0</v>
      </c>
      <c r="F586" s="1">
        <v>9214.837866666667</v>
      </c>
      <c r="G586" s="1">
        <v>10455.0</v>
      </c>
      <c r="H586" s="1">
        <v>11364.0</v>
      </c>
      <c r="I586" s="1">
        <v>8818.02</v>
      </c>
      <c r="J586" s="1">
        <v>8795.98224852071</v>
      </c>
      <c r="K586" s="1">
        <v>8545.013927576601</v>
      </c>
      <c r="L586" s="1">
        <v>13181.997409326425</v>
      </c>
      <c r="M586" s="1">
        <v>13182.0</v>
      </c>
      <c r="N586" s="1">
        <v>9454.4</v>
      </c>
      <c r="O586" s="1">
        <v>6908.794535519125</v>
      </c>
      <c r="P586" s="1">
        <v>9035.888888888889</v>
      </c>
      <c r="Q586" s="1">
        <v>8181.48552631579</v>
      </c>
    </row>
    <row r="587" ht="15.75" customHeight="1">
      <c r="A587" s="15">
        <v>44419.0</v>
      </c>
      <c r="B587" s="1">
        <v>9000.0</v>
      </c>
      <c r="C587" s="1">
        <v>9000.0</v>
      </c>
      <c r="D587" s="1">
        <v>8700.960000000001</v>
      </c>
      <c r="E587" s="1">
        <v>11818.008771929824</v>
      </c>
      <c r="F587" s="1">
        <v>9214.809999999998</v>
      </c>
      <c r="G587" s="1">
        <v>10455.0</v>
      </c>
      <c r="H587" s="1">
        <v>11363.923076923076</v>
      </c>
      <c r="I587" s="1">
        <v>8818.03367003367</v>
      </c>
      <c r="J587" s="1">
        <v>8795.990654205607</v>
      </c>
      <c r="K587" s="1">
        <v>8545.014084507042</v>
      </c>
      <c r="L587" s="1">
        <v>13181.99730458221</v>
      </c>
      <c r="M587" s="1">
        <v>13182.0</v>
      </c>
      <c r="N587" s="1">
        <v>9454.400000000001</v>
      </c>
      <c r="O587" s="1">
        <v>6908.813861386138</v>
      </c>
      <c r="P587" s="1">
        <v>9091.0</v>
      </c>
      <c r="Q587" s="1">
        <v>8181.566860465116</v>
      </c>
    </row>
    <row r="588" ht="15.75" customHeight="1">
      <c r="A588" s="15">
        <v>44420.0</v>
      </c>
      <c r="B588" s="1">
        <v>7738.7962962962965</v>
      </c>
      <c r="C588" s="1">
        <v>7304.4</v>
      </c>
      <c r="D588" s="1">
        <v>8700.783606557377</v>
      </c>
      <c r="E588" s="1">
        <v>10855.044444444444</v>
      </c>
      <c r="F588" s="1">
        <v>9214.839857142855</v>
      </c>
      <c r="G588" s="1">
        <v>10454.979591836734</v>
      </c>
      <c r="H588" s="1">
        <v>11363.962962962964</v>
      </c>
      <c r="I588" s="1">
        <v>8818.017142857143</v>
      </c>
      <c r="J588" s="1">
        <v>8795.995844875346</v>
      </c>
      <c r="K588" s="1">
        <v>8544.996875</v>
      </c>
      <c r="L588" s="1">
        <v>13181.989974937344</v>
      </c>
      <c r="M588" s="1">
        <v>13182.0</v>
      </c>
      <c r="N588" s="1">
        <v>7649.475555555556</v>
      </c>
      <c r="O588" s="1">
        <v>6908.879999999999</v>
      </c>
      <c r="P588" s="1">
        <v>7750.721739130435</v>
      </c>
      <c r="Q588" s="1">
        <v>8181.588785046729</v>
      </c>
    </row>
    <row r="589" ht="15.75" customHeight="1">
      <c r="A589" s="15">
        <v>44421.0</v>
      </c>
      <c r="B589" s="1">
        <v>7727.017391304348</v>
      </c>
      <c r="C589" s="1">
        <v>7272.9876543209875</v>
      </c>
      <c r="D589" s="1">
        <v>8700.94823529412</v>
      </c>
      <c r="E589" s="1">
        <v>10818.00709219858</v>
      </c>
      <c r="F589" s="1">
        <v>9214.81</v>
      </c>
      <c r="G589" s="1">
        <v>10454.974522292994</v>
      </c>
      <c r="H589" s="1">
        <v>11363.92</v>
      </c>
      <c r="I589" s="1">
        <v>8818.004474272931</v>
      </c>
      <c r="J589" s="1">
        <v>8795.982876712329</v>
      </c>
      <c r="K589" s="1">
        <v>8545.01875</v>
      </c>
      <c r="L589" s="1">
        <v>13181.995658465992</v>
      </c>
      <c r="M589" s="1">
        <v>13182.0</v>
      </c>
      <c r="N589" s="1">
        <v>7636.015564202335</v>
      </c>
      <c r="O589" s="1">
        <v>6908.86282051282</v>
      </c>
      <c r="P589" s="1">
        <v>7727.0</v>
      </c>
      <c r="Q589" s="1">
        <v>8181.524017467249</v>
      </c>
    </row>
    <row r="590" ht="15.75" customHeight="1">
      <c r="A590" s="15">
        <v>44422.0</v>
      </c>
      <c r="B590" s="1">
        <v>7727.008403361345</v>
      </c>
      <c r="C590" s="1">
        <v>7272.982758620689</v>
      </c>
      <c r="D590" s="1">
        <v>8700.914563106797</v>
      </c>
      <c r="E590" s="1">
        <v>10818.006837606838</v>
      </c>
      <c r="F590" s="1">
        <v>9214.81</v>
      </c>
      <c r="G590" s="1">
        <v>10454.987654320988</v>
      </c>
      <c r="H590" s="1">
        <v>11363.971830985916</v>
      </c>
      <c r="I590" s="1">
        <v>8818.010544815466</v>
      </c>
      <c r="J590" s="1">
        <v>8795.984402079723</v>
      </c>
      <c r="K590" s="1">
        <v>8545.011124845489</v>
      </c>
      <c r="L590" s="1">
        <v>13181.99920445505</v>
      </c>
      <c r="M590" s="1">
        <v>13182.0</v>
      </c>
      <c r="N590" s="1">
        <v>7636.018147448015</v>
      </c>
      <c r="O590" s="1">
        <v>6908.870588235293</v>
      </c>
      <c r="P590" s="1">
        <v>7727.003937007874</v>
      </c>
      <c r="Q590" s="1">
        <v>8181.586377097729</v>
      </c>
    </row>
    <row r="591" ht="15.75" customHeight="1">
      <c r="A591" s="15">
        <v>44423.0</v>
      </c>
      <c r="B591" s="1">
        <v>7727.007853403142</v>
      </c>
      <c r="C591" s="1">
        <v>7272.979166666667</v>
      </c>
      <c r="D591" s="1">
        <v>8700.87663551402</v>
      </c>
      <c r="E591" s="1">
        <v>10818.00350262697</v>
      </c>
      <c r="F591" s="1">
        <v>9214.829351851851</v>
      </c>
      <c r="G591" s="1">
        <v>10454.990566037735</v>
      </c>
      <c r="H591" s="1">
        <v>11363.926829268292</v>
      </c>
      <c r="I591" s="1">
        <v>8818.012631578948</v>
      </c>
      <c r="J591" s="1">
        <v>8795.994773519164</v>
      </c>
      <c r="K591" s="1">
        <v>8545.024504084015</v>
      </c>
      <c r="L591" s="1">
        <v>13181.996915959908</v>
      </c>
      <c r="M591" s="1">
        <v>13182.0</v>
      </c>
      <c r="N591" s="1">
        <v>7636.010727969348</v>
      </c>
      <c r="O591" s="1">
        <v>6908.941588785046</v>
      </c>
      <c r="P591" s="1">
        <v>7727.005970149254</v>
      </c>
      <c r="Q591" s="1">
        <v>8181.602724177072</v>
      </c>
    </row>
    <row r="592" ht="15.75" customHeight="1">
      <c r="A592" s="15">
        <v>44424.0</v>
      </c>
      <c r="B592" s="1">
        <v>7727.004807692308</v>
      </c>
      <c r="C592" s="1">
        <v>7272.984615384616</v>
      </c>
      <c r="D592" s="1">
        <v>8700.826315789474</v>
      </c>
      <c r="E592" s="1">
        <v>10818.004347826087</v>
      </c>
      <c r="F592" s="1">
        <v>9214.81</v>
      </c>
      <c r="G592" s="1">
        <v>10454.989361702128</v>
      </c>
      <c r="H592" s="1">
        <v>11363.948717948719</v>
      </c>
      <c r="I592" s="1">
        <v>8818.004739336493</v>
      </c>
      <c r="J592" s="1">
        <v>8795.975935828877</v>
      </c>
      <c r="K592" s="1">
        <v>8545.019656019656</v>
      </c>
      <c r="L592" s="1">
        <v>13181.998254799302</v>
      </c>
      <c r="M592" s="1">
        <v>13182.0</v>
      </c>
      <c r="N592" s="1">
        <v>7636.017391304349</v>
      </c>
      <c r="O592" s="1">
        <v>6908.896142433235</v>
      </c>
      <c r="P592" s="1">
        <v>7727.0</v>
      </c>
      <c r="Q592" s="1">
        <v>8181.595141700405</v>
      </c>
    </row>
    <row r="593" ht="15.75" customHeight="1">
      <c r="A593" s="15">
        <v>44425.0</v>
      </c>
      <c r="B593" s="1">
        <v>9000.0</v>
      </c>
      <c r="C593" s="1">
        <v>9000.0</v>
      </c>
      <c r="D593" s="1">
        <v>8700.862500000001</v>
      </c>
      <c r="E593" s="1">
        <v>11791.333333333334</v>
      </c>
      <c r="F593" s="1">
        <v>9214.883333333333</v>
      </c>
      <c r="G593" s="1">
        <v>10454.981132075472</v>
      </c>
      <c r="H593" s="1">
        <v>11363.967741935483</v>
      </c>
      <c r="I593" s="1">
        <v>8818.017057569296</v>
      </c>
      <c r="J593" s="1">
        <v>8795.984615384616</v>
      </c>
      <c r="K593" s="1">
        <v>8545.018181818183</v>
      </c>
      <c r="L593" s="1">
        <v>13182.0</v>
      </c>
      <c r="M593" s="1">
        <v>13182.0</v>
      </c>
      <c r="N593" s="1">
        <v>9357.847787610619</v>
      </c>
      <c r="O593" s="1">
        <v>6908.745454545454</v>
      </c>
      <c r="P593" s="1">
        <v>9058.264</v>
      </c>
      <c r="Q593" s="1">
        <v>8181.493996569468</v>
      </c>
    </row>
    <row r="594" ht="15.75" customHeight="1">
      <c r="A594" s="15">
        <v>44426.0</v>
      </c>
      <c r="B594" s="1">
        <v>9000.0</v>
      </c>
      <c r="C594" s="1">
        <v>9000.0</v>
      </c>
      <c r="D594" s="1">
        <v>8700.955102040818</v>
      </c>
      <c r="E594" s="1">
        <v>11818.006711409396</v>
      </c>
      <c r="F594" s="1">
        <v>9214.874307692307</v>
      </c>
      <c r="G594" s="1">
        <v>10454.980952380953</v>
      </c>
      <c r="H594" s="1">
        <v>11363.911764705883</v>
      </c>
      <c r="I594" s="1">
        <v>8818.024822695035</v>
      </c>
      <c r="J594" s="1">
        <v>8795.98511166253</v>
      </c>
      <c r="K594" s="1">
        <v>8545.040816326531</v>
      </c>
      <c r="L594" s="1">
        <v>13181.995604395604</v>
      </c>
      <c r="M594" s="1">
        <v>13182.0</v>
      </c>
      <c r="N594" s="1">
        <v>9454.4</v>
      </c>
      <c r="O594" s="1">
        <v>6908.828840125391</v>
      </c>
      <c r="P594" s="1">
        <v>9091.0</v>
      </c>
      <c r="Q594" s="1">
        <v>8181.544537815126</v>
      </c>
    </row>
    <row r="595" ht="15.75" customHeight="1">
      <c r="A595" s="15">
        <v>44427.0</v>
      </c>
      <c r="B595" s="1">
        <v>9000.0</v>
      </c>
      <c r="C595" s="1">
        <v>9000.0</v>
      </c>
      <c r="D595" s="1">
        <v>8700.809615384616</v>
      </c>
      <c r="E595" s="1">
        <v>11818.005586592179</v>
      </c>
      <c r="F595" s="1">
        <v>9214.81</v>
      </c>
      <c r="G595" s="1">
        <v>10454.976923076923</v>
      </c>
      <c r="H595" s="1">
        <v>11364.0</v>
      </c>
      <c r="I595" s="1">
        <v>8818.023255813954</v>
      </c>
      <c r="J595" s="1">
        <v>8795.97902097902</v>
      </c>
      <c r="K595" s="1">
        <v>8545.006928406467</v>
      </c>
      <c r="L595" s="1">
        <v>13181.99609375</v>
      </c>
      <c r="M595" s="1">
        <v>13182.0</v>
      </c>
      <c r="N595" s="1">
        <v>8048.181333333333</v>
      </c>
      <c r="O595" s="1">
        <v>6908.8332247557</v>
      </c>
      <c r="P595" s="1">
        <v>8137.036809815951</v>
      </c>
      <c r="Q595" s="1">
        <v>8181.566433566433</v>
      </c>
    </row>
    <row r="596" ht="15.75" customHeight="1">
      <c r="A596" s="15">
        <v>44428.0</v>
      </c>
      <c r="B596" s="1">
        <v>9000.0</v>
      </c>
      <c r="C596" s="1">
        <v>7272.980198019802</v>
      </c>
      <c r="D596" s="1">
        <v>8700.80396039604</v>
      </c>
      <c r="E596" s="1">
        <v>9567.974747474747</v>
      </c>
      <c r="F596" s="1">
        <v>9214.844262295082</v>
      </c>
      <c r="G596" s="1">
        <v>10454.98969072165</v>
      </c>
      <c r="H596" s="1">
        <v>11363.942857142858</v>
      </c>
      <c r="I596" s="1">
        <v>8818.026923076923</v>
      </c>
      <c r="J596" s="1">
        <v>8795.986696230599</v>
      </c>
      <c r="K596" s="1">
        <v>8545.022346368714</v>
      </c>
      <c r="L596" s="1">
        <v>13181.997286295793</v>
      </c>
      <c r="M596" s="1">
        <v>13182.0</v>
      </c>
      <c r="N596" s="1">
        <v>7636.005369127517</v>
      </c>
      <c r="O596" s="1">
        <v>6908.844816053511</v>
      </c>
      <c r="P596" s="1">
        <v>7733.185520361991</v>
      </c>
      <c r="Q596" s="1">
        <v>8181.56679389313</v>
      </c>
    </row>
    <row r="597" ht="15.75" customHeight="1">
      <c r="A597" s="15">
        <v>44429.0</v>
      </c>
      <c r="B597" s="1">
        <v>9000.0</v>
      </c>
      <c r="C597" s="1">
        <v>7272.972972972973</v>
      </c>
      <c r="D597" s="1">
        <v>8700.915384615386</v>
      </c>
      <c r="E597" s="1">
        <v>9545.018064516129</v>
      </c>
      <c r="F597" s="1">
        <v>9214.81</v>
      </c>
      <c r="G597" s="1">
        <v>10454.989619377162</v>
      </c>
      <c r="H597" s="1">
        <v>11363.978723404256</v>
      </c>
      <c r="I597" s="1">
        <v>8818.012422360249</v>
      </c>
      <c r="J597" s="1">
        <v>8795.978365384615</v>
      </c>
      <c r="K597" s="1">
        <v>8545.0225</v>
      </c>
      <c r="L597" s="1">
        <v>13181.995996797437</v>
      </c>
      <c r="M597" s="1">
        <v>13181.994382022473</v>
      </c>
      <c r="N597" s="1">
        <v>7636.006083650191</v>
      </c>
      <c r="O597" s="1">
        <v>6908.846308724832</v>
      </c>
      <c r="P597" s="1">
        <v>7727.008849557522</v>
      </c>
      <c r="Q597" s="1">
        <v>8181.59961928934</v>
      </c>
    </row>
    <row r="598" ht="15.75" customHeight="1">
      <c r="A598" s="15">
        <v>44430.0</v>
      </c>
      <c r="B598" s="1">
        <v>9000.0</v>
      </c>
      <c r="C598" s="1">
        <v>7272.968503937008</v>
      </c>
      <c r="D598" s="1">
        <v>8701.000000000002</v>
      </c>
      <c r="E598" s="1">
        <v>9545.01923076923</v>
      </c>
      <c r="F598" s="1">
        <v>9214.81</v>
      </c>
      <c r="G598" s="1">
        <v>10454.996296296296</v>
      </c>
      <c r="H598" s="1">
        <v>11364.0</v>
      </c>
      <c r="I598" s="1">
        <v>8818.02868852459</v>
      </c>
      <c r="J598" s="1">
        <v>8795.982112436115</v>
      </c>
      <c r="K598" s="1">
        <v>8545.006906077348</v>
      </c>
      <c r="L598" s="1">
        <v>13181.997635933807</v>
      </c>
      <c r="M598" s="1">
        <v>13182.0</v>
      </c>
      <c r="N598" s="1">
        <v>7636.004761904763</v>
      </c>
      <c r="O598" s="1">
        <v>6908.924924924925</v>
      </c>
      <c r="P598" s="1">
        <v>7727.005617977528</v>
      </c>
      <c r="Q598" s="1">
        <v>8181.63305978898</v>
      </c>
    </row>
    <row r="599" ht="15.75" customHeight="1">
      <c r="A599" s="15">
        <v>44431.0</v>
      </c>
      <c r="B599" s="1">
        <v>9000.0</v>
      </c>
      <c r="C599" s="1">
        <v>7273.0</v>
      </c>
      <c r="D599" s="1">
        <v>8700.976595744682</v>
      </c>
      <c r="E599" s="1">
        <v>9545.010600706713</v>
      </c>
      <c r="F599" s="1">
        <v>9214.849433962263</v>
      </c>
      <c r="G599" s="1">
        <v>10455.0</v>
      </c>
      <c r="H599" s="1">
        <v>11364.0</v>
      </c>
      <c r="I599" s="1">
        <v>8818.0</v>
      </c>
      <c r="J599" s="1">
        <v>8795.987359550561</v>
      </c>
      <c r="K599" s="1">
        <v>8545.016181229774</v>
      </c>
      <c r="L599" s="1">
        <v>13181.991913746631</v>
      </c>
      <c r="M599" s="1">
        <v>13182.0</v>
      </c>
      <c r="N599" s="1">
        <v>7636.00634920635</v>
      </c>
      <c r="O599" s="1">
        <v>6908.776576576576</v>
      </c>
      <c r="P599" s="1">
        <v>7727.007462686567</v>
      </c>
      <c r="Q599" s="1">
        <v>8181.580909090909</v>
      </c>
    </row>
    <row r="600" ht="15.75" customHeight="1">
      <c r="A600" s="15">
        <v>44432.0</v>
      </c>
      <c r="B600" s="1">
        <v>9000.0</v>
      </c>
      <c r="C600" s="1">
        <v>9000.0</v>
      </c>
      <c r="D600" s="1">
        <v>8700.938028169016</v>
      </c>
      <c r="E600" s="1">
        <v>9545.008620689656</v>
      </c>
      <c r="F600" s="1">
        <v>9214.83375</v>
      </c>
      <c r="G600" s="1">
        <v>10454.99090909091</v>
      </c>
      <c r="H600" s="1">
        <v>11364.0</v>
      </c>
      <c r="I600" s="1">
        <v>8818.01880877743</v>
      </c>
      <c r="J600" s="1">
        <v>8795.986280487805</v>
      </c>
      <c r="K600" s="1">
        <v>8545.019672131148</v>
      </c>
      <c r="L600" s="1">
        <v>13181.991124260356</v>
      </c>
      <c r="M600" s="1">
        <v>13182.0</v>
      </c>
      <c r="N600" s="1">
        <v>9408.364556962026</v>
      </c>
      <c r="O600" s="1">
        <v>6908.855371900827</v>
      </c>
      <c r="P600" s="1">
        <v>9051.271844660194</v>
      </c>
      <c r="Q600" s="1">
        <v>8181.585</v>
      </c>
    </row>
    <row r="601" ht="15.75" customHeight="1">
      <c r="A601" s="15">
        <v>44433.0</v>
      </c>
      <c r="B601" s="1">
        <v>9000.0</v>
      </c>
      <c r="C601" s="1">
        <v>9000.0</v>
      </c>
      <c r="D601" s="1">
        <v>8700.901492537314</v>
      </c>
      <c r="E601" s="1">
        <v>9545.0395256917</v>
      </c>
      <c r="F601" s="1">
        <v>9214.890384615384</v>
      </c>
      <c r="G601" s="1">
        <v>10455.0</v>
      </c>
      <c r="H601" s="1">
        <v>11363.952380952382</v>
      </c>
      <c r="I601" s="1">
        <v>8818.017191977078</v>
      </c>
      <c r="J601" s="1">
        <v>8795.975806451614</v>
      </c>
      <c r="K601" s="1">
        <v>8545.021505376344</v>
      </c>
      <c r="L601" s="1">
        <v>13182.0</v>
      </c>
      <c r="M601" s="1">
        <v>13182.0</v>
      </c>
      <c r="N601" s="1">
        <v>9454.400000000001</v>
      </c>
      <c r="O601" s="1">
        <v>6908.810328638497</v>
      </c>
      <c r="P601" s="1">
        <v>9091.0</v>
      </c>
      <c r="Q601" s="1">
        <v>8181.494505494506</v>
      </c>
    </row>
    <row r="602" ht="15.75" customHeight="1">
      <c r="A602" s="15">
        <v>44434.0</v>
      </c>
      <c r="B602" s="1">
        <v>9000.0</v>
      </c>
      <c r="C602" s="1">
        <v>9000.0</v>
      </c>
      <c r="D602" s="1">
        <v>8700.924137931035</v>
      </c>
      <c r="E602" s="1">
        <v>9545.013245033113</v>
      </c>
      <c r="F602" s="1">
        <v>9214.81</v>
      </c>
      <c r="G602" s="1">
        <v>10454.989247311827</v>
      </c>
      <c r="H602" s="1">
        <v>11364.0</v>
      </c>
      <c r="I602" s="1">
        <v>8818.0</v>
      </c>
      <c r="J602" s="1">
        <v>8795.978873239437</v>
      </c>
      <c r="K602" s="1">
        <v>8545.003039513678</v>
      </c>
      <c r="L602" s="1">
        <v>13182.0</v>
      </c>
      <c r="M602" s="1">
        <v>13182.0</v>
      </c>
      <c r="N602" s="1">
        <v>7636.00506329114</v>
      </c>
      <c r="O602" s="1">
        <v>6908.811822660099</v>
      </c>
      <c r="P602" s="1">
        <v>7727.0</v>
      </c>
      <c r="Q602" s="1">
        <v>8181.585616438356</v>
      </c>
    </row>
    <row r="603" ht="15.75" customHeight="1">
      <c r="A603" s="15">
        <v>44435.0</v>
      </c>
      <c r="B603" s="1">
        <v>9000.0</v>
      </c>
      <c r="C603" s="1">
        <v>7292.83908045977</v>
      </c>
      <c r="D603" s="1">
        <v>8700.878899082569</v>
      </c>
      <c r="E603" s="1">
        <v>9545.022388059702</v>
      </c>
      <c r="F603" s="1">
        <v>9214.81</v>
      </c>
      <c r="G603" s="1">
        <v>10454.97487437186</v>
      </c>
      <c r="H603" s="1">
        <v>11364.0</v>
      </c>
      <c r="I603" s="1">
        <v>8818.029357798165</v>
      </c>
      <c r="J603" s="1">
        <v>8795.969933184855</v>
      </c>
      <c r="K603" s="1">
        <v>8545.017857142857</v>
      </c>
      <c r="L603" s="1">
        <v>13181.99854862119</v>
      </c>
      <c r="M603" s="1">
        <v>13182.0</v>
      </c>
      <c r="N603" s="1">
        <v>7636.005351170569</v>
      </c>
      <c r="O603" s="1">
        <v>6908.884563758389</v>
      </c>
      <c r="P603" s="1">
        <v>7727.0</v>
      </c>
      <c r="Q603" s="1">
        <v>8181.534008683068</v>
      </c>
    </row>
    <row r="604" ht="15.75" customHeight="1">
      <c r="A604" s="15">
        <v>44436.0</v>
      </c>
      <c r="B604" s="1">
        <v>9000.0</v>
      </c>
      <c r="C604" s="1">
        <v>7272.97794117647</v>
      </c>
      <c r="D604" s="1">
        <v>8700.922123893806</v>
      </c>
      <c r="E604" s="1">
        <v>9545.01274509804</v>
      </c>
      <c r="F604" s="1">
        <v>9214.81</v>
      </c>
      <c r="G604" s="1">
        <v>10454.996336996337</v>
      </c>
      <c r="H604" s="1">
        <v>11363.982142857143</v>
      </c>
      <c r="I604" s="1">
        <v>8818.004106776181</v>
      </c>
      <c r="J604" s="1">
        <v>8795.982871125612</v>
      </c>
      <c r="K604" s="1">
        <v>8545.011826544021</v>
      </c>
      <c r="L604" s="1">
        <v>13181.995323460638</v>
      </c>
      <c r="M604" s="1">
        <v>13182.0</v>
      </c>
      <c r="N604" s="1">
        <v>7636.010852713179</v>
      </c>
      <c r="O604" s="1">
        <v>6908.930232558139</v>
      </c>
      <c r="P604" s="1">
        <v>7727.006472491909</v>
      </c>
      <c r="Q604" s="1">
        <v>8181.616896918172</v>
      </c>
    </row>
    <row r="605" ht="15.75" customHeight="1">
      <c r="A605" s="15">
        <v>44437.0</v>
      </c>
      <c r="B605" s="1">
        <v>9000.0</v>
      </c>
      <c r="C605" s="1">
        <v>7272.957746478874</v>
      </c>
      <c r="D605" s="1">
        <v>8701.000000000002</v>
      </c>
      <c r="E605" s="1">
        <v>9545.020430107526</v>
      </c>
      <c r="F605" s="1">
        <v>9214.829904761904</v>
      </c>
      <c r="G605" s="1">
        <v>10454.98206278027</v>
      </c>
      <c r="H605" s="1">
        <v>11364.0</v>
      </c>
      <c r="I605" s="1">
        <v>8818.02909090909</v>
      </c>
      <c r="J605" s="1">
        <v>8795.98134991119</v>
      </c>
      <c r="K605" s="1">
        <v>8545.019115890083</v>
      </c>
      <c r="L605" s="1">
        <v>13181.997607655503</v>
      </c>
      <c r="M605" s="1">
        <v>13182.0</v>
      </c>
      <c r="N605" s="1">
        <v>7636.006165703276</v>
      </c>
      <c r="O605" s="1">
        <v>6908.905882352941</v>
      </c>
      <c r="P605" s="1">
        <v>7727.0027100271</v>
      </c>
      <c r="Q605" s="1">
        <v>8181.608108108108</v>
      </c>
    </row>
    <row r="606" ht="15.75" customHeight="1">
      <c r="A606" s="15">
        <v>44438.0</v>
      </c>
      <c r="B606" s="1">
        <v>9000.0</v>
      </c>
      <c r="C606" s="1">
        <v>7273.0</v>
      </c>
      <c r="D606" s="1">
        <v>8700.866666666667</v>
      </c>
      <c r="E606" s="1">
        <v>9545.027027027027</v>
      </c>
      <c r="F606" s="1">
        <v>9214.846347826086</v>
      </c>
      <c r="G606" s="1">
        <v>10454.988372093023</v>
      </c>
      <c r="H606" s="1">
        <v>11364.0</v>
      </c>
      <c r="I606" s="1">
        <v>8818.022026431718</v>
      </c>
      <c r="J606" s="1">
        <v>8795.984168865436</v>
      </c>
      <c r="K606" s="1">
        <v>8545.0103626943</v>
      </c>
      <c r="L606" s="1">
        <v>13181.995824634656</v>
      </c>
      <c r="M606" s="1">
        <v>13182.0</v>
      </c>
      <c r="N606" s="1">
        <v>7636.039751552796</v>
      </c>
      <c r="O606" s="1">
        <v>6908.857948717949</v>
      </c>
      <c r="P606" s="1">
        <v>7727.0</v>
      </c>
      <c r="Q606" s="1">
        <v>8181.5412162162165</v>
      </c>
    </row>
    <row r="607" ht="15.75" customHeight="1">
      <c r="A607" s="15">
        <v>44439.0</v>
      </c>
      <c r="B607" s="1">
        <v>9000.0</v>
      </c>
      <c r="C607" s="1">
        <v>7272.95744680851</v>
      </c>
      <c r="D607" s="1">
        <v>8700.728767123288</v>
      </c>
      <c r="E607" s="1">
        <v>9545.00583090379</v>
      </c>
      <c r="F607" s="1">
        <v>9214.86610738255</v>
      </c>
      <c r="G607" s="1">
        <v>10454.91975308642</v>
      </c>
      <c r="H607" s="1">
        <v>11364.0</v>
      </c>
      <c r="I607" s="1">
        <v>8818.007707129094</v>
      </c>
      <c r="J607" s="1">
        <v>8795.966216216217</v>
      </c>
      <c r="K607" s="1">
        <v>8545.018957345972</v>
      </c>
      <c r="L607" s="1">
        <v>13181.990706319702</v>
      </c>
      <c r="M607" s="1">
        <v>13181.972222222223</v>
      </c>
      <c r="N607" s="1">
        <v>9424.350413223141</v>
      </c>
      <c r="O607" s="1">
        <v>6908.867039106145</v>
      </c>
      <c r="P607" s="1">
        <v>9063.72</v>
      </c>
      <c r="Q607" s="1">
        <v>8181.596685082873</v>
      </c>
    </row>
    <row r="608" ht="15.75" customHeight="1">
      <c r="A608" s="15">
        <v>44440.0</v>
      </c>
      <c r="B608" s="1">
        <v>9000.0</v>
      </c>
      <c r="C608" s="1">
        <v>8966.137254901962</v>
      </c>
      <c r="D608" s="1">
        <v>8700.938317757009</v>
      </c>
      <c r="E608" s="1">
        <v>11733.441860465116</v>
      </c>
      <c r="F608" s="1">
        <v>9214.81</v>
      </c>
      <c r="G608" s="1">
        <v>10455.0</v>
      </c>
      <c r="H608" s="1">
        <v>11363.948717948719</v>
      </c>
      <c r="I608" s="1">
        <v>8818.022018348624</v>
      </c>
      <c r="J608" s="1">
        <v>8795.996503496504</v>
      </c>
      <c r="K608" s="1">
        <v>8545.019002375297</v>
      </c>
      <c r="L608" s="1">
        <v>13182.0</v>
      </c>
      <c r="M608" s="1">
        <v>13182.0</v>
      </c>
      <c r="N608" s="1">
        <v>9454.400000000001</v>
      </c>
      <c r="O608" s="1">
        <v>6908.841549295775</v>
      </c>
      <c r="P608" s="1">
        <v>9091.0</v>
      </c>
      <c r="Q608" s="1">
        <v>8181.538461538462</v>
      </c>
    </row>
    <row r="609" ht="15.75" customHeight="1">
      <c r="A609" s="15">
        <v>44441.0</v>
      </c>
      <c r="B609" s="1">
        <v>9000.0</v>
      </c>
      <c r="C609" s="1">
        <v>9000.0</v>
      </c>
      <c r="D609" s="1">
        <v>8700.929600000001</v>
      </c>
      <c r="E609" s="1">
        <v>11818.013452914798</v>
      </c>
      <c r="F609" s="1">
        <v>9214.853092783504</v>
      </c>
      <c r="G609" s="1">
        <v>10454.985714285714</v>
      </c>
      <c r="H609" s="1">
        <v>11364.0</v>
      </c>
      <c r="I609" s="1">
        <v>8818.018656716418</v>
      </c>
      <c r="J609" s="1">
        <v>8795.99025974026</v>
      </c>
      <c r="K609" s="1">
        <v>8545.013245033113</v>
      </c>
      <c r="L609" s="1">
        <v>13181.998161764706</v>
      </c>
      <c r="M609" s="1">
        <v>13182.0</v>
      </c>
      <c r="N609" s="1">
        <v>7643.9406113537125</v>
      </c>
      <c r="O609" s="1">
        <v>6908.8207612456745</v>
      </c>
      <c r="P609" s="1">
        <v>7740.321951219512</v>
      </c>
      <c r="Q609" s="1">
        <v>8181.572944297082</v>
      </c>
    </row>
    <row r="610" ht="15.75" customHeight="1">
      <c r="A610" s="15">
        <v>44442.0</v>
      </c>
      <c r="B610" s="1">
        <v>9000.0</v>
      </c>
      <c r="C610" s="1">
        <v>7673.478260869565</v>
      </c>
      <c r="D610" s="1">
        <v>8700.907563025212</v>
      </c>
      <c r="E610" s="1">
        <v>10185.73154362416</v>
      </c>
      <c r="F610" s="1">
        <v>9214.81</v>
      </c>
      <c r="G610" s="1">
        <v>10454.993377483444</v>
      </c>
      <c r="H610" s="1">
        <v>11363.931034482759</v>
      </c>
      <c r="I610" s="1">
        <v>8818.00782778865</v>
      </c>
      <c r="J610" s="1">
        <v>8795.976718403548</v>
      </c>
      <c r="K610" s="1">
        <v>8545.021276595744</v>
      </c>
      <c r="L610" s="1">
        <v>13181.99751243781</v>
      </c>
      <c r="M610" s="1">
        <v>13181.98969072165</v>
      </c>
      <c r="N610" s="1">
        <v>7636.0</v>
      </c>
      <c r="O610" s="1">
        <v>6908.832156862745</v>
      </c>
      <c r="P610" s="1">
        <v>7727.004310344828</v>
      </c>
      <c r="Q610" s="1">
        <v>8181.489130434783</v>
      </c>
    </row>
    <row r="611" ht="15.75" customHeight="1">
      <c r="A611" s="15">
        <v>44443.0</v>
      </c>
      <c r="B611" s="1">
        <v>9000.0</v>
      </c>
      <c r="C611" s="1">
        <v>7272.979865771812</v>
      </c>
      <c r="D611" s="1">
        <v>8700.781560283689</v>
      </c>
      <c r="E611" s="1">
        <v>9545.017402945114</v>
      </c>
      <c r="F611" s="1">
        <v>9214.809999999998</v>
      </c>
      <c r="G611" s="1">
        <v>10455.0</v>
      </c>
      <c r="H611" s="1">
        <v>11363.929824561403</v>
      </c>
      <c r="I611" s="1">
        <v>8818.014260249554</v>
      </c>
      <c r="J611" s="1">
        <v>8795.971649484536</v>
      </c>
      <c r="K611" s="1">
        <v>8545.02219321149</v>
      </c>
      <c r="L611" s="1">
        <v>13181.995545657015</v>
      </c>
      <c r="M611" s="1">
        <v>13182.0</v>
      </c>
      <c r="N611" s="1">
        <v>7636.010774410775</v>
      </c>
      <c r="O611" s="1">
        <v>6908.8369999999995</v>
      </c>
      <c r="P611" s="1">
        <v>7727.005494505494</v>
      </c>
      <c r="Q611" s="1">
        <v>8181.56652360515</v>
      </c>
    </row>
    <row r="612" ht="15.75" customHeight="1">
      <c r="A612" s="15">
        <v>44444.0</v>
      </c>
      <c r="B612" s="1">
        <v>9000.0</v>
      </c>
      <c r="C612" s="1">
        <v>7272.977272727273</v>
      </c>
      <c r="D612" s="1">
        <v>8700.5375</v>
      </c>
      <c r="E612" s="1">
        <v>9545.016348773843</v>
      </c>
      <c r="F612" s="1">
        <v>9214.81</v>
      </c>
      <c r="G612" s="1">
        <v>10454.996031746032</v>
      </c>
      <c r="H612" s="1">
        <v>11363.953488372093</v>
      </c>
      <c r="I612" s="1">
        <v>8818.012526096034</v>
      </c>
      <c r="J612" s="1">
        <v>8795.975041597338</v>
      </c>
      <c r="K612" s="1">
        <v>8545.012453300125</v>
      </c>
      <c r="L612" s="1">
        <v>13181.999245852187</v>
      </c>
      <c r="M612" s="1">
        <v>13182.0</v>
      </c>
      <c r="N612" s="1">
        <v>7636.0</v>
      </c>
      <c r="O612" s="1">
        <v>6908.830188679245</v>
      </c>
      <c r="P612" s="1">
        <v>7727.0</v>
      </c>
      <c r="Q612" s="1">
        <v>8181.568339100346</v>
      </c>
    </row>
    <row r="613" ht="15.75" customHeight="1">
      <c r="A613" s="15">
        <v>44445.0</v>
      </c>
      <c r="B613" s="1">
        <v>9000.0</v>
      </c>
      <c r="C613" s="1">
        <v>7273.0</v>
      </c>
      <c r="D613" s="1">
        <v>8701.000000000002</v>
      </c>
      <c r="E613" s="1">
        <v>9545.021186440677</v>
      </c>
      <c r="F613" s="1">
        <v>9214.844545454545</v>
      </c>
      <c r="G613" s="1">
        <v>10455.0</v>
      </c>
      <c r="H613" s="1">
        <v>11363.952380952382</v>
      </c>
      <c r="I613" s="1">
        <v>8818.024844720498</v>
      </c>
      <c r="J613" s="1">
        <v>8795.977556109725</v>
      </c>
      <c r="K613" s="1">
        <v>8545.010582010582</v>
      </c>
      <c r="L613" s="1">
        <v>13182.0</v>
      </c>
      <c r="M613" s="1">
        <v>13182.0</v>
      </c>
      <c r="N613" s="1">
        <v>7636.004678362573</v>
      </c>
      <c r="O613" s="1">
        <v>6908.836933797909</v>
      </c>
      <c r="P613" s="1">
        <v>7727.0</v>
      </c>
      <c r="Q613" s="1">
        <v>8181.511363636364</v>
      </c>
    </row>
    <row r="614" ht="15.75" customHeight="1">
      <c r="A614" s="15">
        <v>44446.0</v>
      </c>
      <c r="B614" s="1">
        <v>9000.0</v>
      </c>
      <c r="C614" s="1">
        <v>9000.0</v>
      </c>
      <c r="D614" s="1">
        <v>7627.400000000001</v>
      </c>
      <c r="E614" s="1">
        <v>11794.445595854922</v>
      </c>
      <c r="F614" s="1">
        <v>9214.81</v>
      </c>
      <c r="G614" s="1">
        <v>10454.992481203008</v>
      </c>
      <c r="H614" s="1">
        <v>11364.0</v>
      </c>
      <c r="I614" s="1">
        <v>8818.017123287671</v>
      </c>
      <c r="J614" s="1">
        <v>8795.970066518847</v>
      </c>
      <c r="K614" s="1">
        <v>8545.011848341232</v>
      </c>
      <c r="L614" s="1">
        <v>13181.996007984031</v>
      </c>
      <c r="M614" s="1">
        <v>13182.0</v>
      </c>
      <c r="N614" s="1">
        <v>9440.624242424243</v>
      </c>
      <c r="O614" s="1">
        <v>6908.778199052133</v>
      </c>
      <c r="P614" s="1">
        <v>9075.844444444445</v>
      </c>
      <c r="Q614" s="1">
        <v>8181.382411067194</v>
      </c>
    </row>
    <row r="615" ht="15.75" customHeight="1">
      <c r="A615" s="15">
        <v>44447.0</v>
      </c>
      <c r="B615" s="1">
        <v>9000.0</v>
      </c>
      <c r="C615" s="1">
        <v>8974.54</v>
      </c>
      <c r="D615" s="1">
        <v>8019.26052631579</v>
      </c>
      <c r="E615" s="1">
        <v>11818.007936507936</v>
      </c>
      <c r="F615" s="1">
        <v>9214.81</v>
      </c>
      <c r="G615" s="1">
        <v>10454.989795918367</v>
      </c>
      <c r="H615" s="1">
        <v>11363.965517241379</v>
      </c>
      <c r="I615" s="1">
        <v>8818.024390243903</v>
      </c>
      <c r="J615" s="1">
        <v>8795.972727272727</v>
      </c>
      <c r="K615" s="1">
        <v>8545.01326259947</v>
      </c>
      <c r="L615" s="1">
        <v>13182.0</v>
      </c>
      <c r="M615" s="1">
        <v>13182.0</v>
      </c>
      <c r="N615" s="1">
        <v>9454.400000000001</v>
      </c>
      <c r="O615" s="1">
        <v>6908.669291338582</v>
      </c>
      <c r="P615" s="1">
        <v>9091.0</v>
      </c>
      <c r="Q615" s="1">
        <v>8181.303858520901</v>
      </c>
    </row>
    <row r="616" ht="15.75" customHeight="1">
      <c r="A616" s="15">
        <v>44448.0</v>
      </c>
      <c r="B616" s="1">
        <v>9000.0</v>
      </c>
      <c r="C616" s="1">
        <v>7272.957746478874</v>
      </c>
      <c r="D616" s="1">
        <v>8038.684210526317</v>
      </c>
      <c r="E616" s="1">
        <v>9581.534136546185</v>
      </c>
      <c r="F616" s="1">
        <v>9214.858984375</v>
      </c>
      <c r="G616" s="1">
        <v>10454.974576271186</v>
      </c>
      <c r="H616" s="1">
        <v>11364.0</v>
      </c>
      <c r="I616" s="1">
        <v>8818.01652892562</v>
      </c>
      <c r="J616" s="1">
        <v>8795.970254957507</v>
      </c>
      <c r="K616" s="1">
        <v>8545.007281553399</v>
      </c>
      <c r="L616" s="1">
        <v>13181.997811816193</v>
      </c>
      <c r="M616" s="1">
        <v>13182.0</v>
      </c>
      <c r="N616" s="1">
        <v>7636.005594405595</v>
      </c>
      <c r="O616" s="1">
        <v>6908.663888888888</v>
      </c>
      <c r="P616" s="1">
        <v>7727.0</v>
      </c>
      <c r="Q616" s="1">
        <v>8181.383522727273</v>
      </c>
    </row>
    <row r="617" ht="15.75" customHeight="1">
      <c r="A617" s="15">
        <v>44449.0</v>
      </c>
      <c r="B617" s="1">
        <v>9000.0</v>
      </c>
      <c r="C617" s="1">
        <v>7278.6375</v>
      </c>
      <c r="D617" s="1">
        <v>7855.068571428572</v>
      </c>
      <c r="E617" s="1">
        <v>9566.428235294117</v>
      </c>
      <c r="F617" s="1">
        <v>9214.830490196078</v>
      </c>
      <c r="G617" s="1">
        <v>10454.994152046784</v>
      </c>
      <c r="H617" s="1">
        <v>11364.0</v>
      </c>
      <c r="I617" s="1">
        <v>8818.00888888889</v>
      </c>
      <c r="J617" s="1">
        <v>8795.978520286397</v>
      </c>
      <c r="K617" s="1">
        <v>8545.010791366907</v>
      </c>
      <c r="L617" s="1">
        <v>13182.0</v>
      </c>
      <c r="M617" s="1">
        <v>13181.985714285714</v>
      </c>
      <c r="N617" s="1">
        <v>7636.008695652174</v>
      </c>
      <c r="O617" s="1">
        <v>6908.6824324324325</v>
      </c>
      <c r="P617" s="1">
        <v>7727.004273504273</v>
      </c>
      <c r="Q617" s="1">
        <v>8181.5262529832935</v>
      </c>
    </row>
    <row r="618" ht="15.75" customHeight="1">
      <c r="A618" s="15">
        <v>44450.0</v>
      </c>
      <c r="B618" s="1">
        <v>9000.0</v>
      </c>
      <c r="C618" s="1">
        <v>7283.358778625954</v>
      </c>
      <c r="D618" s="1">
        <v>6952.688343558283</v>
      </c>
      <c r="E618" s="1">
        <v>9550.769620253164</v>
      </c>
      <c r="F618" s="1">
        <v>9214.839857142855</v>
      </c>
      <c r="G618" s="1">
        <v>10454.992619926199</v>
      </c>
      <c r="H618" s="1">
        <v>11363.977272727272</v>
      </c>
      <c r="I618" s="1">
        <v>8818.015325670498</v>
      </c>
      <c r="J618" s="1">
        <v>8795.977401129943</v>
      </c>
      <c r="K618" s="1">
        <v>8545.033540372671</v>
      </c>
      <c r="L618" s="1">
        <v>13181.992211838005</v>
      </c>
      <c r="M618" s="1">
        <v>13182.0</v>
      </c>
      <c r="N618" s="1">
        <v>7636.007476635514</v>
      </c>
      <c r="O618" s="1">
        <v>6908.805333333333</v>
      </c>
      <c r="P618" s="1">
        <v>7727.0</v>
      </c>
      <c r="Q618" s="1">
        <v>8181.599286563614</v>
      </c>
    </row>
    <row r="619" ht="15.75" customHeight="1">
      <c r="A619" s="15">
        <v>44451.0</v>
      </c>
      <c r="B619" s="1">
        <v>9000.0</v>
      </c>
      <c r="C619" s="1">
        <v>7273.0</v>
      </c>
      <c r="D619" s="1">
        <v>7821.522772277228</v>
      </c>
      <c r="E619" s="1">
        <v>9557.15220293725</v>
      </c>
      <c r="F619" s="1">
        <v>9214.81</v>
      </c>
      <c r="G619" s="1">
        <v>10454.99619771863</v>
      </c>
      <c r="H619" s="1">
        <v>11363.95</v>
      </c>
      <c r="I619" s="1">
        <v>8818.011695906433</v>
      </c>
      <c r="J619" s="1">
        <v>8795.972826086956</v>
      </c>
      <c r="K619" s="1">
        <v>8545.009055627426</v>
      </c>
      <c r="L619" s="1">
        <v>13181.997641509433</v>
      </c>
      <c r="M619" s="1">
        <v>13182.0</v>
      </c>
      <c r="N619" s="1">
        <v>7636.004316546763</v>
      </c>
      <c r="O619" s="1">
        <v>6908.807142857142</v>
      </c>
      <c r="P619" s="1">
        <v>7727.002659574468</v>
      </c>
      <c r="Q619" s="1">
        <v>8181.5601131541725</v>
      </c>
    </row>
    <row r="620" ht="15.75" customHeight="1">
      <c r="A620" s="15">
        <v>44452.0</v>
      </c>
      <c r="B620" s="1">
        <v>9000.0</v>
      </c>
      <c r="C620" s="1">
        <v>7272.981818181818</v>
      </c>
      <c r="D620" s="1">
        <v>8661.021505376346</v>
      </c>
      <c r="E620" s="1">
        <v>9566.055555555555</v>
      </c>
      <c r="F620" s="1">
        <v>9214.81</v>
      </c>
      <c r="G620" s="1">
        <v>10454.986666666666</v>
      </c>
      <c r="H620" s="1">
        <v>11364.0</v>
      </c>
      <c r="I620" s="1">
        <v>8818.012320328542</v>
      </c>
      <c r="J620" s="1">
        <v>8795.983146067416</v>
      </c>
      <c r="K620" s="1">
        <v>8545.01166180758</v>
      </c>
      <c r="L620" s="1">
        <v>13181.997448979591</v>
      </c>
      <c r="M620" s="1">
        <v>13182.0</v>
      </c>
      <c r="N620" s="1">
        <v>7636.017486338799</v>
      </c>
      <c r="O620" s="1">
        <v>6908.761157024794</v>
      </c>
      <c r="P620" s="1">
        <v>7727.0</v>
      </c>
      <c r="Q620" s="1">
        <v>8181.4636824324325</v>
      </c>
    </row>
    <row r="621" ht="15.75" customHeight="1">
      <c r="A621" s="15">
        <v>44453.0</v>
      </c>
      <c r="B621" s="1">
        <v>9000.0</v>
      </c>
      <c r="C621" s="1">
        <v>8920.4375</v>
      </c>
      <c r="D621" s="1">
        <v>8701.0</v>
      </c>
      <c r="E621" s="1">
        <v>11780.429752066115</v>
      </c>
      <c r="F621" s="1">
        <v>9214.88813084112</v>
      </c>
      <c r="G621" s="1">
        <v>10454.979591836734</v>
      </c>
      <c r="H621" s="1">
        <v>11364.0</v>
      </c>
      <c r="I621" s="1">
        <v>8818.011428571428</v>
      </c>
      <c r="J621" s="1">
        <v>8795.987837837838</v>
      </c>
      <c r="K621" s="1">
        <v>8545.013774104684</v>
      </c>
      <c r="L621" s="1">
        <v>13181.994936708861</v>
      </c>
      <c r="M621" s="1">
        <v>13182.0</v>
      </c>
      <c r="N621" s="1">
        <v>9436.572549019607</v>
      </c>
      <c r="O621" s="1">
        <v>6908.692307692308</v>
      </c>
      <c r="P621" s="1">
        <v>9067.68376068376</v>
      </c>
      <c r="Q621" s="1">
        <v>8181.42</v>
      </c>
    </row>
    <row r="622" ht="15.75" customHeight="1">
      <c r="A622" s="15">
        <v>44454.0</v>
      </c>
      <c r="B622" s="1">
        <v>9000.0</v>
      </c>
      <c r="C622" s="1">
        <v>9000.0</v>
      </c>
      <c r="D622" s="1">
        <v>8658.825</v>
      </c>
      <c r="E622" s="1">
        <v>11818.0</v>
      </c>
      <c r="F622" s="1">
        <v>9214.835487804878</v>
      </c>
      <c r="G622" s="1">
        <v>10454.990476190476</v>
      </c>
      <c r="H622" s="1">
        <v>11363.888888888889</v>
      </c>
      <c r="I622" s="1">
        <v>8818.014925373134</v>
      </c>
      <c r="J622" s="1">
        <v>8796.0</v>
      </c>
      <c r="K622" s="1">
        <v>8545.020725388602</v>
      </c>
      <c r="L622" s="1">
        <v>13181.993119266055</v>
      </c>
      <c r="M622" s="1">
        <v>13182.0</v>
      </c>
      <c r="N622" s="1">
        <v>9454.4</v>
      </c>
      <c r="O622" s="1">
        <v>6908.856537102473</v>
      </c>
      <c r="P622" s="1">
        <v>9091.0</v>
      </c>
      <c r="Q622" s="1">
        <v>8181.4712525667355</v>
      </c>
    </row>
    <row r="623" ht="15.75" customHeight="1">
      <c r="A623" s="15">
        <v>44455.0</v>
      </c>
      <c r="B623" s="1">
        <v>8159.197530864198</v>
      </c>
      <c r="C623" s="1">
        <v>7571.642857142857</v>
      </c>
      <c r="D623" s="1">
        <v>8701.000000000002</v>
      </c>
      <c r="E623" s="1">
        <v>10160.058823529413</v>
      </c>
      <c r="F623" s="1">
        <v>9214.81</v>
      </c>
      <c r="G623" s="1">
        <v>10454.991228070176</v>
      </c>
      <c r="H623" s="1">
        <v>11364.0</v>
      </c>
      <c r="I623" s="1">
        <v>8818.013921113688</v>
      </c>
      <c r="J623" s="1">
        <v>8795.988095238095</v>
      </c>
      <c r="K623" s="1">
        <v>8545.014634146342</v>
      </c>
      <c r="L623" s="1">
        <v>13181.989775051125</v>
      </c>
      <c r="M623" s="1">
        <v>13182.0</v>
      </c>
      <c r="N623" s="1">
        <v>7636.00522875817</v>
      </c>
      <c r="O623" s="1">
        <v>6908.864628820961</v>
      </c>
      <c r="P623" s="1">
        <v>7746.218309859155</v>
      </c>
      <c r="Q623" s="1">
        <v>8181.542283298098</v>
      </c>
    </row>
    <row r="624" ht="15.75" customHeight="1">
      <c r="A624" s="15">
        <v>44456.0</v>
      </c>
      <c r="B624" s="1">
        <v>7727.0114942528735</v>
      </c>
      <c r="C624" s="1">
        <v>7272.944444444444</v>
      </c>
      <c r="D624" s="1">
        <v>8700.886206896552</v>
      </c>
      <c r="E624" s="1">
        <v>9545.036144578313</v>
      </c>
      <c r="F624" s="1">
        <v>9214.840289855072</v>
      </c>
      <c r="G624" s="1">
        <v>10454.97175141243</v>
      </c>
      <c r="H624" s="1">
        <v>11364.0</v>
      </c>
      <c r="I624" s="1">
        <v>8818.031746031746</v>
      </c>
      <c r="J624" s="1">
        <v>8795.946902654867</v>
      </c>
      <c r="K624" s="1">
        <v>8545.003610108302</v>
      </c>
      <c r="L624" s="1">
        <v>13181.99467376831</v>
      </c>
      <c r="M624" s="1">
        <v>13182.0</v>
      </c>
      <c r="N624" s="1">
        <v>7636.017073170732</v>
      </c>
      <c r="O624" s="1">
        <v>6908.806511627907</v>
      </c>
      <c r="P624" s="1">
        <v>7727.0</v>
      </c>
      <c r="Q624" s="1">
        <v>8181.494318181818</v>
      </c>
    </row>
    <row r="625" ht="15.75" customHeight="1">
      <c r="A625" s="15">
        <v>44457.0</v>
      </c>
      <c r="B625" s="1">
        <v>7727.023474178403</v>
      </c>
      <c r="C625" s="1">
        <v>7272.992481203008</v>
      </c>
      <c r="D625" s="1">
        <v>8700.926174496644</v>
      </c>
      <c r="E625" s="1">
        <v>9545.0181200453</v>
      </c>
      <c r="F625" s="1">
        <v>9214.81</v>
      </c>
      <c r="G625" s="1">
        <v>10454.989169675091</v>
      </c>
      <c r="H625" s="1">
        <v>11363.979166666666</v>
      </c>
      <c r="I625" s="1">
        <v>8818.021308980213</v>
      </c>
      <c r="J625" s="1">
        <v>8795.968649517685</v>
      </c>
      <c r="K625" s="1">
        <v>8545.01625</v>
      </c>
      <c r="L625" s="1">
        <v>13181.994548286604</v>
      </c>
      <c r="M625" s="1">
        <v>13182.0</v>
      </c>
      <c r="N625" s="1">
        <v>7636.013533834587</v>
      </c>
      <c r="O625" s="1">
        <v>6908.884313725491</v>
      </c>
      <c r="P625" s="1">
        <v>7727.0</v>
      </c>
      <c r="Q625" s="1">
        <v>8181.540745856353</v>
      </c>
    </row>
    <row r="626" ht="15.75" customHeight="1">
      <c r="A626" s="15">
        <v>44458.0</v>
      </c>
      <c r="B626" s="1">
        <v>7727.002538071066</v>
      </c>
      <c r="C626" s="1">
        <v>7273.0</v>
      </c>
      <c r="D626" s="1">
        <v>8673.442962962963</v>
      </c>
      <c r="E626" s="1">
        <v>9545.01976744186</v>
      </c>
      <c r="F626" s="1">
        <v>9214.81</v>
      </c>
      <c r="G626" s="1">
        <v>10454.996389891698</v>
      </c>
      <c r="H626" s="1">
        <v>11364.0</v>
      </c>
      <c r="I626" s="1">
        <v>8818.01923076923</v>
      </c>
      <c r="J626" s="1">
        <v>8795.981790591806</v>
      </c>
      <c r="K626" s="1">
        <v>8545.018438177874</v>
      </c>
      <c r="L626" s="1">
        <v>13181.996960486322</v>
      </c>
      <c r="M626" s="1">
        <v>13182.0</v>
      </c>
      <c r="N626" s="1">
        <v>7636.00430107527</v>
      </c>
      <c r="O626" s="1">
        <v>6908.871532846714</v>
      </c>
      <c r="P626" s="1">
        <v>7727.011173184357</v>
      </c>
      <c r="Q626" s="1">
        <v>8181.532258064516</v>
      </c>
    </row>
    <row r="627" ht="15.75" customHeight="1">
      <c r="A627" s="15">
        <v>44459.0</v>
      </c>
      <c r="B627" s="1">
        <v>7727.01282051282</v>
      </c>
      <c r="C627" s="1">
        <v>7272.982758620689</v>
      </c>
      <c r="D627" s="1">
        <v>8700.945901639345</v>
      </c>
      <c r="E627" s="1">
        <v>9545.049822064057</v>
      </c>
      <c r="F627" s="1">
        <v>9214.825597014924</v>
      </c>
      <c r="G627" s="1">
        <v>10454.981481481482</v>
      </c>
      <c r="H627" s="1">
        <v>11364.0</v>
      </c>
      <c r="I627" s="1">
        <v>8818.023178807947</v>
      </c>
      <c r="J627" s="1">
        <v>8795.972513089006</v>
      </c>
      <c r="K627" s="1">
        <v>8545.007518796992</v>
      </c>
      <c r="L627" s="1">
        <v>13181.995337995339</v>
      </c>
      <c r="M627" s="1">
        <v>13182.0</v>
      </c>
      <c r="N627" s="1">
        <v>7636.0</v>
      </c>
      <c r="O627" s="1">
        <v>6908.859587020649</v>
      </c>
      <c r="P627" s="1">
        <v>7727.016216216216</v>
      </c>
      <c r="Q627" s="1">
        <v>8181.522496371553</v>
      </c>
    </row>
    <row r="628" ht="15.75" customHeight="1">
      <c r="A628" s="15">
        <v>44460.0</v>
      </c>
      <c r="B628" s="1">
        <v>8981.0</v>
      </c>
      <c r="C628" s="1">
        <v>9000.0</v>
      </c>
      <c r="D628" s="1">
        <v>8700.860759493671</v>
      </c>
      <c r="E628" s="1">
        <v>11768.597826086956</v>
      </c>
      <c r="F628" s="1">
        <v>9214.81</v>
      </c>
      <c r="G628" s="1">
        <v>10455.0</v>
      </c>
      <c r="H628" s="1">
        <v>11364.0</v>
      </c>
      <c r="I628" s="1">
        <v>8818.022038567493</v>
      </c>
      <c r="J628" s="1">
        <v>8795.996042216359</v>
      </c>
      <c r="K628" s="1">
        <v>8545.019704433498</v>
      </c>
      <c r="L628" s="1">
        <v>13181.993115318417</v>
      </c>
      <c r="M628" s="1">
        <v>13182.0</v>
      </c>
      <c r="N628" s="1">
        <v>9421.636036036038</v>
      </c>
      <c r="O628" s="1">
        <v>6908.8064171123</v>
      </c>
      <c r="P628" s="1">
        <v>9080.5</v>
      </c>
      <c r="Q628" s="1">
        <v>8181.458015267175</v>
      </c>
    </row>
    <row r="629" ht="15.75" customHeight="1">
      <c r="A629" s="15">
        <v>44461.0</v>
      </c>
      <c r="B629" s="1">
        <v>9000.0</v>
      </c>
      <c r="C629" s="1">
        <v>9000.0</v>
      </c>
      <c r="D629" s="1">
        <v>8700.80396039604</v>
      </c>
      <c r="E629" s="1">
        <v>11802.75167785235</v>
      </c>
      <c r="F629" s="1">
        <v>9214.81</v>
      </c>
      <c r="G629" s="1">
        <v>10454.990291262136</v>
      </c>
      <c r="H629" s="1">
        <v>11363.952380952382</v>
      </c>
      <c r="I629" s="1">
        <v>8818.01044386423</v>
      </c>
      <c r="J629" s="1">
        <v>8795.987142857142</v>
      </c>
      <c r="K629" s="1">
        <v>8545.011235955057</v>
      </c>
      <c r="L629" s="1">
        <v>13181.997596153846</v>
      </c>
      <c r="M629" s="1">
        <v>13182.0</v>
      </c>
      <c r="N629" s="1">
        <v>9436.39603960396</v>
      </c>
      <c r="O629" s="1">
        <v>6908.741999999999</v>
      </c>
      <c r="P629" s="1">
        <v>9091.0</v>
      </c>
      <c r="Q629" s="1">
        <v>8181.4488778054865</v>
      </c>
    </row>
    <row r="630" ht="15.75" customHeight="1">
      <c r="A630" s="15">
        <v>44462.0</v>
      </c>
      <c r="B630" s="1">
        <v>7744.143497757847</v>
      </c>
      <c r="C630" s="1">
        <v>7272.974358974359</v>
      </c>
      <c r="D630" s="1">
        <v>8700.722522522523</v>
      </c>
      <c r="E630" s="1">
        <v>9545.0625</v>
      </c>
      <c r="F630" s="1">
        <v>9214.845126050419</v>
      </c>
      <c r="G630" s="1">
        <v>10454.983050847457</v>
      </c>
      <c r="H630" s="1">
        <v>11363.893617021276</v>
      </c>
      <c r="I630" s="1">
        <v>8818.02427184466</v>
      </c>
      <c r="J630" s="1">
        <v>8795.99582172702</v>
      </c>
      <c r="K630" s="1">
        <v>8545.040302267003</v>
      </c>
      <c r="L630" s="1">
        <v>13181.989429175475</v>
      </c>
      <c r="M630" s="1">
        <v>13181.979591836734</v>
      </c>
      <c r="N630" s="1">
        <v>7636.020100502513</v>
      </c>
      <c r="O630" s="1">
        <v>6908.87917888563</v>
      </c>
      <c r="P630" s="1">
        <v>7727.006849315068</v>
      </c>
      <c r="Q630" s="1">
        <v>8181.547581903276</v>
      </c>
    </row>
    <row r="631" ht="15.75" customHeight="1">
      <c r="A631" s="15">
        <v>44463.0</v>
      </c>
      <c r="B631" s="1">
        <v>7727.016286644951</v>
      </c>
      <c r="C631" s="1">
        <v>7272.930434782608</v>
      </c>
      <c r="D631" s="1">
        <v>8700.740372670809</v>
      </c>
      <c r="E631" s="1">
        <v>9545.029761904761</v>
      </c>
      <c r="F631" s="1">
        <v>9214.928301886792</v>
      </c>
      <c r="G631" s="1">
        <v>10454.941704035875</v>
      </c>
      <c r="H631" s="1">
        <v>11363.945945945947</v>
      </c>
      <c r="I631" s="1">
        <v>8818.065099457504</v>
      </c>
      <c r="J631" s="1">
        <v>8795.967320261438</v>
      </c>
      <c r="K631" s="1">
        <v>8545.013059701492</v>
      </c>
      <c r="L631" s="1">
        <v>13181.994550408719</v>
      </c>
      <c r="M631" s="1">
        <v>13181.964285714286</v>
      </c>
      <c r="N631" s="1">
        <v>7636.007817589576</v>
      </c>
      <c r="O631" s="1">
        <v>6908.903614457831</v>
      </c>
      <c r="P631" s="1">
        <v>7727.01282051282</v>
      </c>
      <c r="Q631" s="1">
        <v>8181.526666666667</v>
      </c>
    </row>
    <row r="632" ht="15.75" customHeight="1">
      <c r="A632" s="15">
        <v>44464.0</v>
      </c>
      <c r="B632" s="1">
        <v>7727.019480519481</v>
      </c>
      <c r="C632" s="1">
        <v>7272.992248062015</v>
      </c>
      <c r="D632" s="1">
        <v>8700.877777777778</v>
      </c>
      <c r="E632" s="1">
        <v>9545.021428571428</v>
      </c>
      <c r="F632" s="1">
        <v>9214.81</v>
      </c>
      <c r="G632" s="1">
        <v>10454.983922829582</v>
      </c>
      <c r="H632" s="1">
        <v>11363.923076923076</v>
      </c>
      <c r="I632" s="1">
        <v>8818.018050541516</v>
      </c>
      <c r="J632" s="1">
        <v>8795.989528795812</v>
      </c>
      <c r="K632" s="1">
        <v>8545.033462033462</v>
      </c>
      <c r="L632" s="1">
        <v>13181.992417860152</v>
      </c>
      <c r="M632" s="1">
        <v>13182.0</v>
      </c>
      <c r="N632" s="1">
        <v>7636.008633093525</v>
      </c>
      <c r="O632" s="1">
        <v>6908.846263345195</v>
      </c>
      <c r="P632" s="1">
        <v>7727.00583090379</v>
      </c>
      <c r="Q632" s="1">
        <v>8181.57182320442</v>
      </c>
    </row>
    <row r="633" ht="15.75" customHeight="1">
      <c r="A633" s="15">
        <v>44465.0</v>
      </c>
      <c r="B633" s="1">
        <v>7727.010752688172</v>
      </c>
      <c r="C633" s="1">
        <v>7272.966386554622</v>
      </c>
      <c r="D633" s="1">
        <v>8700.941592920353</v>
      </c>
      <c r="E633" s="1">
        <v>9545.013958125623</v>
      </c>
      <c r="F633" s="1">
        <v>9214.81</v>
      </c>
      <c r="G633" s="1">
        <v>10454.99</v>
      </c>
      <c r="H633" s="1">
        <v>11364.0</v>
      </c>
      <c r="I633" s="1">
        <v>8818.007366482505</v>
      </c>
      <c r="J633" s="1">
        <v>8795.977157360407</v>
      </c>
      <c r="K633" s="1">
        <v>8545.009828009828</v>
      </c>
      <c r="L633" s="1">
        <v>13181.9961064244</v>
      </c>
      <c r="M633" s="1">
        <v>13182.0</v>
      </c>
      <c r="N633" s="1">
        <v>7636.005807622505</v>
      </c>
      <c r="O633" s="1">
        <v>6908.93629032258</v>
      </c>
      <c r="P633" s="1">
        <v>7727.012626262626</v>
      </c>
      <c r="Q633" s="1">
        <v>8181.526490066225</v>
      </c>
    </row>
    <row r="634" ht="15.75" customHeight="1">
      <c r="A634" s="15">
        <v>44466.0</v>
      </c>
      <c r="B634" s="1">
        <v>7727.007380073801</v>
      </c>
      <c r="C634" s="1">
        <v>7273.0</v>
      </c>
      <c r="D634" s="1">
        <v>8700.897196261683</v>
      </c>
      <c r="E634" s="1">
        <v>9545.016293279023</v>
      </c>
      <c r="F634" s="1">
        <v>9214.81</v>
      </c>
      <c r="G634" s="1">
        <v>10454.994444444445</v>
      </c>
      <c r="H634" s="1">
        <v>11363.975609756097</v>
      </c>
      <c r="I634" s="1">
        <v>8818.017857142857</v>
      </c>
      <c r="J634" s="1">
        <v>8795.971816283925</v>
      </c>
      <c r="K634" s="1">
        <v>8545.013257575758</v>
      </c>
      <c r="L634" s="1">
        <v>13182.0</v>
      </c>
      <c r="M634" s="1">
        <v>13182.0</v>
      </c>
      <c r="N634" s="1">
        <v>7636.008108108108</v>
      </c>
      <c r="O634" s="1">
        <v>6908.791515151514</v>
      </c>
      <c r="P634" s="1">
        <v>7727.0</v>
      </c>
      <c r="Q634" s="1">
        <v>8181.493421052632</v>
      </c>
    </row>
    <row r="635" ht="15.75" customHeight="1">
      <c r="A635" s="15">
        <v>44467.0</v>
      </c>
      <c r="B635" s="1">
        <v>7727.006535947712</v>
      </c>
      <c r="C635" s="1">
        <v>7272.983050847458</v>
      </c>
      <c r="D635" s="1">
        <v>8700.975280898878</v>
      </c>
      <c r="E635" s="1">
        <v>9545.027888446215</v>
      </c>
      <c r="F635" s="1">
        <v>9214.834302325582</v>
      </c>
      <c r="G635" s="1">
        <v>10454.978260869566</v>
      </c>
      <c r="H635" s="1">
        <v>11363.952380952382</v>
      </c>
      <c r="I635" s="1">
        <v>8818.017441860466</v>
      </c>
      <c r="J635" s="1">
        <v>8795.995639534884</v>
      </c>
      <c r="K635" s="1">
        <v>8545.018575851393</v>
      </c>
      <c r="L635" s="1">
        <v>13181.99460916442</v>
      </c>
      <c r="M635" s="1">
        <v>13182.0</v>
      </c>
      <c r="N635" s="1">
        <v>9454.400000000001</v>
      </c>
      <c r="O635" s="1">
        <v>6908.737278106508</v>
      </c>
      <c r="P635" s="1">
        <v>9091.0</v>
      </c>
      <c r="Q635" s="1">
        <v>8181.490384615385</v>
      </c>
    </row>
    <row r="636" ht="15.75" customHeight="1">
      <c r="A636" s="15">
        <v>44468.0</v>
      </c>
      <c r="B636" s="1">
        <v>7727.00469483568</v>
      </c>
      <c r="C636" s="1">
        <v>7272.987951807229</v>
      </c>
      <c r="D636" s="1">
        <v>8700.965354330709</v>
      </c>
      <c r="E636" s="1">
        <v>9545.017412935324</v>
      </c>
      <c r="F636" s="1">
        <v>9214.81</v>
      </c>
      <c r="G636" s="1">
        <v>10454.98347107438</v>
      </c>
      <c r="H636" s="1">
        <v>11364.0</v>
      </c>
      <c r="I636" s="1">
        <v>8818.004842615012</v>
      </c>
      <c r="J636" s="1">
        <v>8795.980417754568</v>
      </c>
      <c r="K636" s="1">
        <v>8545.013227513227</v>
      </c>
      <c r="L636" s="1">
        <v>13181.994371482177</v>
      </c>
      <c r="M636" s="1">
        <v>13182.0</v>
      </c>
      <c r="N636" s="1">
        <v>9454.4</v>
      </c>
      <c r="O636" s="1">
        <v>6908.9085501858735</v>
      </c>
      <c r="P636" s="1">
        <v>9091.0</v>
      </c>
      <c r="Q636" s="1">
        <v>8181.503929273084</v>
      </c>
    </row>
    <row r="637" ht="15.75" customHeight="1">
      <c r="A637" s="15">
        <v>44469.0</v>
      </c>
      <c r="B637" s="1">
        <v>7727.012145748988</v>
      </c>
      <c r="C637" s="1">
        <v>7272.976190476191</v>
      </c>
      <c r="D637" s="1">
        <v>8700.961061946904</v>
      </c>
      <c r="E637" s="1">
        <v>9545.041928721173</v>
      </c>
      <c r="F637" s="1">
        <v>9214.81</v>
      </c>
      <c r="G637" s="1">
        <v>10455.0</v>
      </c>
      <c r="H637" s="1">
        <v>11364.0</v>
      </c>
      <c r="I637" s="1">
        <v>8818.014678899082</v>
      </c>
      <c r="J637" s="1">
        <v>8795.990364025696</v>
      </c>
      <c r="K637" s="1">
        <v>8545.010593220339</v>
      </c>
      <c r="L637" s="1">
        <v>13181.99628942486</v>
      </c>
      <c r="M637" s="1">
        <v>13182.0</v>
      </c>
      <c r="N637" s="1">
        <v>7636.003187250996</v>
      </c>
      <c r="O637" s="1">
        <v>6908.887547169811</v>
      </c>
      <c r="P637" s="1">
        <v>7732.1353383458645</v>
      </c>
      <c r="Q637" s="1">
        <v>8181.435245901639</v>
      </c>
    </row>
    <row r="638" ht="15.75" customHeight="1">
      <c r="A638" s="15">
        <v>44470.0</v>
      </c>
      <c r="B638" s="1">
        <v>7727.01185770751</v>
      </c>
      <c r="C638" s="1">
        <v>7272.9775280898875</v>
      </c>
      <c r="D638" s="1">
        <v>8701.000000000002</v>
      </c>
      <c r="E638" s="1">
        <v>9545.014227642276</v>
      </c>
      <c r="F638" s="1">
        <v>9214.826201550386</v>
      </c>
      <c r="G638" s="1">
        <v>10454.95</v>
      </c>
      <c r="H638" s="1">
        <v>11363.931034482759</v>
      </c>
      <c r="I638" s="1">
        <v>8818.008097165992</v>
      </c>
      <c r="J638" s="1">
        <v>8795.98490945674</v>
      </c>
      <c r="K638" s="1">
        <v>8545.01226993865</v>
      </c>
      <c r="L638" s="1">
        <v>13181.998740554156</v>
      </c>
      <c r="M638" s="1">
        <v>13182.0</v>
      </c>
      <c r="N638" s="1">
        <v>7636.00253968254</v>
      </c>
      <c r="O638" s="1">
        <v>6908.734065934065</v>
      </c>
      <c r="P638" s="1">
        <v>7727.010273972603</v>
      </c>
      <c r="Q638" s="1">
        <v>8181.469639468691</v>
      </c>
    </row>
    <row r="639" ht="15.75" customHeight="1">
      <c r="A639" s="15">
        <v>44471.0</v>
      </c>
      <c r="B639" s="1">
        <v>7727.016</v>
      </c>
      <c r="C639" s="1">
        <v>7272.979452054795</v>
      </c>
      <c r="D639" s="1">
        <v>8700.866216216218</v>
      </c>
      <c r="E639" s="1">
        <v>9545.019101123595</v>
      </c>
      <c r="F639" s="1">
        <v>9214.842153846153</v>
      </c>
      <c r="G639" s="1">
        <v>10454.99298245614</v>
      </c>
      <c r="H639" s="1">
        <v>11363.953846153847</v>
      </c>
      <c r="I639" s="1">
        <v>8818.028933092224</v>
      </c>
      <c r="J639" s="1">
        <v>8795.9875</v>
      </c>
      <c r="K639" s="1">
        <v>8545.013477088949</v>
      </c>
      <c r="L639" s="1">
        <v>13181.989422294548</v>
      </c>
      <c r="M639" s="1">
        <v>13182.0</v>
      </c>
      <c r="N639" s="1">
        <v>7636.013926499033</v>
      </c>
      <c r="O639" s="1">
        <v>6908.839043824701</v>
      </c>
      <c r="P639" s="1">
        <v>7727.008130081301</v>
      </c>
      <c r="Q639" s="1">
        <v>8181.473175965665</v>
      </c>
    </row>
    <row r="640" ht="15.75" customHeight="1">
      <c r="A640" s="15">
        <v>44472.0</v>
      </c>
      <c r="B640" s="1">
        <v>7727.008219178082</v>
      </c>
      <c r="C640" s="1">
        <v>7272.981818181818</v>
      </c>
      <c r="D640" s="1">
        <v>8700.772413793104</v>
      </c>
      <c r="E640" s="1">
        <v>9545.013333333334</v>
      </c>
      <c r="F640" s="1">
        <v>9214.82672</v>
      </c>
      <c r="G640" s="1">
        <v>10455.0</v>
      </c>
      <c r="H640" s="1">
        <v>11363.979591836734</v>
      </c>
      <c r="I640" s="1">
        <v>8818.008968609865</v>
      </c>
      <c r="J640" s="1">
        <v>8795.989932885906</v>
      </c>
      <c r="K640" s="1">
        <v>8545.013468013469</v>
      </c>
      <c r="L640" s="1">
        <v>13181.982832618025</v>
      </c>
      <c r="M640" s="1">
        <v>13182.0</v>
      </c>
      <c r="N640" s="1">
        <v>7636.0038004750595</v>
      </c>
      <c r="O640" s="1">
        <v>6908.802649006622</v>
      </c>
      <c r="P640" s="1">
        <v>7727.007594936709</v>
      </c>
      <c r="Q640" s="1">
        <v>8181.554227941177</v>
      </c>
    </row>
    <row r="641" ht="15.75" customHeight="1">
      <c r="A641" s="15">
        <v>44473.0</v>
      </c>
      <c r="B641" s="1">
        <v>7727.0</v>
      </c>
      <c r="C641" s="1">
        <v>7272.976744186047</v>
      </c>
      <c r="D641" s="1">
        <v>8700.860759493671</v>
      </c>
      <c r="E641" s="1">
        <v>9545.03717472119</v>
      </c>
      <c r="F641" s="1">
        <v>9214.853092783504</v>
      </c>
      <c r="G641" s="1">
        <v>10455.0</v>
      </c>
      <c r="H641" s="1">
        <v>11364.0</v>
      </c>
      <c r="I641" s="1">
        <v>8818.026109660574</v>
      </c>
      <c r="J641" s="1">
        <v>8795.994915254238</v>
      </c>
      <c r="K641" s="1">
        <v>8545.023188405798</v>
      </c>
      <c r="L641" s="1">
        <v>13181.995037220844</v>
      </c>
      <c r="M641" s="1">
        <v>13182.0</v>
      </c>
      <c r="N641" s="1">
        <v>9454.4</v>
      </c>
      <c r="O641" s="1">
        <v>6908.7691428571425</v>
      </c>
      <c r="P641" s="1">
        <v>9070.641791044776</v>
      </c>
      <c r="Q641" s="1">
        <v>8181.411764705882</v>
      </c>
    </row>
    <row r="642" ht="15.75" customHeight="1">
      <c r="A642" s="15">
        <v>44474.0</v>
      </c>
      <c r="B642" s="1">
        <v>8983.886075949367</v>
      </c>
      <c r="C642" s="1">
        <v>8957.878048780487</v>
      </c>
      <c r="D642" s="1">
        <v>8701.000000000002</v>
      </c>
      <c r="E642" s="1">
        <v>11751.152941176471</v>
      </c>
      <c r="F642" s="1">
        <v>9214.81</v>
      </c>
      <c r="G642" s="1">
        <v>10454.98319327731</v>
      </c>
      <c r="H642" s="1">
        <v>11364.0</v>
      </c>
      <c r="I642" s="1">
        <v>8818.02625820569</v>
      </c>
      <c r="J642" s="1">
        <v>8795.992042440319</v>
      </c>
      <c r="K642" s="1">
        <v>8545.018617021276</v>
      </c>
      <c r="L642" s="1">
        <v>13181.995169082125</v>
      </c>
      <c r="M642" s="1">
        <v>13182.0</v>
      </c>
      <c r="N642" s="1">
        <v>9454.400000000001</v>
      </c>
      <c r="O642" s="1">
        <v>6908.795833333334</v>
      </c>
      <c r="P642" s="1">
        <v>9091.0</v>
      </c>
      <c r="Q642" s="1">
        <v>8181.351385390428</v>
      </c>
    </row>
    <row r="643" ht="15.75" customHeight="1">
      <c r="A643" s="15">
        <v>44475.0</v>
      </c>
      <c r="B643" s="1">
        <v>9000.0</v>
      </c>
      <c r="C643" s="1">
        <v>9000.0</v>
      </c>
      <c r="D643" s="1">
        <v>8700.828125</v>
      </c>
      <c r="E643" s="1">
        <v>11818.0</v>
      </c>
      <c r="F643" s="1">
        <v>9214.855434782608</v>
      </c>
      <c r="G643" s="1">
        <v>10454.987951807228</v>
      </c>
      <c r="H643" s="1">
        <v>11364.0</v>
      </c>
      <c r="I643" s="1">
        <v>8818.027559055117</v>
      </c>
      <c r="J643" s="1">
        <v>8795.97554347826</v>
      </c>
      <c r="K643" s="1">
        <v>8545.01138952164</v>
      </c>
      <c r="L643" s="1">
        <v>13181.990990990991</v>
      </c>
      <c r="M643" s="1">
        <v>13182.0</v>
      </c>
      <c r="N643" s="1">
        <v>9454.4</v>
      </c>
      <c r="O643" s="1">
        <v>6908.591366906475</v>
      </c>
      <c r="P643" s="1">
        <v>9091.0</v>
      </c>
      <c r="Q643" s="1">
        <v>8181.320433436533</v>
      </c>
    </row>
    <row r="644" ht="15.75" customHeight="1">
      <c r="A644" s="15">
        <v>44476.0</v>
      </c>
      <c r="B644" s="1">
        <v>7727.0085836909875</v>
      </c>
      <c r="C644" s="1">
        <v>7272.986842105263</v>
      </c>
      <c r="D644" s="1">
        <v>8700.913385826772</v>
      </c>
      <c r="E644" s="1">
        <v>9551.602898550726</v>
      </c>
      <c r="F644" s="1">
        <v>9214.81</v>
      </c>
      <c r="G644" s="1">
        <v>10454.993288590604</v>
      </c>
      <c r="H644" s="1">
        <v>11363.969696969696</v>
      </c>
      <c r="I644" s="1">
        <v>8818.005181347151</v>
      </c>
      <c r="J644" s="1">
        <v>8795.97732997481</v>
      </c>
      <c r="K644" s="1">
        <v>8545.016064257028</v>
      </c>
      <c r="L644" s="1">
        <v>13181.992920353983</v>
      </c>
      <c r="M644" s="1">
        <v>13182.0</v>
      </c>
      <c r="N644" s="1">
        <v>7644.06371681416</v>
      </c>
      <c r="O644" s="1">
        <v>6908.782122905028</v>
      </c>
      <c r="P644" s="1">
        <v>7742.07182320442</v>
      </c>
      <c r="Q644" s="1">
        <v>8181.442468619247</v>
      </c>
    </row>
    <row r="645" ht="15.75" customHeight="1">
      <c r="A645" s="15">
        <v>44477.0</v>
      </c>
      <c r="B645" s="1">
        <v>7727.009756097561</v>
      </c>
      <c r="C645" s="1">
        <v>7272.963414634146</v>
      </c>
      <c r="D645" s="1">
        <v>8700.808695652175</v>
      </c>
      <c r="E645" s="1">
        <v>9545.017964071856</v>
      </c>
      <c r="F645" s="1">
        <v>9214.81</v>
      </c>
      <c r="G645" s="1">
        <v>10454.993939393938</v>
      </c>
      <c r="H645" s="1">
        <v>11363.933333333332</v>
      </c>
      <c r="I645" s="1">
        <v>8818.023346303502</v>
      </c>
      <c r="J645" s="1">
        <v>8795.97005988024</v>
      </c>
      <c r="K645" s="1">
        <v>8545.01397205589</v>
      </c>
      <c r="L645" s="1">
        <v>13181.990990990991</v>
      </c>
      <c r="M645" s="1">
        <v>13181.985294117647</v>
      </c>
      <c r="N645" s="1">
        <v>7636.0048484848485</v>
      </c>
      <c r="O645" s="1">
        <v>6908.837168141592</v>
      </c>
      <c r="P645" s="1">
        <v>7727.0</v>
      </c>
      <c r="Q645" s="1">
        <v>8181.463022508038</v>
      </c>
    </row>
    <row r="646" ht="15.75" customHeight="1">
      <c r="A646" s="15">
        <v>44478.0</v>
      </c>
      <c r="B646" s="1">
        <v>7727.006976744186</v>
      </c>
      <c r="C646" s="1">
        <v>7272.960264900662</v>
      </c>
      <c r="D646" s="1">
        <v>8700.7888</v>
      </c>
      <c r="E646" s="1">
        <v>9545.028014616322</v>
      </c>
      <c r="F646" s="1">
        <v>9214.828660714285</v>
      </c>
      <c r="G646" s="1">
        <v>10455.0</v>
      </c>
      <c r="H646" s="1">
        <v>11363.982456140351</v>
      </c>
      <c r="I646" s="1">
        <v>8818.038834951456</v>
      </c>
      <c r="J646" s="1">
        <v>8795.9825</v>
      </c>
      <c r="K646" s="1">
        <v>8545.013698630137</v>
      </c>
      <c r="L646" s="1">
        <v>13181.997270245678</v>
      </c>
      <c r="M646" s="1">
        <v>13182.0</v>
      </c>
      <c r="N646" s="1">
        <v>7636.012030075189</v>
      </c>
      <c r="O646" s="1">
        <v>6908.822222222222</v>
      </c>
      <c r="P646" s="1">
        <v>7727.025568181818</v>
      </c>
      <c r="Q646" s="1">
        <v>8181.554794520548</v>
      </c>
    </row>
    <row r="647" ht="15.75" customHeight="1">
      <c r="A647" s="15">
        <v>44479.0</v>
      </c>
      <c r="B647" s="1">
        <v>7727.0026455026455</v>
      </c>
      <c r="C647" s="1">
        <v>7272.989583333333</v>
      </c>
      <c r="D647" s="1">
        <v>8700.909589041095</v>
      </c>
      <c r="E647" s="1">
        <v>9545.025099075297</v>
      </c>
      <c r="F647" s="1">
        <v>9214.84335106383</v>
      </c>
      <c r="G647" s="1">
        <v>10454.995555555555</v>
      </c>
      <c r="H647" s="1">
        <v>11363.962264150943</v>
      </c>
      <c r="I647" s="1">
        <v>8818.033755274262</v>
      </c>
      <c r="J647" s="1">
        <v>8795.9852700491</v>
      </c>
      <c r="K647" s="1">
        <v>8545.01540436457</v>
      </c>
      <c r="L647" s="1">
        <v>13181.998392282958</v>
      </c>
      <c r="M647" s="1">
        <v>13182.0</v>
      </c>
      <c r="N647" s="1">
        <v>7636.020326678767</v>
      </c>
      <c r="O647" s="1">
        <v>6908.892592592592</v>
      </c>
      <c r="P647" s="1">
        <v>7727.0</v>
      </c>
      <c r="Q647" s="1">
        <v>8181.545806451613</v>
      </c>
    </row>
    <row r="648" ht="15.75" customHeight="1">
      <c r="A648" s="15">
        <v>44480.0</v>
      </c>
      <c r="B648" s="1">
        <v>7727.029069767442</v>
      </c>
      <c r="C648" s="1">
        <v>7272.944444444444</v>
      </c>
      <c r="D648" s="1">
        <v>8700.926050420168</v>
      </c>
      <c r="E648" s="1">
        <v>9545.01287553648</v>
      </c>
      <c r="F648" s="1">
        <v>9214.843983739836</v>
      </c>
      <c r="G648" s="1">
        <v>10455.0</v>
      </c>
      <c r="H648" s="1">
        <v>11363.975609756097</v>
      </c>
      <c r="I648" s="1">
        <v>8818.019184652278</v>
      </c>
      <c r="J648" s="1">
        <v>8795.981884057972</v>
      </c>
      <c r="K648" s="1">
        <v>8545.010610079575</v>
      </c>
      <c r="L648" s="1">
        <v>13182.0</v>
      </c>
      <c r="M648" s="1">
        <v>13182.0</v>
      </c>
      <c r="N648" s="1">
        <v>7636.010191082803</v>
      </c>
      <c r="O648" s="1">
        <v>6908.793103448276</v>
      </c>
      <c r="P648" s="1">
        <v>7727.018633540372</v>
      </c>
      <c r="Q648" s="1">
        <v>8181.451367781155</v>
      </c>
    </row>
    <row r="649" ht="15.75" customHeight="1">
      <c r="A649" s="15">
        <v>44481.0</v>
      </c>
      <c r="B649" s="1">
        <v>8981.279411764706</v>
      </c>
      <c r="C649" s="1">
        <v>9000.0</v>
      </c>
      <c r="D649" s="1">
        <v>8700.964800000002</v>
      </c>
      <c r="E649" s="1">
        <v>11238.788571428571</v>
      </c>
      <c r="F649" s="1">
        <v>9214.81</v>
      </c>
      <c r="G649" s="1">
        <v>10454.99107142857</v>
      </c>
      <c r="H649" s="1">
        <v>11364.0</v>
      </c>
      <c r="I649" s="1">
        <v>8818.02320185615</v>
      </c>
      <c r="J649" s="1">
        <v>8795.988943488943</v>
      </c>
      <c r="K649" s="1">
        <v>8545.01488833747</v>
      </c>
      <c r="L649" s="1">
        <v>13181.995670995671</v>
      </c>
      <c r="M649" s="1">
        <v>13182.0</v>
      </c>
      <c r="N649" s="1">
        <v>9438.587826086958</v>
      </c>
      <c r="O649" s="1">
        <v>6908.729004329004</v>
      </c>
      <c r="P649" s="1">
        <v>9053.884353741496</v>
      </c>
      <c r="Q649" s="1">
        <v>8181.460694698355</v>
      </c>
    </row>
    <row r="650" ht="15.75" customHeight="1">
      <c r="A650" s="15">
        <v>44482.0</v>
      </c>
      <c r="B650" s="1">
        <v>9000.0</v>
      </c>
      <c r="C650" s="1">
        <v>9000.0</v>
      </c>
      <c r="D650" s="1">
        <v>8701.000000000002</v>
      </c>
      <c r="E650" s="1">
        <v>11507.021052631579</v>
      </c>
      <c r="F650" s="1">
        <v>9214.81</v>
      </c>
      <c r="G650" s="1">
        <v>10455.0</v>
      </c>
      <c r="H650" s="1">
        <v>11364.0</v>
      </c>
      <c r="I650" s="1">
        <v>8818.027559055117</v>
      </c>
      <c r="J650" s="1">
        <v>8795.989864864865</v>
      </c>
      <c r="K650" s="1">
        <v>8545.011494252874</v>
      </c>
      <c r="L650" s="1">
        <v>13181.99319727891</v>
      </c>
      <c r="M650" s="1">
        <v>13182.0</v>
      </c>
      <c r="N650" s="1">
        <v>9454.4</v>
      </c>
      <c r="O650" s="1">
        <v>6908.6909090909085</v>
      </c>
      <c r="P650" s="1">
        <v>9091.0</v>
      </c>
      <c r="Q650" s="1">
        <v>8181.484502446982</v>
      </c>
    </row>
    <row r="651" ht="15.75" customHeight="1">
      <c r="A651" s="15">
        <v>44483.0</v>
      </c>
      <c r="B651" s="1">
        <v>8148.994475138122</v>
      </c>
      <c r="C651" s="1">
        <v>7848.666666666667</v>
      </c>
      <c r="D651" s="1">
        <v>8700.850000000002</v>
      </c>
      <c r="E651" s="1">
        <v>10015.2</v>
      </c>
      <c r="F651" s="1">
        <v>9214.829532710279</v>
      </c>
      <c r="G651" s="1">
        <v>10454.983333333334</v>
      </c>
      <c r="H651" s="1">
        <v>11363.962962962964</v>
      </c>
      <c r="I651" s="1">
        <v>8818.013513513513</v>
      </c>
      <c r="J651" s="1">
        <v>8795.992665036674</v>
      </c>
      <c r="K651" s="1">
        <v>8545.013215859031</v>
      </c>
      <c r="L651" s="1">
        <v>13181.993736951983</v>
      </c>
      <c r="M651" s="1">
        <v>13182.0</v>
      </c>
      <c r="N651" s="1">
        <v>7657.528994082841</v>
      </c>
      <c r="O651" s="1">
        <v>6908.822222222222</v>
      </c>
      <c r="P651" s="1">
        <v>7741.745945945946</v>
      </c>
      <c r="Q651" s="1">
        <v>8181.513029315961</v>
      </c>
    </row>
    <row r="652" ht="15.75" customHeight="1">
      <c r="A652" s="15">
        <v>44484.0</v>
      </c>
      <c r="B652" s="1">
        <v>7750.753731343284</v>
      </c>
      <c r="C652" s="1">
        <v>7388.085714285714</v>
      </c>
      <c r="D652" s="1">
        <v>8701.000000000002</v>
      </c>
      <c r="E652" s="1">
        <v>9545.047945205479</v>
      </c>
      <c r="F652" s="1">
        <v>9214.833222222222</v>
      </c>
      <c r="G652" s="1">
        <v>10454.9875</v>
      </c>
      <c r="H652" s="1">
        <v>11363.964285714286</v>
      </c>
      <c r="I652" s="1">
        <v>8818.018475750578</v>
      </c>
      <c r="J652" s="1">
        <v>8795.949288256228</v>
      </c>
      <c r="K652" s="1">
        <v>8545.016574585636</v>
      </c>
      <c r="L652" s="1">
        <v>13181.997019374068</v>
      </c>
      <c r="M652" s="1">
        <v>13182.0</v>
      </c>
      <c r="N652" s="1">
        <v>7636.002631578948</v>
      </c>
      <c r="O652" s="1">
        <v>6908.747428571429</v>
      </c>
      <c r="P652" s="1">
        <v>7727.008</v>
      </c>
      <c r="Q652" s="1">
        <v>8181.404347826087</v>
      </c>
    </row>
    <row r="653" ht="15.75" customHeight="1">
      <c r="A653" s="15">
        <v>44485.0</v>
      </c>
      <c r="B653" s="1">
        <v>7766.176923076923</v>
      </c>
      <c r="C653" s="1">
        <v>7301.073170731707</v>
      </c>
      <c r="D653" s="1">
        <v>8700.967407407408</v>
      </c>
      <c r="E653" s="1">
        <v>9545.025454545455</v>
      </c>
      <c r="F653" s="1">
        <v>9214.81</v>
      </c>
      <c r="G653" s="1">
        <v>10454.992063492064</v>
      </c>
      <c r="H653" s="1">
        <v>11364.0</v>
      </c>
      <c r="I653" s="1">
        <v>8818.023668639053</v>
      </c>
      <c r="J653" s="1">
        <v>8795.963020030817</v>
      </c>
      <c r="K653" s="1">
        <v>8545.00985915493</v>
      </c>
      <c r="L653" s="1">
        <v>13181.996296296296</v>
      </c>
      <c r="M653" s="1">
        <v>13182.0</v>
      </c>
      <c r="N653" s="1">
        <v>7636.004958677687</v>
      </c>
      <c r="O653" s="1">
        <v>6908.864253393665</v>
      </c>
      <c r="P653" s="1">
        <v>7727.011904761905</v>
      </c>
      <c r="Q653" s="1">
        <v>8181.556259904913</v>
      </c>
    </row>
    <row r="654" ht="15.75" customHeight="1">
      <c r="A654" s="15">
        <v>44486.0</v>
      </c>
      <c r="B654" s="1">
        <v>7754.616867469879</v>
      </c>
      <c r="C654" s="1">
        <v>7389.393258426966</v>
      </c>
      <c r="D654" s="1">
        <v>8700.98018018018</v>
      </c>
      <c r="E654" s="1">
        <v>9545.018624641834</v>
      </c>
      <c r="F654" s="1">
        <v>9214.81</v>
      </c>
      <c r="G654" s="1">
        <v>10454.98947368421</v>
      </c>
      <c r="H654" s="1">
        <v>11363.969696969696</v>
      </c>
      <c r="I654" s="1">
        <v>8818.026565464896</v>
      </c>
      <c r="J654" s="1">
        <v>8795.972891566265</v>
      </c>
      <c r="K654" s="1">
        <v>8545.007692307692</v>
      </c>
      <c r="L654" s="1">
        <v>13181.997422680412</v>
      </c>
      <c r="M654" s="1">
        <v>13182.0</v>
      </c>
      <c r="N654" s="1">
        <v>7636.001489757915</v>
      </c>
      <c r="O654" s="1">
        <v>6908.828431372549</v>
      </c>
      <c r="P654" s="1">
        <v>7727.0</v>
      </c>
      <c r="Q654" s="1">
        <v>8181.532467532467</v>
      </c>
    </row>
    <row r="655" ht="15.75" customHeight="1">
      <c r="A655" s="15">
        <v>44487.0</v>
      </c>
      <c r="B655" s="1">
        <v>7744.558620689655</v>
      </c>
      <c r="C655" s="1">
        <v>7272.944444444444</v>
      </c>
      <c r="D655" s="1">
        <v>8700.896226415096</v>
      </c>
      <c r="E655" s="1">
        <v>9508.111675126904</v>
      </c>
      <c r="F655" s="1">
        <v>9214.855434782608</v>
      </c>
      <c r="G655" s="1">
        <v>10454.98969072165</v>
      </c>
      <c r="H655" s="1">
        <v>11363.961538461539</v>
      </c>
      <c r="I655" s="1">
        <v>8818.016085790885</v>
      </c>
      <c r="J655" s="1">
        <v>8795.991825613079</v>
      </c>
      <c r="K655" s="1">
        <v>8545.010273972603</v>
      </c>
      <c r="L655" s="1">
        <v>13181.997252747253</v>
      </c>
      <c r="M655" s="1">
        <v>13182.0</v>
      </c>
      <c r="N655" s="1">
        <v>7636.005633802817</v>
      </c>
      <c r="O655" s="1">
        <v>6908.833858267716</v>
      </c>
      <c r="P655" s="1">
        <v>7727.0</v>
      </c>
      <c r="Q655" s="1">
        <v>8181.442043222004</v>
      </c>
    </row>
    <row r="656" ht="15.75" customHeight="1">
      <c r="A656" s="15">
        <v>44488.0</v>
      </c>
      <c r="B656" s="1">
        <v>9000.0</v>
      </c>
      <c r="C656" s="1">
        <v>9000.0</v>
      </c>
      <c r="D656" s="1">
        <v>8700.963636363636</v>
      </c>
      <c r="E656" s="1">
        <v>11656.615942028986</v>
      </c>
      <c r="F656" s="1">
        <v>9214.86452173913</v>
      </c>
      <c r="G656" s="1">
        <v>10454.990291262136</v>
      </c>
      <c r="H656" s="1">
        <v>11363.970588235294</v>
      </c>
      <c r="I656" s="1">
        <v>8818.02608695652</v>
      </c>
      <c r="J656" s="1">
        <v>8795.988549618321</v>
      </c>
      <c r="K656" s="1">
        <v>8545.012048192772</v>
      </c>
      <c r="L656" s="1">
        <v>13182.0</v>
      </c>
      <c r="M656" s="1">
        <v>13182.0</v>
      </c>
      <c r="N656" s="1">
        <v>9454.407619047619</v>
      </c>
      <c r="O656" s="1">
        <v>6908.716666666666</v>
      </c>
      <c r="P656" s="1">
        <v>9091.0</v>
      </c>
      <c r="Q656" s="1">
        <v>8181.482439926062</v>
      </c>
    </row>
    <row r="657" ht="15.75" customHeight="1">
      <c r="A657" s="15">
        <v>44489.0</v>
      </c>
      <c r="B657" s="1">
        <v>8946.587412587412</v>
      </c>
      <c r="C657" s="1">
        <v>8923.244444444445</v>
      </c>
      <c r="D657" s="1">
        <v>8701.000000000002</v>
      </c>
      <c r="E657" s="1">
        <v>11780.849056603774</v>
      </c>
      <c r="F657" s="1">
        <v>9214.81</v>
      </c>
      <c r="G657" s="1">
        <v>10454.98275862069</v>
      </c>
      <c r="H657" s="1">
        <v>11364.0</v>
      </c>
      <c r="I657" s="1">
        <v>8818.017857142857</v>
      </c>
      <c r="J657" s="1">
        <v>8795.974327628363</v>
      </c>
      <c r="K657" s="1">
        <v>8545.016901408451</v>
      </c>
      <c r="L657" s="1">
        <v>13182.0</v>
      </c>
      <c r="M657" s="1">
        <v>13182.0</v>
      </c>
      <c r="N657" s="1">
        <v>9417.664646464647</v>
      </c>
      <c r="O657" s="1">
        <v>6908.701219512195</v>
      </c>
      <c r="P657" s="1">
        <v>9049.666666666666</v>
      </c>
      <c r="Q657" s="1">
        <v>8181.424719101124</v>
      </c>
    </row>
    <row r="658" ht="15.75" customHeight="1">
      <c r="A658" s="15">
        <v>44490.0</v>
      </c>
      <c r="B658" s="1">
        <v>7744.143497757847</v>
      </c>
      <c r="C658" s="1">
        <v>7273.0</v>
      </c>
      <c r="D658" s="1">
        <v>8700.924786324787</v>
      </c>
      <c r="E658" s="1">
        <v>9583.808873720136</v>
      </c>
      <c r="F658" s="1">
        <v>9214.829716981132</v>
      </c>
      <c r="G658" s="1">
        <v>10454.978102189782</v>
      </c>
      <c r="H658" s="1">
        <v>11364.0</v>
      </c>
      <c r="I658" s="1">
        <v>8818.004716981131</v>
      </c>
      <c r="J658" s="1">
        <v>8795.97400990099</v>
      </c>
      <c r="K658" s="1">
        <v>8545.024258760108</v>
      </c>
      <c r="L658" s="1">
        <v>13182.0</v>
      </c>
      <c r="M658" s="1">
        <v>13182.0</v>
      </c>
      <c r="N658" s="1">
        <v>7636.009248554914</v>
      </c>
      <c r="O658" s="1">
        <v>6908.743718592965</v>
      </c>
      <c r="P658" s="1">
        <v>7735.191616766467</v>
      </c>
      <c r="Q658" s="1">
        <v>8181.521126760564</v>
      </c>
    </row>
    <row r="659" ht="15.75" customHeight="1">
      <c r="A659" s="15">
        <v>44491.0</v>
      </c>
      <c r="B659" s="1">
        <v>7727.007220216607</v>
      </c>
      <c r="C659" s="1">
        <v>7272.973684210527</v>
      </c>
      <c r="D659" s="1">
        <v>8700.940540540541</v>
      </c>
      <c r="E659" s="1">
        <v>9545.012</v>
      </c>
      <c r="F659" s="1">
        <v>9214.822901234567</v>
      </c>
      <c r="G659" s="1">
        <v>10454.994350282486</v>
      </c>
      <c r="H659" s="1">
        <v>11364.0</v>
      </c>
      <c r="I659" s="1">
        <v>8818.02491103203</v>
      </c>
      <c r="J659" s="1">
        <v>8796.0</v>
      </c>
      <c r="K659" s="1">
        <v>8545.018480492814</v>
      </c>
      <c r="L659" s="1">
        <v>13181.995601173021</v>
      </c>
      <c r="M659" s="1">
        <v>13182.0</v>
      </c>
      <c r="N659" s="1">
        <v>7636.024080267559</v>
      </c>
      <c r="O659" s="1">
        <v>6908.697391304348</v>
      </c>
      <c r="P659" s="1">
        <v>7727.0084745762715</v>
      </c>
      <c r="Q659" s="1">
        <v>8181.420863309352</v>
      </c>
    </row>
    <row r="660" ht="15.75" customHeight="1">
      <c r="A660" s="15">
        <v>44492.0</v>
      </c>
      <c r="B660" s="1">
        <v>7727.021028037383</v>
      </c>
      <c r="C660" s="1">
        <v>7272.991935483871</v>
      </c>
      <c r="D660" s="1">
        <v>8700.827450980392</v>
      </c>
      <c r="E660" s="1">
        <v>9545.019207683074</v>
      </c>
      <c r="F660" s="1">
        <v>9214.826587301586</v>
      </c>
      <c r="G660" s="1">
        <v>10454.996610169492</v>
      </c>
      <c r="H660" s="1">
        <v>11364.0</v>
      </c>
      <c r="I660" s="1">
        <v>8818.03345724907</v>
      </c>
      <c r="J660" s="1">
        <v>8795.973684210527</v>
      </c>
      <c r="K660" s="1">
        <v>8545.028858218318</v>
      </c>
      <c r="L660" s="1">
        <v>13181.992578849722</v>
      </c>
      <c r="M660" s="1">
        <v>13182.0</v>
      </c>
      <c r="N660" s="1">
        <v>7636.007692307692</v>
      </c>
      <c r="O660" s="1">
        <v>6908.822222222222</v>
      </c>
      <c r="P660" s="1">
        <v>7727.0080428954425</v>
      </c>
      <c r="Q660" s="1">
        <v>8181.518258426966</v>
      </c>
    </row>
    <row r="661" ht="15.75" customHeight="1">
      <c r="A661" s="15">
        <v>44493.0</v>
      </c>
      <c r="B661" s="1">
        <v>7727.005012531328</v>
      </c>
      <c r="C661" s="1">
        <v>7272.984</v>
      </c>
      <c r="D661" s="1">
        <v>8700.929787234043</v>
      </c>
      <c r="E661" s="1">
        <v>9545.013994910942</v>
      </c>
      <c r="F661" s="1">
        <v>9214.81</v>
      </c>
      <c r="G661" s="1">
        <v>10454.995575221239</v>
      </c>
      <c r="H661" s="1">
        <v>11363.965517241379</v>
      </c>
      <c r="I661" s="1">
        <v>8818.02232142857</v>
      </c>
      <c r="J661" s="1">
        <v>8795.96797153025</v>
      </c>
      <c r="K661" s="1">
        <v>8545.022020725388</v>
      </c>
      <c r="L661" s="1">
        <v>13181.998209489704</v>
      </c>
      <c r="M661" s="1">
        <v>13182.0</v>
      </c>
      <c r="N661" s="1">
        <v>7636.005228758171</v>
      </c>
      <c r="O661" s="1">
        <v>6908.896326530612</v>
      </c>
      <c r="P661" s="1">
        <v>7727.010554089709</v>
      </c>
      <c r="Q661" s="1">
        <v>8181.550413223141</v>
      </c>
    </row>
    <row r="662" ht="15.75" customHeight="1">
      <c r="A662" s="15">
        <v>44494.0</v>
      </c>
      <c r="B662" s="1">
        <v>7727.012422360249</v>
      </c>
      <c r="C662" s="1">
        <v>7272.941176470588</v>
      </c>
      <c r="D662" s="1">
        <v>8700.957692307693</v>
      </c>
      <c r="E662" s="1">
        <v>9545.012765957446</v>
      </c>
      <c r="F662" s="1">
        <v>9214.81</v>
      </c>
      <c r="G662" s="1">
        <v>10454.9875</v>
      </c>
      <c r="H662" s="1">
        <v>11363.90909090909</v>
      </c>
      <c r="I662" s="1">
        <v>8818.036363636364</v>
      </c>
      <c r="J662" s="1">
        <v>8795.960294117647</v>
      </c>
      <c r="K662" s="1">
        <v>8545.018987341773</v>
      </c>
      <c r="L662" s="1">
        <v>13181.996845425867</v>
      </c>
      <c r="M662" s="1">
        <v>13182.0</v>
      </c>
      <c r="N662" s="1">
        <v>7636.013008130082</v>
      </c>
      <c r="O662" s="1">
        <v>6908.687567567567</v>
      </c>
      <c r="P662" s="1">
        <v>7727.014705882353</v>
      </c>
      <c r="Q662" s="1">
        <v>8181.399193548387</v>
      </c>
    </row>
    <row r="663" ht="15.75" customHeight="1">
      <c r="A663" s="15">
        <v>44495.0</v>
      </c>
      <c r="B663" s="1">
        <v>8982.319444444445</v>
      </c>
      <c r="C663" s="1">
        <v>8963.255319148937</v>
      </c>
      <c r="D663" s="1">
        <v>8700.92</v>
      </c>
      <c r="E663" s="1">
        <v>9545.018181818183</v>
      </c>
      <c r="F663" s="1">
        <v>9214.826328125</v>
      </c>
      <c r="G663" s="1">
        <v>10454.981818181817</v>
      </c>
      <c r="H663" s="1">
        <v>11364.0</v>
      </c>
      <c r="I663" s="1">
        <v>8818.016393442624</v>
      </c>
      <c r="J663" s="1">
        <v>8795.996487119439</v>
      </c>
      <c r="K663" s="1">
        <v>8545.011142061281</v>
      </c>
      <c r="L663" s="1">
        <v>13181.99033816425</v>
      </c>
      <c r="M663" s="1">
        <v>13182.0</v>
      </c>
      <c r="N663" s="1">
        <v>9344.68275862069</v>
      </c>
      <c r="O663" s="1">
        <v>6908.790996784566</v>
      </c>
      <c r="P663" s="1">
        <v>9068.639344262296</v>
      </c>
      <c r="Q663" s="1">
        <v>8181.435754189944</v>
      </c>
    </row>
    <row r="664" ht="15.75" customHeight="1">
      <c r="A664" s="15">
        <v>44496.0</v>
      </c>
      <c r="B664" s="1">
        <v>9000.0</v>
      </c>
      <c r="C664" s="1">
        <v>9000.0</v>
      </c>
      <c r="D664" s="1">
        <v>8700.936690647482</v>
      </c>
      <c r="E664" s="1">
        <v>9545.028571428571</v>
      </c>
      <c r="F664" s="1">
        <v>9214.829904761904</v>
      </c>
      <c r="G664" s="1">
        <v>10455.0</v>
      </c>
      <c r="H664" s="1">
        <v>11364.0</v>
      </c>
      <c r="I664" s="1">
        <v>8818.008771929824</v>
      </c>
      <c r="J664" s="1">
        <v>8795.97602739726</v>
      </c>
      <c r="K664" s="1">
        <v>8545.013368983957</v>
      </c>
      <c r="L664" s="1">
        <v>13181.990566037735</v>
      </c>
      <c r="M664" s="1">
        <v>13181.977272727272</v>
      </c>
      <c r="N664" s="1">
        <v>9454.4</v>
      </c>
      <c r="O664" s="1">
        <v>6908.716666666666</v>
      </c>
      <c r="P664" s="1">
        <v>9091.0</v>
      </c>
      <c r="Q664" s="1">
        <v>8181.410098522168</v>
      </c>
    </row>
    <row r="665" ht="15.75" customHeight="1">
      <c r="A665" s="15">
        <v>44497.0</v>
      </c>
      <c r="B665" s="1">
        <v>8276.470085470086</v>
      </c>
      <c r="C665" s="1">
        <v>7766.410714285715</v>
      </c>
      <c r="D665" s="1">
        <v>8700.979047619048</v>
      </c>
      <c r="E665" s="1">
        <v>9545.020202020201</v>
      </c>
      <c r="F665" s="1">
        <v>9214.82548148148</v>
      </c>
      <c r="G665" s="1">
        <v>10455.0</v>
      </c>
      <c r="H665" s="1">
        <v>11363.964285714286</v>
      </c>
      <c r="I665" s="1">
        <v>8818.0</v>
      </c>
      <c r="J665" s="1">
        <v>8795.967073170732</v>
      </c>
      <c r="K665" s="1">
        <v>8545.021327014218</v>
      </c>
      <c r="L665" s="1">
        <v>13181.997991967872</v>
      </c>
      <c r="M665" s="1">
        <v>13182.0</v>
      </c>
      <c r="N665" s="1">
        <v>7643.748085106383</v>
      </c>
      <c r="O665" s="1">
        <v>6908.7692307692305</v>
      </c>
      <c r="P665" s="1">
        <v>7739.137777777778</v>
      </c>
      <c r="Q665" s="1">
        <v>8181.4629963898915</v>
      </c>
    </row>
    <row r="666" ht="15.75" customHeight="1">
      <c r="A666" s="15">
        <v>44498.0</v>
      </c>
      <c r="B666" s="1">
        <v>7741.632183908046</v>
      </c>
      <c r="C666" s="1">
        <v>7272.963636363636</v>
      </c>
      <c r="D666" s="1">
        <v>8700.960714285715</v>
      </c>
      <c r="E666" s="1">
        <v>9545.011884550086</v>
      </c>
      <c r="F666" s="1">
        <v>9214.83309392265</v>
      </c>
      <c r="G666" s="1">
        <v>10454.963470319635</v>
      </c>
      <c r="H666" s="1">
        <v>11363.953125</v>
      </c>
      <c r="I666" s="1">
        <v>8818.014260249554</v>
      </c>
      <c r="J666" s="1">
        <v>8795.9765625</v>
      </c>
      <c r="K666" s="1">
        <v>8545.014556040756</v>
      </c>
      <c r="L666" s="1">
        <v>13181.99748427673</v>
      </c>
      <c r="M666" s="1">
        <v>13181.989130434782</v>
      </c>
      <c r="N666" s="1">
        <v>7636.0</v>
      </c>
      <c r="O666" s="1">
        <v>6908.716666666666</v>
      </c>
      <c r="P666" s="1">
        <v>7727.003225806452</v>
      </c>
      <c r="Q666" s="1">
        <v>8181.511600928075</v>
      </c>
    </row>
    <row r="667" ht="15.75" customHeight="1">
      <c r="A667" s="15">
        <v>44499.0</v>
      </c>
      <c r="B667" s="1">
        <v>7736.465346534654</v>
      </c>
      <c r="C667" s="1">
        <v>7272.973856209151</v>
      </c>
      <c r="D667" s="1">
        <v>8700.901000000002</v>
      </c>
      <c r="E667" s="1">
        <v>9545.02371541502</v>
      </c>
      <c r="F667" s="1">
        <v>9214.82548148148</v>
      </c>
      <c r="G667" s="1">
        <v>10454.972027972028</v>
      </c>
      <c r="H667" s="1">
        <v>11364.0</v>
      </c>
      <c r="I667" s="1">
        <v>8818.030349013658</v>
      </c>
      <c r="J667" s="1">
        <v>8795.961187214612</v>
      </c>
      <c r="K667" s="1">
        <v>8545.019464720195</v>
      </c>
      <c r="L667" s="1">
        <v>13181.996066089692</v>
      </c>
      <c r="M667" s="1">
        <v>13182.0</v>
      </c>
      <c r="N667" s="1">
        <v>7636.012578616353</v>
      </c>
      <c r="O667" s="1">
        <v>6908.849172576832</v>
      </c>
      <c r="P667" s="1">
        <v>7727.002538071066</v>
      </c>
      <c r="Q667" s="1">
        <v>8181.570305272896</v>
      </c>
    </row>
    <row r="668" ht="15.75" customHeight="1">
      <c r="A668" s="15">
        <v>44500.0</v>
      </c>
      <c r="B668" s="1">
        <v>7742.567237163814</v>
      </c>
      <c r="C668" s="1">
        <v>7272.991304347826</v>
      </c>
      <c r="D668" s="1">
        <v>8700.798984771574</v>
      </c>
      <c r="E668" s="1">
        <v>9545.010044642857</v>
      </c>
      <c r="F668" s="1">
        <v>9214.853241379311</v>
      </c>
      <c r="G668" s="1">
        <v>10455.0</v>
      </c>
      <c r="H668" s="1">
        <v>11364.0</v>
      </c>
      <c r="I668" s="1">
        <v>8818.036184210527</v>
      </c>
      <c r="J668" s="1">
        <v>8795.982233502538</v>
      </c>
      <c r="K668" s="1">
        <v>8545.019543973942</v>
      </c>
      <c r="L668" s="1">
        <v>13181.997099347353</v>
      </c>
      <c r="M668" s="1">
        <v>13182.0</v>
      </c>
      <c r="N668" s="1">
        <v>7636.0038834951465</v>
      </c>
      <c r="O668" s="1">
        <v>6908.8446808510635</v>
      </c>
      <c r="P668" s="1">
        <v>7727.007042253521</v>
      </c>
      <c r="Q668" s="1">
        <v>8181.5484054669705</v>
      </c>
    </row>
    <row r="669" ht="15.75" customHeight="1">
      <c r="A669" s="15">
        <v>44501.0</v>
      </c>
      <c r="B669" s="1">
        <v>7733.956284153005</v>
      </c>
      <c r="C669" s="1">
        <v>7272.958333333333</v>
      </c>
      <c r="D669" s="1">
        <v>8700.964516129034</v>
      </c>
      <c r="E669" s="1">
        <v>9545.02380952381</v>
      </c>
      <c r="F669" s="1">
        <v>9214.824026845636</v>
      </c>
      <c r="G669" s="1">
        <v>10454.971962616823</v>
      </c>
      <c r="H669" s="1">
        <v>11363.97619047619</v>
      </c>
      <c r="I669" s="1">
        <v>8818.01798561151</v>
      </c>
      <c r="J669" s="1">
        <v>8795.96723300971</v>
      </c>
      <c r="K669" s="1">
        <v>8545.02</v>
      </c>
      <c r="L669" s="1">
        <v>13182.0</v>
      </c>
      <c r="M669" s="1">
        <v>13182.0</v>
      </c>
      <c r="N669" s="1">
        <v>7636.0086956521745</v>
      </c>
      <c r="O669" s="1">
        <v>6908.772106824925</v>
      </c>
      <c r="P669" s="1">
        <v>7727.013392857143</v>
      </c>
      <c r="Q669" s="1">
        <v>8181.495716034272</v>
      </c>
    </row>
    <row r="670" ht="15.75" customHeight="1">
      <c r="A670" s="15">
        <v>44502.0</v>
      </c>
      <c r="B670" s="1">
        <v>8976.993975903615</v>
      </c>
      <c r="C670" s="1">
        <v>8921.5</v>
      </c>
      <c r="D670" s="1">
        <v>8700.81142857143</v>
      </c>
      <c r="E670" s="1">
        <v>11771.134020618556</v>
      </c>
      <c r="F670" s="1">
        <v>9214.81</v>
      </c>
      <c r="G670" s="1">
        <v>10454.983050847457</v>
      </c>
      <c r="H670" s="1">
        <v>11364.0</v>
      </c>
      <c r="I670" s="1">
        <v>8818.024</v>
      </c>
      <c r="J670" s="1">
        <v>8795.974082073433</v>
      </c>
      <c r="K670" s="1">
        <v>8545.021097046414</v>
      </c>
      <c r="L670" s="1">
        <v>13181.998039215687</v>
      </c>
      <c r="M670" s="1">
        <v>13182.0</v>
      </c>
      <c r="N670" s="1">
        <v>9429.659863945579</v>
      </c>
      <c r="O670" s="1">
        <v>6908.771043771044</v>
      </c>
      <c r="P670" s="1">
        <v>9062.583333333334</v>
      </c>
      <c r="Q670" s="1">
        <v>8181.44328358209</v>
      </c>
    </row>
    <row r="671" ht="15.75" customHeight="1">
      <c r="A671" s="15">
        <v>44503.0</v>
      </c>
      <c r="B671" s="1">
        <v>9000.0</v>
      </c>
      <c r="C671" s="1">
        <v>9000.0</v>
      </c>
      <c r="D671" s="1">
        <v>8700.981196581197</v>
      </c>
      <c r="E671" s="1">
        <v>11818.0</v>
      </c>
      <c r="F671" s="1">
        <v>9214.81</v>
      </c>
      <c r="G671" s="1">
        <v>10454.984962406015</v>
      </c>
      <c r="H671" s="1">
        <v>11364.0</v>
      </c>
      <c r="I671" s="1">
        <v>8818.004301075269</v>
      </c>
      <c r="J671" s="1">
        <v>8795.996341463415</v>
      </c>
      <c r="K671" s="1">
        <v>8545.011467889908</v>
      </c>
      <c r="L671" s="1">
        <v>13181.995594713657</v>
      </c>
      <c r="M671" s="1">
        <v>13182.0</v>
      </c>
      <c r="N671" s="1">
        <v>9454.4</v>
      </c>
      <c r="O671" s="1">
        <v>6908.8125</v>
      </c>
      <c r="P671" s="1">
        <v>9091.0</v>
      </c>
      <c r="Q671" s="1">
        <v>8181.469055374593</v>
      </c>
    </row>
    <row r="672" ht="15.75" customHeight="1">
      <c r="A672" s="15">
        <v>44504.0</v>
      </c>
      <c r="B672" s="1">
        <v>7737.83829787234</v>
      </c>
      <c r="C672" s="1">
        <v>7312.238636363636</v>
      </c>
      <c r="D672" s="1">
        <v>8700.963333333335</v>
      </c>
      <c r="E672" s="1">
        <v>9545.011834319526</v>
      </c>
      <c r="F672" s="1">
        <v>9214.829716981132</v>
      </c>
      <c r="G672" s="1">
        <v>10454.985815602837</v>
      </c>
      <c r="H672" s="1">
        <v>11363.916666666666</v>
      </c>
      <c r="I672" s="1">
        <v>8818.021413276232</v>
      </c>
      <c r="J672" s="1">
        <v>8795.970297029702</v>
      </c>
      <c r="K672" s="1">
        <v>8545.02474226804</v>
      </c>
      <c r="L672" s="1">
        <v>13182.0</v>
      </c>
      <c r="M672" s="1">
        <v>13182.0</v>
      </c>
      <c r="N672" s="1">
        <v>7644.746153846155</v>
      </c>
      <c r="O672" s="1">
        <v>6908.752317880794</v>
      </c>
      <c r="P672" s="1">
        <v>7733.668292682927</v>
      </c>
      <c r="Q672" s="1">
        <v>8181.452468007313</v>
      </c>
    </row>
    <row r="673" ht="15.75" customHeight="1">
      <c r="A673" s="15">
        <v>44505.0</v>
      </c>
      <c r="B673" s="1">
        <v>7727.010135135135</v>
      </c>
      <c r="C673" s="1">
        <v>7272.9670329670325</v>
      </c>
      <c r="D673" s="1">
        <v>8700.915384615384</v>
      </c>
      <c r="E673" s="1">
        <v>9545.016949152543</v>
      </c>
      <c r="F673" s="1">
        <v>9214.852945205477</v>
      </c>
      <c r="G673" s="1">
        <v>10454.978260869566</v>
      </c>
      <c r="H673" s="1">
        <v>11363.901960784313</v>
      </c>
      <c r="I673" s="1">
        <v>8818.040072859745</v>
      </c>
      <c r="J673" s="1">
        <v>8795.961887477313</v>
      </c>
      <c r="K673" s="1">
        <v>8545.01286764706</v>
      </c>
      <c r="L673" s="1">
        <v>13181.991354466858</v>
      </c>
      <c r="M673" s="1">
        <v>13181.989583333334</v>
      </c>
      <c r="N673" s="1">
        <v>7636.018497109828</v>
      </c>
      <c r="O673" s="1">
        <v>6908.722641509434</v>
      </c>
      <c r="P673" s="1">
        <v>7727.003802281369</v>
      </c>
      <c r="Q673" s="1">
        <v>8181.471014492754</v>
      </c>
    </row>
    <row r="674" ht="15.75" customHeight="1">
      <c r="A674" s="15">
        <v>44506.0</v>
      </c>
      <c r="B674" s="1">
        <v>7730.069711538462</v>
      </c>
      <c r="C674" s="1">
        <v>7272.982456140351</v>
      </c>
      <c r="D674" s="1">
        <v>8700.794152046785</v>
      </c>
      <c r="E674" s="1">
        <v>9545.042619542619</v>
      </c>
      <c r="F674" s="1">
        <v>9214.81</v>
      </c>
      <c r="G674" s="1">
        <v>10454.996466431096</v>
      </c>
      <c r="H674" s="1">
        <v>11363.954545454546</v>
      </c>
      <c r="I674" s="1">
        <v>8818.024</v>
      </c>
      <c r="J674" s="1">
        <v>8795.984719864176</v>
      </c>
      <c r="K674" s="1">
        <v>8545.026954177898</v>
      </c>
      <c r="L674" s="1">
        <v>13181.996447602132</v>
      </c>
      <c r="M674" s="1">
        <v>13182.0</v>
      </c>
      <c r="N674" s="1">
        <v>7636.008727272727</v>
      </c>
      <c r="O674" s="1">
        <v>6908.826168224298</v>
      </c>
      <c r="P674" s="1">
        <v>7727.01044386423</v>
      </c>
      <c r="Q674" s="1">
        <v>8181.589974293059</v>
      </c>
    </row>
    <row r="675" ht="15.75" customHeight="1">
      <c r="A675" s="15">
        <v>44507.0</v>
      </c>
      <c r="B675" s="1">
        <v>7727.009111617312</v>
      </c>
      <c r="C675" s="1">
        <v>7272.986754966887</v>
      </c>
      <c r="D675" s="1">
        <v>8700.890780141845</v>
      </c>
      <c r="E675" s="1">
        <v>9545.01933404941</v>
      </c>
      <c r="F675" s="1">
        <v>9214.824718309857</v>
      </c>
      <c r="G675" s="1">
        <v>10454.992509363296</v>
      </c>
      <c r="H675" s="1">
        <v>11364.0</v>
      </c>
      <c r="I675" s="1">
        <v>8818.022346368714</v>
      </c>
      <c r="J675" s="1">
        <v>8795.960655737705</v>
      </c>
      <c r="K675" s="1">
        <v>8545.023724792409</v>
      </c>
      <c r="L675" s="1">
        <v>13181.983076923078</v>
      </c>
      <c r="M675" s="1">
        <v>13182.0</v>
      </c>
      <c r="N675" s="1">
        <v>7636.007421150278</v>
      </c>
      <c r="O675" s="1">
        <v>6908.760344827586</v>
      </c>
      <c r="P675" s="1">
        <v>7727.014319809069</v>
      </c>
      <c r="Q675" s="1">
        <v>8181.579968944099</v>
      </c>
    </row>
    <row r="676" ht="15.75" customHeight="1">
      <c r="A676" s="15">
        <v>44508.0</v>
      </c>
      <c r="B676" s="1">
        <v>7727.006211180124</v>
      </c>
      <c r="C676" s="1">
        <v>7272.941176470588</v>
      </c>
      <c r="D676" s="1">
        <v>8700.944067796612</v>
      </c>
      <c r="E676" s="1">
        <v>9545.02049180328</v>
      </c>
      <c r="F676" s="1">
        <v>9214.847657657658</v>
      </c>
      <c r="G676" s="1">
        <v>10454.970588235294</v>
      </c>
      <c r="H676" s="1">
        <v>11364.0</v>
      </c>
      <c r="I676" s="1">
        <v>8818.00566572238</v>
      </c>
      <c r="J676" s="1">
        <v>8795.966666666667</v>
      </c>
      <c r="K676" s="1">
        <v>8545.009287925697</v>
      </c>
      <c r="L676" s="1">
        <v>13181.997455470739</v>
      </c>
      <c r="M676" s="1">
        <v>13182.0</v>
      </c>
      <c r="N676" s="1">
        <v>7636.006779661017</v>
      </c>
      <c r="O676" s="1">
        <v>6908.733658536585</v>
      </c>
      <c r="P676" s="1">
        <v>7727.0</v>
      </c>
      <c r="Q676" s="1">
        <v>8181.501923076923</v>
      </c>
    </row>
    <row r="677" ht="15.75" customHeight="1">
      <c r="A677" s="15">
        <v>44509.0</v>
      </c>
      <c r="B677" s="1">
        <v>8939.380952380952</v>
      </c>
      <c r="C677" s="1">
        <v>9000.0</v>
      </c>
      <c r="D677" s="1">
        <v>8700.937142857145</v>
      </c>
      <c r="E677" s="1">
        <v>11789.23417721519</v>
      </c>
      <c r="F677" s="1">
        <v>9214.840510948905</v>
      </c>
      <c r="G677" s="1">
        <v>10454.99152542373</v>
      </c>
      <c r="H677" s="1">
        <v>11364.0</v>
      </c>
      <c r="I677" s="1">
        <v>8818.024640657084</v>
      </c>
      <c r="J677" s="1">
        <v>8795.97902097902</v>
      </c>
      <c r="K677" s="1">
        <v>8545.022038567493</v>
      </c>
      <c r="L677" s="1">
        <v>13182.0</v>
      </c>
      <c r="M677" s="1">
        <v>13182.0</v>
      </c>
      <c r="N677" s="1">
        <v>9439.371900826447</v>
      </c>
      <c r="O677" s="1">
        <v>6908.809665427509</v>
      </c>
      <c r="P677" s="1">
        <v>9054.382550335571</v>
      </c>
      <c r="Q677" s="1">
        <v>8181.523255813953</v>
      </c>
    </row>
    <row r="678" ht="15.75" customHeight="1">
      <c r="A678" s="15">
        <v>44510.0</v>
      </c>
      <c r="B678" s="1">
        <v>9000.0</v>
      </c>
      <c r="C678" s="1">
        <v>9000.0</v>
      </c>
      <c r="D678" s="1">
        <v>8701.000000000002</v>
      </c>
      <c r="E678" s="1">
        <v>11818.0</v>
      </c>
      <c r="F678" s="1">
        <v>10165.393333333332</v>
      </c>
      <c r="G678" s="1">
        <v>10455.0</v>
      </c>
      <c r="H678" s="1">
        <v>11364.0</v>
      </c>
      <c r="I678" s="1">
        <v>9708.469333333333</v>
      </c>
      <c r="J678" s="1">
        <v>9454.419642857143</v>
      </c>
      <c r="K678" s="1">
        <v>8984.833333333334</v>
      </c>
      <c r="L678" s="1">
        <v>13181.992771084337</v>
      </c>
      <c r="M678" s="1">
        <v>13182.0</v>
      </c>
      <c r="N678" s="1">
        <v>9454.400000000001</v>
      </c>
      <c r="O678" s="1">
        <v>6908.723404255319</v>
      </c>
      <c r="P678" s="1">
        <v>9091.0</v>
      </c>
      <c r="Q678" s="1">
        <v>8181.527472527472</v>
      </c>
    </row>
    <row r="679" ht="15.75" customHeight="1">
      <c r="A679" s="15">
        <v>44511.0</v>
      </c>
      <c r="B679" s="1">
        <v>7739.424390243902</v>
      </c>
      <c r="C679" s="1">
        <v>7294.575</v>
      </c>
      <c r="D679" s="1">
        <v>8700.930708661419</v>
      </c>
      <c r="E679" s="1">
        <v>9551.52</v>
      </c>
      <c r="F679" s="1">
        <v>10165.721651376147</v>
      </c>
      <c r="G679" s="1">
        <v>10455.0</v>
      </c>
      <c r="H679" s="1">
        <v>11363.958333333334</v>
      </c>
      <c r="I679" s="1">
        <v>9727.908163265307</v>
      </c>
      <c r="J679" s="1">
        <v>9477.00375</v>
      </c>
      <c r="K679" s="1">
        <v>9000.0</v>
      </c>
      <c r="L679" s="1">
        <v>13181.992920353983</v>
      </c>
      <c r="M679" s="1">
        <v>13182.0</v>
      </c>
      <c r="N679" s="1">
        <v>7654.093532338308</v>
      </c>
      <c r="O679" s="1">
        <v>6908.857261410788</v>
      </c>
      <c r="P679" s="1">
        <v>7742.077348066298</v>
      </c>
      <c r="Q679" s="1">
        <v>8181.471168437026</v>
      </c>
    </row>
    <row r="680" ht="15.75" customHeight="1">
      <c r="A680" s="15">
        <v>44512.0</v>
      </c>
      <c r="B680" s="1">
        <v>7727.013698630137</v>
      </c>
      <c r="C680" s="1">
        <v>7272.982142857143</v>
      </c>
      <c r="D680" s="1">
        <v>8700.945000000002</v>
      </c>
      <c r="E680" s="1">
        <v>9545.016096579477</v>
      </c>
      <c r="F680" s="1">
        <v>10165.604662162163</v>
      </c>
      <c r="G680" s="1">
        <v>10454.975757575758</v>
      </c>
      <c r="H680" s="1">
        <v>11363.958333333334</v>
      </c>
      <c r="I680" s="1">
        <v>9727.870689655172</v>
      </c>
      <c r="J680" s="1">
        <v>9477.015991471215</v>
      </c>
      <c r="K680" s="1">
        <v>9000.0</v>
      </c>
      <c r="L680" s="1">
        <v>13181.98986975398</v>
      </c>
      <c r="M680" s="1">
        <v>13182.0</v>
      </c>
      <c r="N680" s="1">
        <v>7636.0027118644075</v>
      </c>
      <c r="O680" s="1">
        <v>6908.765384615384</v>
      </c>
      <c r="P680" s="1">
        <v>7727.01185770751</v>
      </c>
      <c r="Q680" s="1">
        <v>8181.424528301887</v>
      </c>
    </row>
    <row r="681" ht="15.75" customHeight="1">
      <c r="A681" s="15">
        <v>44513.0</v>
      </c>
      <c r="B681" s="1">
        <v>7727.024930747923</v>
      </c>
      <c r="C681" s="1">
        <v>7272.981818181818</v>
      </c>
      <c r="D681" s="1">
        <v>8700.92625698324</v>
      </c>
      <c r="E681" s="1">
        <v>9545.024418604651</v>
      </c>
      <c r="F681" s="1">
        <v>10165.692032520325</v>
      </c>
      <c r="G681" s="1">
        <v>10454.993220338984</v>
      </c>
      <c r="H681" s="1">
        <v>11363.983333333334</v>
      </c>
      <c r="I681" s="1">
        <v>9726.260869565218</v>
      </c>
      <c r="J681" s="1">
        <v>9477.009569377991</v>
      </c>
      <c r="K681" s="1">
        <v>9000.0</v>
      </c>
      <c r="L681" s="1">
        <v>12276.971978984238</v>
      </c>
      <c r="M681" s="1">
        <v>12287.129533678757</v>
      </c>
      <c r="N681" s="1">
        <v>7636.009638554217</v>
      </c>
      <c r="O681" s="1">
        <v>6908.835016835017</v>
      </c>
      <c r="P681" s="1">
        <v>7727.024691358025</v>
      </c>
      <c r="Q681" s="1">
        <v>8181.5331010452965</v>
      </c>
    </row>
    <row r="682" ht="15.75" customHeight="1">
      <c r="A682" s="15">
        <v>44514.0</v>
      </c>
      <c r="B682" s="1">
        <v>7727.010126582279</v>
      </c>
      <c r="C682" s="1">
        <v>7272.991803278688</v>
      </c>
      <c r="D682" s="1">
        <v>8700.83076923077</v>
      </c>
      <c r="E682" s="1">
        <v>9545.010262257696</v>
      </c>
      <c r="F682" s="1">
        <v>10165.699711538462</v>
      </c>
      <c r="G682" s="1">
        <v>10455.0</v>
      </c>
      <c r="H682" s="1">
        <v>11364.0</v>
      </c>
      <c r="I682" s="1">
        <v>9727.865</v>
      </c>
      <c r="J682" s="1">
        <v>9477.012057877813</v>
      </c>
      <c r="K682" s="1">
        <v>9000.0</v>
      </c>
      <c r="L682" s="1">
        <v>12272.99376114082</v>
      </c>
      <c r="M682" s="1">
        <v>12273.0</v>
      </c>
      <c r="N682" s="1">
        <v>7636.014342629483</v>
      </c>
      <c r="O682" s="1">
        <v>6908.8</v>
      </c>
      <c r="P682" s="1">
        <v>7727.008196721312</v>
      </c>
      <c r="Q682" s="1">
        <v>8181.542832167832</v>
      </c>
    </row>
    <row r="683" ht="15.75" customHeight="1">
      <c r="A683" s="15">
        <v>44515.0</v>
      </c>
      <c r="B683" s="1">
        <v>8974.369127516778</v>
      </c>
      <c r="C683" s="1">
        <v>8941.457627118643</v>
      </c>
      <c r="D683" s="1">
        <v>8700.929936305733</v>
      </c>
      <c r="E683" s="1">
        <v>11770.661458333334</v>
      </c>
      <c r="F683" s="1">
        <v>10165.619326923075</v>
      </c>
      <c r="G683" s="1">
        <v>10454.979797979799</v>
      </c>
      <c r="H683" s="1">
        <v>11363.95</v>
      </c>
      <c r="I683" s="1">
        <v>9727.909333333333</v>
      </c>
      <c r="J683" s="1">
        <v>9477.012096774193</v>
      </c>
      <c r="K683" s="1">
        <v>9000.0</v>
      </c>
      <c r="L683" s="1">
        <v>12272.993006993007</v>
      </c>
      <c r="M683" s="1">
        <v>12273.0</v>
      </c>
      <c r="N683" s="1">
        <v>7636.013714285715</v>
      </c>
      <c r="O683" s="1">
        <v>6908.793103448276</v>
      </c>
      <c r="P683" s="1">
        <v>7727.006172839506</v>
      </c>
      <c r="Q683" s="1">
        <v>8181.477172312224</v>
      </c>
    </row>
    <row r="684" ht="15.75" customHeight="1">
      <c r="A684" s="15">
        <v>44516.0</v>
      </c>
      <c r="B684" s="1">
        <v>9000.0</v>
      </c>
      <c r="C684" s="1">
        <v>9000.0</v>
      </c>
      <c r="D684" s="1">
        <v>8700.980869565217</v>
      </c>
      <c r="E684" s="1">
        <v>11818.0</v>
      </c>
      <c r="F684" s="1">
        <v>10165.687093023256</v>
      </c>
      <c r="G684" s="1">
        <v>10455.0</v>
      </c>
      <c r="H684" s="1">
        <v>11363.931034482759</v>
      </c>
      <c r="I684" s="1">
        <v>9727.962466487936</v>
      </c>
      <c r="J684" s="1">
        <v>9477.009698275862</v>
      </c>
      <c r="K684" s="1">
        <v>9000.0</v>
      </c>
      <c r="L684" s="1">
        <v>13164.69978858351</v>
      </c>
      <c r="M684" s="1">
        <v>13182.0</v>
      </c>
      <c r="N684" s="1">
        <v>9454.400000000001</v>
      </c>
      <c r="O684" s="1">
        <v>6908.751086956521</v>
      </c>
      <c r="P684" s="1">
        <v>9075.139534883721</v>
      </c>
      <c r="Q684" s="1">
        <v>8181.441318327974</v>
      </c>
    </row>
    <row r="685" ht="15.75" customHeight="1">
      <c r="A685" s="15">
        <v>44517.0</v>
      </c>
      <c r="B685" s="1">
        <v>9000.0</v>
      </c>
      <c r="C685" s="1">
        <v>9000.0</v>
      </c>
      <c r="D685" s="1">
        <v>8700.940540540541</v>
      </c>
      <c r="E685" s="1">
        <v>11818.004975124379</v>
      </c>
      <c r="F685" s="1">
        <v>10165.516976744186</v>
      </c>
      <c r="G685" s="1">
        <v>10455.0</v>
      </c>
      <c r="H685" s="1">
        <v>11363.942857142858</v>
      </c>
      <c r="I685" s="1">
        <v>9727.921671018277</v>
      </c>
      <c r="J685" s="1">
        <v>9477.022113022113</v>
      </c>
      <c r="K685" s="1">
        <v>9000.0</v>
      </c>
      <c r="L685" s="1">
        <v>13181.997695852535</v>
      </c>
      <c r="M685" s="1">
        <v>13182.0</v>
      </c>
      <c r="N685" s="1">
        <v>9454.407017543861</v>
      </c>
      <c r="O685" s="1">
        <v>6908.768367346938</v>
      </c>
      <c r="P685" s="1">
        <v>9091.0</v>
      </c>
      <c r="Q685" s="1">
        <v>8181.540296052632</v>
      </c>
    </row>
    <row r="686" ht="15.75" customHeight="1">
      <c r="A686" s="15">
        <v>44518.0</v>
      </c>
      <c r="B686" s="1">
        <v>7734.622754491018</v>
      </c>
      <c r="C686" s="1">
        <v>7272.984615384616</v>
      </c>
      <c r="D686" s="1">
        <v>8700.93888888889</v>
      </c>
      <c r="E686" s="1">
        <v>9561.620437956204</v>
      </c>
      <c r="F686" s="1">
        <v>10165.618783783782</v>
      </c>
      <c r="G686" s="1">
        <v>10454.962962962964</v>
      </c>
      <c r="H686" s="1">
        <v>11364.0</v>
      </c>
      <c r="I686" s="1">
        <v>9727.89970501475</v>
      </c>
      <c r="J686" s="1">
        <v>9477.012534818941</v>
      </c>
      <c r="K686" s="1">
        <v>9000.0</v>
      </c>
      <c r="L686" s="1">
        <v>13181.993071593533</v>
      </c>
      <c r="M686" s="1">
        <v>13182.0</v>
      </c>
      <c r="N686" s="1">
        <v>8030.361445783133</v>
      </c>
      <c r="O686" s="1">
        <v>6908.764383561644</v>
      </c>
      <c r="P686" s="1">
        <v>8062.761538461538</v>
      </c>
      <c r="Q686" s="1">
        <v>8181.425051334702</v>
      </c>
    </row>
    <row r="687" ht="15.75" customHeight="1">
      <c r="A687" s="15">
        <v>44519.0</v>
      </c>
      <c r="B687" s="1">
        <v>7727.0374531835205</v>
      </c>
      <c r="C687" s="1">
        <v>7272.945736434109</v>
      </c>
      <c r="D687" s="1">
        <v>8700.966153846155</v>
      </c>
      <c r="E687" s="1">
        <v>9545.031067961165</v>
      </c>
      <c r="F687" s="1">
        <v>10165.488701923077</v>
      </c>
      <c r="G687" s="1">
        <v>10454.912698412698</v>
      </c>
      <c r="H687" s="1">
        <v>11363.96875</v>
      </c>
      <c r="I687" s="1">
        <v>9727.742043551088</v>
      </c>
      <c r="J687" s="1">
        <v>9477.026966292135</v>
      </c>
      <c r="K687" s="1">
        <v>9000.0</v>
      </c>
      <c r="L687" s="1">
        <v>13181.986631016043</v>
      </c>
      <c r="M687" s="1">
        <v>13181.989010989011</v>
      </c>
      <c r="N687" s="1">
        <v>7636.01403508772</v>
      </c>
      <c r="O687" s="1">
        <v>6908.773214285714</v>
      </c>
      <c r="P687" s="1">
        <v>7733.696078431372</v>
      </c>
      <c r="Q687" s="1">
        <v>8181.490793201133</v>
      </c>
    </row>
    <row r="688" ht="15.75" customHeight="1">
      <c r="A688" s="15">
        <v>44520.0</v>
      </c>
      <c r="B688" s="1">
        <v>7727.009685230024</v>
      </c>
      <c r="C688" s="1">
        <v>7272.97794117647</v>
      </c>
      <c r="D688" s="1">
        <v>8700.845312500001</v>
      </c>
      <c r="E688" s="1">
        <v>9545.023157894737</v>
      </c>
      <c r="F688" s="1">
        <v>10165.585833333333</v>
      </c>
      <c r="G688" s="1">
        <v>10454.996363636363</v>
      </c>
      <c r="H688" s="1">
        <v>11363.973684210527</v>
      </c>
      <c r="I688" s="1">
        <v>9727.949790794979</v>
      </c>
      <c r="J688" s="1">
        <v>9477.024630541871</v>
      </c>
      <c r="K688" s="1">
        <v>9000.0</v>
      </c>
      <c r="L688" s="1">
        <v>13181.994945240102</v>
      </c>
      <c r="M688" s="1">
        <v>13181.992753623188</v>
      </c>
      <c r="N688" s="1">
        <v>7636.004669260701</v>
      </c>
      <c r="O688" s="1">
        <v>6908.885714285714</v>
      </c>
      <c r="P688" s="1">
        <v>7727.005434782609</v>
      </c>
      <c r="Q688" s="1">
        <v>8181.564893617021</v>
      </c>
    </row>
    <row r="689" ht="15.75" customHeight="1">
      <c r="A689" s="15">
        <v>44521.0</v>
      </c>
      <c r="B689" s="1">
        <v>7727.009411764706</v>
      </c>
      <c r="C689" s="1">
        <v>7273.0</v>
      </c>
      <c r="D689" s="1">
        <v>8700.949230769233</v>
      </c>
      <c r="E689" s="1">
        <v>9545.015102481122</v>
      </c>
      <c r="F689" s="1">
        <v>10165.661415094339</v>
      </c>
      <c r="G689" s="1">
        <v>10454.993220338984</v>
      </c>
      <c r="H689" s="1">
        <v>11363.958333333334</v>
      </c>
      <c r="I689" s="1">
        <v>9727.884007029877</v>
      </c>
      <c r="J689" s="1">
        <v>9477.007154213037</v>
      </c>
      <c r="K689" s="1">
        <v>9000.0</v>
      </c>
      <c r="L689" s="1">
        <v>13181.998427672956</v>
      </c>
      <c r="M689" s="1">
        <v>13181.991379310344</v>
      </c>
      <c r="N689" s="1">
        <v>7636.007947019867</v>
      </c>
      <c r="O689" s="1">
        <v>6908.84705882353</v>
      </c>
      <c r="P689" s="1">
        <v>7727.002358490566</v>
      </c>
      <c r="Q689" s="1">
        <v>8181.528314917127</v>
      </c>
    </row>
    <row r="690" ht="15.75" customHeight="1">
      <c r="A690" s="15">
        <v>44522.0</v>
      </c>
      <c r="B690" s="1">
        <v>8990.841726618704</v>
      </c>
      <c r="C690" s="1">
        <v>8962.45652173913</v>
      </c>
      <c r="D690" s="1">
        <v>8700.963333333335</v>
      </c>
      <c r="E690" s="1">
        <v>9545.00495049505</v>
      </c>
      <c r="F690" s="1">
        <v>10165.682592592591</v>
      </c>
      <c r="G690" s="1">
        <v>10454.990476190476</v>
      </c>
      <c r="H690" s="1">
        <v>11364.0</v>
      </c>
      <c r="I690" s="1">
        <v>9727.95337995338</v>
      </c>
      <c r="J690" s="1">
        <v>9477.024</v>
      </c>
      <c r="K690" s="1">
        <v>9000.0</v>
      </c>
      <c r="L690" s="1">
        <v>13181.99756097561</v>
      </c>
      <c r="M690" s="1">
        <v>13182.0</v>
      </c>
      <c r="N690" s="1">
        <v>7636.0048780487805</v>
      </c>
      <c r="O690" s="1">
        <v>6908.803215434083</v>
      </c>
      <c r="P690" s="1">
        <v>7727.0</v>
      </c>
      <c r="Q690" s="1">
        <v>8181.440425531915</v>
      </c>
    </row>
    <row r="691" ht="15.75" customHeight="1">
      <c r="A691" s="15">
        <v>44523.0</v>
      </c>
      <c r="B691" s="1">
        <v>9000.0</v>
      </c>
      <c r="C691" s="1">
        <v>9000.0</v>
      </c>
      <c r="D691" s="1">
        <v>8701.000000000002</v>
      </c>
      <c r="E691" s="1">
        <v>9545.018229166666</v>
      </c>
      <c r="F691" s="1">
        <v>10165.627721518988</v>
      </c>
      <c r="G691" s="1">
        <v>10454.934782608696</v>
      </c>
      <c r="H691" s="1">
        <v>11364.0</v>
      </c>
      <c r="I691" s="1">
        <v>9727.891737891738</v>
      </c>
      <c r="J691" s="1">
        <v>9477.011936339522</v>
      </c>
      <c r="K691" s="1">
        <v>9000.0</v>
      </c>
      <c r="L691" s="1">
        <v>13181.992736077482</v>
      </c>
      <c r="M691" s="1">
        <v>13182.0</v>
      </c>
      <c r="N691" s="1">
        <v>9454.4</v>
      </c>
      <c r="O691" s="1">
        <v>6908.839999999999</v>
      </c>
      <c r="P691" s="1">
        <v>9080.0</v>
      </c>
      <c r="Q691" s="1">
        <v>8181.497757847534</v>
      </c>
    </row>
    <row r="692" ht="15.75" customHeight="1">
      <c r="A692" s="15">
        <v>44524.0</v>
      </c>
      <c r="B692" s="1">
        <v>9000.0</v>
      </c>
      <c r="C692" s="1">
        <v>9000.0</v>
      </c>
      <c r="D692" s="1">
        <v>8700.916190476191</v>
      </c>
      <c r="E692" s="1">
        <v>9545.018348623853</v>
      </c>
      <c r="F692" s="1">
        <v>10165.620666666666</v>
      </c>
      <c r="G692" s="1">
        <v>10455.0</v>
      </c>
      <c r="H692" s="1">
        <v>11364.0</v>
      </c>
      <c r="I692" s="1">
        <v>9727.906103286385</v>
      </c>
      <c r="J692" s="1">
        <v>9477.003968253968</v>
      </c>
      <c r="K692" s="1">
        <v>9000.0</v>
      </c>
      <c r="L692" s="1">
        <v>13181.99537037037</v>
      </c>
      <c r="M692" s="1">
        <v>13182.0</v>
      </c>
      <c r="N692" s="1">
        <v>9454.400000000001</v>
      </c>
      <c r="O692" s="1">
        <v>6908.827705627706</v>
      </c>
      <c r="P692" s="1">
        <v>9091.0</v>
      </c>
      <c r="Q692" s="1">
        <v>8193.296875</v>
      </c>
    </row>
    <row r="693" ht="15.75" customHeight="1">
      <c r="A693" s="15">
        <v>44525.0</v>
      </c>
      <c r="B693" s="1">
        <v>7880.587301587301</v>
      </c>
      <c r="C693" s="1">
        <v>7663.866666666667</v>
      </c>
      <c r="D693" s="1">
        <v>8700.941592920353</v>
      </c>
      <c r="E693" s="1">
        <v>9545.028103044497</v>
      </c>
      <c r="F693" s="1">
        <v>10165.663908045975</v>
      </c>
      <c r="G693" s="1">
        <v>10455.0</v>
      </c>
      <c r="H693" s="1">
        <v>11363.961538461539</v>
      </c>
      <c r="I693" s="1">
        <v>9727.931540342299</v>
      </c>
      <c r="J693" s="1">
        <v>9477.0</v>
      </c>
      <c r="K693" s="1">
        <v>9000.0</v>
      </c>
      <c r="L693" s="1">
        <v>12277.272440944882</v>
      </c>
      <c r="M693" s="1">
        <v>12288.929824561403</v>
      </c>
      <c r="N693" s="1">
        <v>7655.99120879121</v>
      </c>
      <c r="O693" s="1">
        <v>6908.842570281124</v>
      </c>
      <c r="P693" s="1">
        <v>7734.119791666667</v>
      </c>
      <c r="Q693" s="1">
        <v>8181.47253634895</v>
      </c>
    </row>
    <row r="694" ht="15.75" customHeight="1">
      <c r="A694" s="15">
        <v>44526.0</v>
      </c>
      <c r="B694" s="1">
        <v>7727.018796992481</v>
      </c>
      <c r="C694" s="1">
        <v>7272.979166666667</v>
      </c>
      <c r="D694" s="1">
        <v>8700.917293233082</v>
      </c>
      <c r="E694" s="1">
        <v>9092.982532751092</v>
      </c>
      <c r="F694" s="1">
        <v>10165.655499999999</v>
      </c>
      <c r="G694" s="1">
        <v>10454.968586387435</v>
      </c>
      <c r="H694" s="1">
        <v>11364.0</v>
      </c>
      <c r="I694" s="1">
        <v>9727.885947046843</v>
      </c>
      <c r="J694" s="1">
        <v>9477.016759776536</v>
      </c>
      <c r="K694" s="1">
        <v>9000.0</v>
      </c>
      <c r="L694" s="1">
        <v>12272.992835209827</v>
      </c>
      <c r="M694" s="1">
        <v>12272.99090909091</v>
      </c>
      <c r="N694" s="1">
        <v>7626.866666666667</v>
      </c>
      <c r="O694" s="1">
        <v>6908.812048192771</v>
      </c>
      <c r="P694" s="1">
        <v>7727.003984063745</v>
      </c>
      <c r="Q694" s="1">
        <v>8181.541857798165</v>
      </c>
    </row>
    <row r="695" ht="15.75" customHeight="1">
      <c r="A695" s="15">
        <v>44527.0</v>
      </c>
      <c r="B695" s="1">
        <v>7727.005494505494</v>
      </c>
      <c r="C695" s="1">
        <v>7272.969465648855</v>
      </c>
      <c r="D695" s="1">
        <v>8700.962711864408</v>
      </c>
      <c r="E695" s="1">
        <v>9090.999069767442</v>
      </c>
      <c r="F695" s="1">
        <v>10165.708606557377</v>
      </c>
      <c r="G695" s="1">
        <v>10454.972413793104</v>
      </c>
      <c r="H695" s="1">
        <v>11363.978723404256</v>
      </c>
      <c r="I695" s="1">
        <v>9727.850993377484</v>
      </c>
      <c r="J695" s="1">
        <v>9477.014240506329</v>
      </c>
      <c r="K695" s="1">
        <v>9000.0</v>
      </c>
      <c r="L695" s="1">
        <v>12272.991094147583</v>
      </c>
      <c r="M695" s="1">
        <v>12272.990697674419</v>
      </c>
      <c r="N695" s="1">
        <v>7623.375824175824</v>
      </c>
      <c r="O695" s="1">
        <v>6908.851594202898</v>
      </c>
      <c r="P695" s="1">
        <v>7746.168539325843</v>
      </c>
      <c r="Q695" s="1">
        <v>8181.444976076555</v>
      </c>
    </row>
    <row r="696" ht="15.75" customHeight="1">
      <c r="A696" s="15">
        <v>44528.0</v>
      </c>
      <c r="B696" s="1">
        <v>7727.012376237623</v>
      </c>
      <c r="C696" s="1">
        <v>7272.985074626866</v>
      </c>
      <c r="D696" s="1">
        <v>8700.929032258065</v>
      </c>
      <c r="E696" s="1">
        <v>9091.0</v>
      </c>
      <c r="F696" s="1">
        <v>10165.607999999998</v>
      </c>
      <c r="G696" s="1">
        <v>10455.0</v>
      </c>
      <c r="H696" s="1">
        <v>11364.0</v>
      </c>
      <c r="I696" s="1">
        <v>9727.918918918918</v>
      </c>
      <c r="J696" s="1">
        <v>9477.011867088608</v>
      </c>
      <c r="K696" s="1">
        <v>9000.0</v>
      </c>
      <c r="L696" s="1">
        <v>12272.991407799074</v>
      </c>
      <c r="M696" s="1">
        <v>12272.98347107438</v>
      </c>
      <c r="N696" s="1">
        <v>7622.768522072937</v>
      </c>
      <c r="O696" s="1">
        <v>6908.826341463414</v>
      </c>
      <c r="P696" s="1">
        <v>7745.341397849463</v>
      </c>
      <c r="Q696" s="1">
        <v>8181.574162679426</v>
      </c>
    </row>
    <row r="697" ht="15.75" customHeight="1">
      <c r="A697" s="15">
        <v>44529.0</v>
      </c>
      <c r="B697" s="1">
        <v>8177.45</v>
      </c>
      <c r="C697" s="1">
        <v>8167.539682539683</v>
      </c>
      <c r="D697" s="1">
        <v>8700.91472868217</v>
      </c>
      <c r="E697" s="1">
        <v>9830.807142857142</v>
      </c>
      <c r="F697" s="1">
        <v>10165.605185185184</v>
      </c>
      <c r="G697" s="1">
        <v>10455.0</v>
      </c>
      <c r="H697" s="1">
        <v>11363.916666666666</v>
      </c>
      <c r="I697" s="1">
        <v>9727.882352941177</v>
      </c>
      <c r="J697" s="1">
        <v>9477.01066350711</v>
      </c>
      <c r="K697" s="1">
        <v>9000.0</v>
      </c>
      <c r="L697" s="1">
        <v>13174.076655052264</v>
      </c>
      <c r="M697" s="1">
        <v>13128.529411764706</v>
      </c>
      <c r="N697" s="1">
        <v>7618.816568047338</v>
      </c>
      <c r="O697" s="1">
        <v>6908.734715025907</v>
      </c>
      <c r="P697" s="1">
        <v>7734.541436464088</v>
      </c>
      <c r="Q697" s="1">
        <v>8181.518138801262</v>
      </c>
    </row>
    <row r="698" ht="15.75" customHeight="1">
      <c r="A698" s="15">
        <v>44530.0</v>
      </c>
      <c r="B698" s="1">
        <v>8181.995614035088</v>
      </c>
      <c r="C698" s="1">
        <v>8181.983333333334</v>
      </c>
      <c r="D698" s="1">
        <v>8700.979245283019</v>
      </c>
      <c r="E698" s="1">
        <v>9545.037433155081</v>
      </c>
      <c r="F698" s="1">
        <v>10165.63705882353</v>
      </c>
      <c r="G698" s="1">
        <v>10454.980263157895</v>
      </c>
      <c r="H698" s="1">
        <v>11363.975609756097</v>
      </c>
      <c r="I698" s="1">
        <v>9727.912175648702</v>
      </c>
      <c r="J698" s="1">
        <v>9477.018292682927</v>
      </c>
      <c r="K698" s="1">
        <v>9000.0</v>
      </c>
      <c r="L698" s="1">
        <v>13181.996884735203</v>
      </c>
      <c r="M698" s="1">
        <v>13182.0</v>
      </c>
      <c r="N698" s="1">
        <v>9276.408391608393</v>
      </c>
      <c r="O698" s="1">
        <v>6908.742622950819</v>
      </c>
      <c r="P698" s="1">
        <v>9083.783068783068</v>
      </c>
      <c r="Q698" s="1">
        <v>8181.499146757679</v>
      </c>
    </row>
    <row r="699" ht="15.75" customHeight="1">
      <c r="A699" s="15">
        <v>44531.0</v>
      </c>
      <c r="B699" s="1">
        <v>8182.0</v>
      </c>
      <c r="C699" s="1">
        <v>8181.984848484848</v>
      </c>
      <c r="D699" s="1">
        <v>8700.947305389223</v>
      </c>
      <c r="E699" s="1">
        <v>10877.03125</v>
      </c>
      <c r="F699" s="1">
        <v>10165.654621848738</v>
      </c>
      <c r="G699" s="1">
        <v>10454.973451327434</v>
      </c>
      <c r="H699" s="1">
        <v>11363.969696969696</v>
      </c>
      <c r="I699" s="1">
        <v>9727.887775551102</v>
      </c>
      <c r="J699" s="1">
        <v>9477.003118503118</v>
      </c>
      <c r="K699" s="1">
        <v>9000.0</v>
      </c>
      <c r="L699" s="1">
        <v>13182.0</v>
      </c>
      <c r="M699" s="1">
        <v>13182.0</v>
      </c>
      <c r="N699" s="1">
        <v>9437.872727272726</v>
      </c>
      <c r="O699" s="1">
        <v>6908.717991631798</v>
      </c>
      <c r="P699" s="1">
        <v>9091.0</v>
      </c>
      <c r="Q699" s="1">
        <v>8181.477379095164</v>
      </c>
    </row>
    <row r="700" ht="15.75" customHeight="1">
      <c r="A700" s="15">
        <v>44532.0</v>
      </c>
      <c r="B700" s="1">
        <v>7732.978165938865</v>
      </c>
      <c r="C700" s="1">
        <v>7272.955555555555</v>
      </c>
      <c r="D700" s="1">
        <v>8700.882142857145</v>
      </c>
      <c r="E700" s="1">
        <v>9567.11574074074</v>
      </c>
      <c r="F700" s="1">
        <v>10165.696666666667</v>
      </c>
      <c r="G700" s="1">
        <v>10455.0</v>
      </c>
      <c r="H700" s="1">
        <v>11363.93023255814</v>
      </c>
      <c r="I700" s="1">
        <v>9727.830018083183</v>
      </c>
      <c r="J700" s="1">
        <v>9477.009414225942</v>
      </c>
      <c r="K700" s="1">
        <v>9000.0</v>
      </c>
      <c r="L700" s="1">
        <v>13181.991816693944</v>
      </c>
      <c r="M700" s="1">
        <v>13182.0</v>
      </c>
      <c r="N700" s="1">
        <v>8012.9857142857145</v>
      </c>
      <c r="O700" s="1">
        <v>6908.765838509317</v>
      </c>
      <c r="P700" s="1">
        <v>7752.9857142857145</v>
      </c>
      <c r="Q700" s="1">
        <v>8181.483146067416</v>
      </c>
    </row>
    <row r="701" ht="15.75" customHeight="1">
      <c r="A701" s="15">
        <v>44533.0</v>
      </c>
      <c r="B701" s="1">
        <v>7727.011730205279</v>
      </c>
      <c r="C701" s="1">
        <v>7272.992248062015</v>
      </c>
      <c r="D701" s="1">
        <v>8700.927071823206</v>
      </c>
      <c r="E701" s="1">
        <v>9545.04588607595</v>
      </c>
      <c r="F701" s="1">
        <v>10165.679615384613</v>
      </c>
      <c r="G701" s="1">
        <v>10454.952606635072</v>
      </c>
      <c r="H701" s="1">
        <v>11363.951219512195</v>
      </c>
      <c r="I701" s="1">
        <v>9727.905967450271</v>
      </c>
      <c r="J701" s="1">
        <v>9477.03078358209</v>
      </c>
      <c r="K701" s="1">
        <v>9000.0</v>
      </c>
      <c r="L701" s="1">
        <v>13181.99107142857</v>
      </c>
      <c r="M701" s="1">
        <v>13182.0</v>
      </c>
      <c r="N701" s="1">
        <v>8000.0</v>
      </c>
      <c r="O701" s="1">
        <v>6908.6485981308415</v>
      </c>
      <c r="P701" s="1">
        <v>7727.021978021978</v>
      </c>
      <c r="Q701" s="1">
        <v>8181.441176470588</v>
      </c>
    </row>
    <row r="702" ht="15.75" customHeight="1">
      <c r="A702" s="15">
        <v>44534.0</v>
      </c>
      <c r="B702" s="1">
        <v>7727.006302521008</v>
      </c>
      <c r="C702" s="1">
        <v>7272.93006993007</v>
      </c>
      <c r="D702" s="1">
        <v>8700.920361990951</v>
      </c>
      <c r="E702" s="1">
        <v>9545.029712163418</v>
      </c>
      <c r="F702" s="1">
        <v>10165.700285714285</v>
      </c>
      <c r="G702" s="1">
        <v>10454.99090909091</v>
      </c>
      <c r="H702" s="1">
        <v>11363.966101694916</v>
      </c>
      <c r="I702" s="1">
        <v>9727.885714285714</v>
      </c>
      <c r="J702" s="1">
        <v>9477.01134644478</v>
      </c>
      <c r="K702" s="1">
        <v>9000.0</v>
      </c>
      <c r="L702" s="1">
        <v>13181.995747696668</v>
      </c>
      <c r="M702" s="1">
        <v>13181.988165680474</v>
      </c>
      <c r="N702" s="1">
        <v>8000.0</v>
      </c>
      <c r="O702" s="1">
        <v>6908.738613861386</v>
      </c>
      <c r="P702" s="1">
        <v>7727.016826923077</v>
      </c>
      <c r="Q702" s="1">
        <v>8181.494505494506</v>
      </c>
    </row>
    <row r="703" ht="15.75" customHeight="1">
      <c r="A703" s="15">
        <v>44535.0</v>
      </c>
      <c r="B703" s="1">
        <v>7727.003696857671</v>
      </c>
      <c r="C703" s="1">
        <v>7272.9795918367345</v>
      </c>
      <c r="D703" s="1">
        <v>8700.895789473685</v>
      </c>
      <c r="E703" s="1">
        <v>9545.00939849624</v>
      </c>
      <c r="F703" s="1">
        <v>10165.615862068964</v>
      </c>
      <c r="G703" s="1">
        <v>10454.991596638656</v>
      </c>
      <c r="H703" s="1">
        <v>11364.0</v>
      </c>
      <c r="I703" s="1">
        <v>9727.901279707496</v>
      </c>
      <c r="J703" s="1">
        <v>9477.014788732395</v>
      </c>
      <c r="K703" s="1">
        <v>9000.0</v>
      </c>
      <c r="L703" s="1">
        <v>13181.980221058755</v>
      </c>
      <c r="M703" s="1">
        <v>13181.993055555555</v>
      </c>
      <c r="N703" s="1">
        <v>8000.0</v>
      </c>
      <c r="O703" s="1">
        <v>6908.835242290748</v>
      </c>
      <c r="P703" s="1">
        <v>7727.001960784314</v>
      </c>
      <c r="Q703" s="1">
        <v>8181.472375690608</v>
      </c>
    </row>
    <row r="704" ht="15.75" customHeight="1">
      <c r="A704" s="15">
        <v>44536.0</v>
      </c>
      <c r="B704" s="1">
        <v>8150.16049382716</v>
      </c>
      <c r="C704" s="1">
        <v>8170.013157894737</v>
      </c>
      <c r="D704" s="1">
        <v>8700.933734939761</v>
      </c>
      <c r="E704" s="1">
        <v>10814.739837398374</v>
      </c>
      <c r="F704" s="1">
        <v>10165.661415094339</v>
      </c>
      <c r="G704" s="1">
        <v>10454.979452054795</v>
      </c>
      <c r="H704" s="1">
        <v>11363.967741935483</v>
      </c>
      <c r="I704" s="1">
        <v>9727.86641221374</v>
      </c>
      <c r="J704" s="1">
        <v>9477.013698630137</v>
      </c>
      <c r="K704" s="1">
        <v>9000.0</v>
      </c>
      <c r="L704" s="1">
        <v>13181.991319444445</v>
      </c>
      <c r="M704" s="1">
        <v>13182.0</v>
      </c>
      <c r="N704" s="1">
        <v>8000.0</v>
      </c>
      <c r="O704" s="1">
        <v>6908.739837398374</v>
      </c>
      <c r="P704" s="1">
        <v>7727.014084507042</v>
      </c>
      <c r="Q704" s="1">
        <v>8181.436519258203</v>
      </c>
    </row>
    <row r="705" ht="15.75" customHeight="1">
      <c r="A705" s="15">
        <v>44537.0</v>
      </c>
      <c r="B705" s="1">
        <v>8181.994301994302</v>
      </c>
      <c r="C705" s="1">
        <v>8182.0</v>
      </c>
      <c r="D705" s="1">
        <v>8700.92786885246</v>
      </c>
      <c r="E705" s="1">
        <v>10909.0</v>
      </c>
      <c r="F705" s="1">
        <v>10165.67351724138</v>
      </c>
      <c r="G705" s="1">
        <v>10454.995633187773</v>
      </c>
      <c r="H705" s="1">
        <v>11363.959183673469</v>
      </c>
      <c r="I705" s="1">
        <v>9727.883597883598</v>
      </c>
      <c r="J705" s="1">
        <v>9477.012437810945</v>
      </c>
      <c r="K705" s="1">
        <v>9000.0</v>
      </c>
      <c r="L705" s="1">
        <v>13181.993230174081</v>
      </c>
      <c r="M705" s="1">
        <v>13181.983739837398</v>
      </c>
      <c r="N705" s="1">
        <v>9448.343333333332</v>
      </c>
      <c r="O705" s="1">
        <v>6908.722779922779</v>
      </c>
      <c r="P705" s="1">
        <v>9065.456928838952</v>
      </c>
      <c r="Q705" s="1">
        <v>8181.46227929374</v>
      </c>
    </row>
    <row r="706" ht="15.75" customHeight="1">
      <c r="A706" s="15">
        <v>44538.0</v>
      </c>
      <c r="B706" s="1">
        <v>8182.0</v>
      </c>
      <c r="C706" s="1">
        <v>8182.0</v>
      </c>
      <c r="D706" s="1">
        <v>8700.837500000001</v>
      </c>
      <c r="E706" s="1">
        <v>10909.0</v>
      </c>
      <c r="F706" s="1">
        <v>10165.604029850745</v>
      </c>
      <c r="G706" s="1">
        <v>10454.990625</v>
      </c>
      <c r="H706" s="1">
        <v>11363.868852459016</v>
      </c>
      <c r="I706" s="1">
        <v>9727.8368</v>
      </c>
      <c r="J706" s="1">
        <v>9477.008287292818</v>
      </c>
      <c r="K706" s="1">
        <v>9000.0</v>
      </c>
      <c r="L706" s="1">
        <v>13181.997875730218</v>
      </c>
      <c r="M706" s="1">
        <v>13182.0</v>
      </c>
      <c r="N706" s="1">
        <v>9094.84899777283</v>
      </c>
      <c r="O706" s="1">
        <v>6908.902798982188</v>
      </c>
      <c r="P706" s="1">
        <v>8716.131639722864</v>
      </c>
      <c r="Q706" s="1">
        <v>8181.567620286086</v>
      </c>
    </row>
    <row r="707" ht="15.75" customHeight="1">
      <c r="A707" s="15">
        <v>44539.0</v>
      </c>
      <c r="B707" s="1">
        <v>7732.360465116279</v>
      </c>
      <c r="C707" s="1">
        <v>7282.171717171717</v>
      </c>
      <c r="D707" s="1">
        <v>8700.927472527474</v>
      </c>
      <c r="E707" s="1">
        <v>9559.152849740933</v>
      </c>
      <c r="F707" s="1">
        <v>10165.645479452054</v>
      </c>
      <c r="G707" s="1">
        <v>10454.986394557824</v>
      </c>
      <c r="H707" s="1">
        <v>11363.944444444445</v>
      </c>
      <c r="I707" s="1">
        <v>9727.90378006873</v>
      </c>
      <c r="J707" s="1">
        <v>9477.027663934427</v>
      </c>
      <c r="K707" s="1">
        <v>9000.0</v>
      </c>
      <c r="L707" s="1">
        <v>13181.996661101837</v>
      </c>
      <c r="M707" s="1">
        <v>13182.0</v>
      </c>
      <c r="N707" s="1">
        <v>8000.0</v>
      </c>
      <c r="O707" s="1">
        <v>6908.748207171314</v>
      </c>
      <c r="P707" s="1">
        <v>7727.014492753623</v>
      </c>
      <c r="Q707" s="1">
        <v>8181.380514705882</v>
      </c>
    </row>
    <row r="708" ht="15.75" customHeight="1">
      <c r="A708" s="15">
        <v>44540.0</v>
      </c>
      <c r="B708" s="1">
        <v>7727.042643923241</v>
      </c>
      <c r="C708" s="1">
        <v>7272.971830985915</v>
      </c>
      <c r="D708" s="1">
        <v>8700.787096774195</v>
      </c>
      <c r="E708" s="1">
        <v>9545.019366197183</v>
      </c>
      <c r="F708" s="1">
        <v>10165.664999999999</v>
      </c>
      <c r="G708" s="1">
        <v>10454.984924623115</v>
      </c>
      <c r="H708" s="1">
        <v>11363.923076923076</v>
      </c>
      <c r="I708" s="1">
        <v>9727.89075630252</v>
      </c>
      <c r="J708" s="1">
        <v>9477.010544815466</v>
      </c>
      <c r="K708" s="1">
        <v>9000.0</v>
      </c>
      <c r="L708" s="1">
        <v>12568.268577494691</v>
      </c>
      <c r="M708" s="1">
        <v>12500.238636363636</v>
      </c>
      <c r="N708" s="1">
        <v>8000.0</v>
      </c>
      <c r="O708" s="1">
        <v>6908.693382352941</v>
      </c>
      <c r="P708" s="1">
        <v>7727.024657534246</v>
      </c>
      <c r="Q708" s="1">
        <v>8181.425569176883</v>
      </c>
    </row>
    <row r="709" ht="15.75" customHeight="1">
      <c r="A709" s="15">
        <v>44541.0</v>
      </c>
      <c r="B709" s="1">
        <v>7727.013422818792</v>
      </c>
      <c r="C709" s="1">
        <v>7272.96835443038</v>
      </c>
      <c r="D709" s="1">
        <v>8700.909411764707</v>
      </c>
      <c r="E709" s="1">
        <v>9545.04016064257</v>
      </c>
      <c r="F709" s="1">
        <v>10165.633758389262</v>
      </c>
      <c r="G709" s="1">
        <v>10454.994065281899</v>
      </c>
      <c r="H709" s="1">
        <v>11363.958333333334</v>
      </c>
      <c r="I709" s="1">
        <v>9727.85294117647</v>
      </c>
      <c r="J709" s="1">
        <v>9477.019340974211</v>
      </c>
      <c r="K709" s="1">
        <v>9000.0</v>
      </c>
      <c r="L709" s="1">
        <v>12287.487025948103</v>
      </c>
      <c r="M709" s="1">
        <v>12289.220238095239</v>
      </c>
      <c r="N709" s="1">
        <v>8000.0</v>
      </c>
      <c r="O709" s="1">
        <v>6908.726262626263</v>
      </c>
      <c r="P709" s="1">
        <v>7727.00928074246</v>
      </c>
      <c r="Q709" s="1">
        <v>8181.432692307692</v>
      </c>
    </row>
    <row r="710" ht="15.75" customHeight="1">
      <c r="A710" s="15">
        <v>44542.0</v>
      </c>
      <c r="B710" s="1">
        <v>7727.008865248227</v>
      </c>
      <c r="C710" s="1">
        <v>7272.965034965035</v>
      </c>
      <c r="D710" s="1">
        <v>8700.860563380284</v>
      </c>
      <c r="E710" s="1">
        <v>9545.01011235955</v>
      </c>
      <c r="F710" s="1">
        <v>10165.597984496124</v>
      </c>
      <c r="G710" s="1">
        <v>10455.0</v>
      </c>
      <c r="H710" s="1">
        <v>11363.978723404256</v>
      </c>
      <c r="I710" s="1">
        <v>9727.851468048359</v>
      </c>
      <c r="J710" s="1">
        <v>9477.025660964231</v>
      </c>
      <c r="K710" s="1">
        <v>9000.0</v>
      </c>
      <c r="L710" s="1">
        <v>12284.580994897959</v>
      </c>
      <c r="M710" s="1">
        <v>12279.291666666666</v>
      </c>
      <c r="N710" s="1">
        <v>8000.0</v>
      </c>
      <c r="O710" s="1">
        <v>6908.864628820961</v>
      </c>
      <c r="P710" s="1">
        <v>7727.0114942528735</v>
      </c>
      <c r="Q710" s="1">
        <v>8181.477594339623</v>
      </c>
    </row>
    <row r="711" ht="15.75" customHeight="1">
      <c r="A711" s="15">
        <v>44543.0</v>
      </c>
      <c r="B711" s="1">
        <v>8163.377272727273</v>
      </c>
      <c r="C711" s="1">
        <v>8182.0</v>
      </c>
      <c r="D711" s="1">
        <v>8701.000000000002</v>
      </c>
      <c r="E711" s="1">
        <v>10882.514563106795</v>
      </c>
      <c r="F711" s="1">
        <v>10165.610714285713</v>
      </c>
      <c r="G711" s="1">
        <v>10455.0</v>
      </c>
      <c r="H711" s="1">
        <v>11363.971428571429</v>
      </c>
      <c r="I711" s="1">
        <v>9727.90909090909</v>
      </c>
      <c r="J711" s="1">
        <v>9477.014563106795</v>
      </c>
      <c r="K711" s="1">
        <v>9000.0</v>
      </c>
      <c r="L711" s="1">
        <v>12295.763005780347</v>
      </c>
      <c r="M711" s="1">
        <v>12273.0</v>
      </c>
      <c r="N711" s="1">
        <v>8000.0</v>
      </c>
      <c r="O711" s="1">
        <v>6908.680536912751</v>
      </c>
      <c r="P711" s="1">
        <v>7727.015</v>
      </c>
      <c r="Q711" s="1">
        <v>8181.398230088495</v>
      </c>
    </row>
    <row r="712" ht="15.75" customHeight="1">
      <c r="A712" s="15">
        <v>44544.0</v>
      </c>
      <c r="B712" s="1">
        <v>8181.991869918699</v>
      </c>
      <c r="C712" s="1">
        <v>8181.973333333333</v>
      </c>
      <c r="D712" s="1">
        <v>8700.969444444445</v>
      </c>
      <c r="E712" s="1">
        <v>10909.0</v>
      </c>
      <c r="F712" s="1">
        <v>10165.580857142857</v>
      </c>
      <c r="G712" s="1">
        <v>10454.977777777778</v>
      </c>
      <c r="H712" s="1">
        <v>11364.0</v>
      </c>
      <c r="I712" s="1">
        <v>9727.852713178294</v>
      </c>
      <c r="J712" s="1">
        <v>9477.015657620042</v>
      </c>
      <c r="K712" s="1">
        <v>9000.0</v>
      </c>
      <c r="L712" s="1">
        <v>12287.804347826086</v>
      </c>
      <c r="M712" s="1">
        <v>12286.772727272728</v>
      </c>
      <c r="N712" s="1">
        <v>9445.997687861272</v>
      </c>
      <c r="O712" s="1">
        <v>6908.66994535519</v>
      </c>
      <c r="P712" s="1">
        <v>9083.06976744186</v>
      </c>
      <c r="Q712" s="1">
        <v>8181.401408450704</v>
      </c>
    </row>
    <row r="713" ht="15.75" customHeight="1">
      <c r="A713" s="15">
        <v>44545.0</v>
      </c>
      <c r="B713" s="1">
        <v>8176.701550387597</v>
      </c>
      <c r="C713" s="1">
        <v>8182.0</v>
      </c>
      <c r="D713" s="1">
        <v>8700.932926829268</v>
      </c>
      <c r="E713" s="1">
        <v>10896.760942760942</v>
      </c>
      <c r="F713" s="1">
        <v>10165.588688524589</v>
      </c>
      <c r="G713" s="1">
        <v>10454.96449704142</v>
      </c>
      <c r="H713" s="1">
        <v>11363.970588235294</v>
      </c>
      <c r="I713" s="1">
        <v>9727.862295081968</v>
      </c>
      <c r="J713" s="1">
        <v>9477.014506769827</v>
      </c>
      <c r="K713" s="1">
        <v>9000.0</v>
      </c>
      <c r="L713" s="1">
        <v>12282.234162895928</v>
      </c>
      <c r="M713" s="1">
        <v>12282.536842105263</v>
      </c>
      <c r="N713" s="1">
        <v>9421.721348314608</v>
      </c>
      <c r="O713" s="1">
        <v>6908.67264573991</v>
      </c>
      <c r="P713" s="1">
        <v>9070.84236453202</v>
      </c>
      <c r="Q713" s="1">
        <v>8181.449211908932</v>
      </c>
    </row>
    <row r="714" ht="15.75" customHeight="1">
      <c r="A714" s="15">
        <v>44546.0</v>
      </c>
      <c r="B714" s="1">
        <v>7740.017857142857</v>
      </c>
      <c r="C714" s="1">
        <v>7297.890410958904</v>
      </c>
      <c r="D714" s="1">
        <v>8700.97006802721</v>
      </c>
      <c r="E714" s="1">
        <v>9101.286792452831</v>
      </c>
      <c r="F714" s="1">
        <v>10165.632782608696</v>
      </c>
      <c r="G714" s="1">
        <v>10455.0</v>
      </c>
      <c r="H714" s="1">
        <v>11363.964285714286</v>
      </c>
      <c r="I714" s="1">
        <v>9727.893678160919</v>
      </c>
      <c r="J714" s="1">
        <v>9477.031707317074</v>
      </c>
      <c r="K714" s="1">
        <v>9000.0</v>
      </c>
      <c r="L714" s="1">
        <v>12281.3802672148</v>
      </c>
      <c r="M714" s="1">
        <v>12283.939759036144</v>
      </c>
      <c r="N714" s="1">
        <v>8017.629090909091</v>
      </c>
      <c r="O714" s="1">
        <v>6908.745454545454</v>
      </c>
      <c r="P714" s="1">
        <v>7747.289962825279</v>
      </c>
      <c r="Q714" s="1">
        <v>8181.440456769984</v>
      </c>
    </row>
    <row r="715" ht="15.75" customHeight="1">
      <c r="A715" s="15">
        <v>44547.0</v>
      </c>
      <c r="B715" s="1">
        <v>7727.054945054945</v>
      </c>
      <c r="C715" s="1">
        <v>7272.949579831933</v>
      </c>
      <c r="D715" s="1">
        <v>8700.918139534884</v>
      </c>
      <c r="E715" s="1">
        <v>9090.99455930359</v>
      </c>
      <c r="F715" s="1">
        <v>10165.66427480916</v>
      </c>
      <c r="G715" s="1">
        <v>10454.98206278027</v>
      </c>
      <c r="H715" s="1">
        <v>11363.981818181817</v>
      </c>
      <c r="I715" s="1">
        <v>9727.880052151238</v>
      </c>
      <c r="J715" s="1">
        <v>9477.021834061135</v>
      </c>
      <c r="K715" s="1">
        <v>9000.0</v>
      </c>
      <c r="L715" s="1">
        <v>12282.137861466039</v>
      </c>
      <c r="M715" s="1">
        <v>12290.03125</v>
      </c>
      <c r="N715" s="1">
        <v>8000.0</v>
      </c>
      <c r="O715" s="1">
        <v>6908.741025641025</v>
      </c>
      <c r="P715" s="1">
        <v>7727.031707317074</v>
      </c>
      <c r="Q715" s="1">
        <v>8181.4125636672325</v>
      </c>
    </row>
    <row r="716" ht="15.75" customHeight="1">
      <c r="A716" s="15">
        <v>44548.0</v>
      </c>
      <c r="B716" s="1">
        <v>7727.013916500994</v>
      </c>
      <c r="C716" s="1">
        <v>7272.962732919254</v>
      </c>
      <c r="D716" s="1">
        <v>8700.860966542752</v>
      </c>
      <c r="E716" s="1">
        <v>9090.994296577946</v>
      </c>
      <c r="F716" s="1">
        <v>10165.610714285714</v>
      </c>
      <c r="G716" s="1">
        <v>10454.963076923077</v>
      </c>
      <c r="H716" s="1">
        <v>11363.971014492754</v>
      </c>
      <c r="I716" s="1">
        <v>9727.891891891892</v>
      </c>
      <c r="J716" s="1">
        <v>9477.027631578947</v>
      </c>
      <c r="K716" s="1">
        <v>9000.0</v>
      </c>
      <c r="L716" s="1">
        <v>12285.903791469194</v>
      </c>
      <c r="M716" s="1">
        <v>12283.070370370371</v>
      </c>
      <c r="N716" s="1">
        <v>8000.0</v>
      </c>
      <c r="O716" s="1">
        <v>6908.81512605042</v>
      </c>
      <c r="P716" s="1">
        <v>7727.028268551237</v>
      </c>
      <c r="Q716" s="1">
        <v>8181.540600667408</v>
      </c>
    </row>
    <row r="717" ht="15.75" customHeight="1">
      <c r="A717" s="15">
        <v>44549.0</v>
      </c>
      <c r="B717" s="1">
        <v>7727.013651877133</v>
      </c>
      <c r="C717" s="1">
        <v>7272.986013986014</v>
      </c>
      <c r="D717" s="1">
        <v>8700.96348547718</v>
      </c>
      <c r="E717" s="1">
        <v>9090.997594708359</v>
      </c>
      <c r="F717" s="1">
        <v>10165.5893877551</v>
      </c>
      <c r="G717" s="1">
        <v>10454.991379310344</v>
      </c>
      <c r="H717" s="1">
        <v>11363.95</v>
      </c>
      <c r="I717" s="1">
        <v>9727.829244357214</v>
      </c>
      <c r="J717" s="1">
        <v>9477.021505376344</v>
      </c>
      <c r="K717" s="1">
        <v>9000.0</v>
      </c>
      <c r="L717" s="1">
        <v>12290.244150110375</v>
      </c>
      <c r="M717" s="1">
        <v>12280.256</v>
      </c>
      <c r="N717" s="1">
        <v>8000.0</v>
      </c>
      <c r="O717" s="1">
        <v>6908.78</v>
      </c>
      <c r="P717" s="1">
        <v>7727.011235955056</v>
      </c>
      <c r="Q717" s="1">
        <v>8181.48820754717</v>
      </c>
    </row>
    <row r="718" ht="15.75" customHeight="1">
      <c r="A718" s="15">
        <v>44550.0</v>
      </c>
      <c r="B718" s="1">
        <v>8166.670033670033</v>
      </c>
      <c r="C718" s="1">
        <v>8174.069565217392</v>
      </c>
      <c r="D718" s="1">
        <v>8700.817985611513</v>
      </c>
      <c r="E718" s="1">
        <v>9090.997742663656</v>
      </c>
      <c r="F718" s="1">
        <v>10165.432777777778</v>
      </c>
      <c r="G718" s="1">
        <v>10454.951020408163</v>
      </c>
      <c r="H718" s="1">
        <v>11363.955555555556</v>
      </c>
      <c r="I718" s="1">
        <v>9727.761226725082</v>
      </c>
      <c r="J718" s="1">
        <v>9477.035064935066</v>
      </c>
      <c r="K718" s="1">
        <v>9000.0</v>
      </c>
      <c r="L718" s="1">
        <v>12277.294957183634</v>
      </c>
      <c r="M718" s="1">
        <v>12282.0</v>
      </c>
      <c r="N718" s="1">
        <v>8000.0</v>
      </c>
      <c r="O718" s="1">
        <v>6908.787755102041</v>
      </c>
      <c r="P718" s="1">
        <v>7727.030379746835</v>
      </c>
      <c r="Q718" s="1">
        <v>8181.435082872928</v>
      </c>
    </row>
    <row r="719" ht="15.75" customHeight="1">
      <c r="A719" s="15">
        <v>44551.0</v>
      </c>
      <c r="B719" s="1">
        <v>8181.986440677966</v>
      </c>
      <c r="C719" s="1">
        <v>8181.978260869565</v>
      </c>
      <c r="D719" s="1">
        <v>8700.742019543975</v>
      </c>
      <c r="E719" s="1">
        <v>9090.99896049896</v>
      </c>
      <c r="F719" s="1">
        <v>10165.653985507246</v>
      </c>
      <c r="G719" s="1">
        <v>10454.977777777778</v>
      </c>
      <c r="H719" s="1">
        <v>11363.961538461539</v>
      </c>
      <c r="I719" s="1">
        <v>9727.864181091878</v>
      </c>
      <c r="J719" s="1">
        <v>9477.026970954357</v>
      </c>
      <c r="K719" s="1">
        <v>9000.0</v>
      </c>
      <c r="L719" s="1">
        <v>12280.10907504363</v>
      </c>
      <c r="M719" s="1">
        <v>12272.975609756097</v>
      </c>
      <c r="N719" s="1">
        <v>9444.087943262411</v>
      </c>
      <c r="O719" s="1">
        <v>6908.731010452961</v>
      </c>
      <c r="P719" s="1">
        <v>9056.89375</v>
      </c>
      <c r="Q719" s="1">
        <v>8181.458118556701</v>
      </c>
    </row>
    <row r="720" ht="15.75" customHeight="1">
      <c r="A720" s="15">
        <v>44552.0</v>
      </c>
      <c r="B720" s="1">
        <v>8181.982456140351</v>
      </c>
      <c r="C720" s="1">
        <v>8181.970297029703</v>
      </c>
      <c r="D720" s="1">
        <v>8700.625185185185</v>
      </c>
      <c r="E720" s="1">
        <v>9090.994858611824</v>
      </c>
      <c r="F720" s="1">
        <v>10165.508506224065</v>
      </c>
      <c r="G720" s="1">
        <v>10454.988970588236</v>
      </c>
      <c r="H720" s="1">
        <v>11363.947368421053</v>
      </c>
      <c r="I720" s="1">
        <v>9727.83076923077</v>
      </c>
      <c r="J720" s="1">
        <v>9477.05119453925</v>
      </c>
      <c r="K720" s="1">
        <v>9000.0</v>
      </c>
      <c r="L720" s="1">
        <v>12277.540302267003</v>
      </c>
      <c r="M720" s="1">
        <v>12289.202380952382</v>
      </c>
      <c r="N720" s="1">
        <v>9450.217867435158</v>
      </c>
      <c r="O720" s="1">
        <v>6908.786440677965</v>
      </c>
      <c r="P720" s="1">
        <v>9091.0</v>
      </c>
      <c r="Q720" s="1">
        <v>8181.467441860465</v>
      </c>
    </row>
    <row r="721" ht="15.75" customHeight="1">
      <c r="A721" s="15">
        <v>44553.0</v>
      </c>
      <c r="B721" s="1">
        <v>7729.474060822898</v>
      </c>
      <c r="C721" s="1">
        <v>7272.9527027027025</v>
      </c>
      <c r="D721" s="1">
        <v>8700.830201342284</v>
      </c>
      <c r="E721" s="1">
        <v>9090.996960486322</v>
      </c>
      <c r="F721" s="1">
        <v>10165.598342541436</v>
      </c>
      <c r="G721" s="1">
        <v>10454.974418604652</v>
      </c>
      <c r="H721" s="1">
        <v>11363.95</v>
      </c>
      <c r="I721" s="1">
        <v>9727.906698564593</v>
      </c>
      <c r="J721" s="1">
        <v>9477.053846153845</v>
      </c>
      <c r="K721" s="1">
        <v>9000.0</v>
      </c>
      <c r="L721" s="1">
        <v>12286.676364942528</v>
      </c>
      <c r="M721" s="1">
        <v>12285.431506849314</v>
      </c>
      <c r="N721" s="1">
        <v>8012.069709543569</v>
      </c>
      <c r="O721" s="1">
        <v>6908.788498402555</v>
      </c>
      <c r="P721" s="1">
        <v>7746.789049919485</v>
      </c>
      <c r="Q721" s="1">
        <v>8181.430434782608</v>
      </c>
    </row>
    <row r="722" ht="15.75" customHeight="1">
      <c r="A722" s="15">
        <v>44554.0</v>
      </c>
      <c r="B722" s="1">
        <v>7728.862483311082</v>
      </c>
      <c r="C722" s="1">
        <v>7272.94537815126</v>
      </c>
      <c r="D722" s="1">
        <v>8700.93888888889</v>
      </c>
      <c r="E722" s="1">
        <v>9090.99972474539</v>
      </c>
      <c r="F722" s="1">
        <v>10165.606323529411</v>
      </c>
      <c r="G722" s="1">
        <v>10454.980597014925</v>
      </c>
      <c r="H722" s="1">
        <v>11364.0</v>
      </c>
      <c r="I722" s="1">
        <v>9727.873772791025</v>
      </c>
      <c r="J722" s="1">
        <v>9477.039383561643</v>
      </c>
      <c r="K722" s="1">
        <v>9000.0</v>
      </c>
      <c r="L722" s="1">
        <v>12287.031697536757</v>
      </c>
      <c r="M722" s="1">
        <v>12282.244399185336</v>
      </c>
      <c r="N722" s="1">
        <v>8000.0</v>
      </c>
      <c r="O722" s="1">
        <v>6908.858412698412</v>
      </c>
      <c r="P722" s="1">
        <v>7727.009876543209</v>
      </c>
      <c r="Q722" s="1">
        <v>8181.5753920386005</v>
      </c>
    </row>
    <row r="723" ht="15.75" customHeight="1">
      <c r="A723" s="15">
        <v>44555.0</v>
      </c>
      <c r="B723" s="1">
        <v>7727.01775147929</v>
      </c>
      <c r="C723" s="1">
        <v>7273.0</v>
      </c>
      <c r="D723" s="1">
        <v>8700.445045045046</v>
      </c>
      <c r="E723" s="1">
        <v>9091.0</v>
      </c>
      <c r="F723" s="1">
        <v>10165.759999999998</v>
      </c>
      <c r="G723" s="1">
        <v>10455.0</v>
      </c>
      <c r="H723" s="1">
        <v>11364.0</v>
      </c>
      <c r="I723" s="1">
        <v>9727.808</v>
      </c>
      <c r="J723" s="1">
        <v>9477.049504950495</v>
      </c>
      <c r="K723" s="1">
        <v>9000.0</v>
      </c>
      <c r="L723" s="1">
        <v>12289.969885773624</v>
      </c>
      <c r="M723" s="1">
        <v>12272.990099009901</v>
      </c>
      <c r="N723" s="1">
        <v>8000.0</v>
      </c>
      <c r="O723" s="1">
        <v>6908.962962962963</v>
      </c>
      <c r="P723" s="1">
        <v>7727.014354066986</v>
      </c>
      <c r="Q723" s="1">
        <v>8181.46875</v>
      </c>
    </row>
    <row r="724" ht="15.75" customHeight="1">
      <c r="A724" s="15">
        <v>44556.0</v>
      </c>
      <c r="B724" s="1">
        <v>7727.0081799591</v>
      </c>
      <c r="C724" s="1">
        <v>7272.992248062015</v>
      </c>
      <c r="D724" s="1">
        <v>8700.857407407408</v>
      </c>
      <c r="E724" s="1">
        <v>9090.998783454988</v>
      </c>
      <c r="F724" s="1">
        <v>10165.71062992126</v>
      </c>
      <c r="G724" s="1">
        <v>10454.984567901234</v>
      </c>
      <c r="H724" s="1">
        <v>11363.985714285714</v>
      </c>
      <c r="I724" s="1">
        <v>9727.852631578948</v>
      </c>
      <c r="J724" s="1">
        <v>9477.02205882353</v>
      </c>
      <c r="K724" s="1">
        <v>9000.0</v>
      </c>
      <c r="L724" s="1">
        <v>12285.198959687907</v>
      </c>
      <c r="M724" s="1">
        <v>12281.853658536585</v>
      </c>
      <c r="N724" s="1">
        <v>8000.0</v>
      </c>
      <c r="O724" s="1">
        <v>6908.7743842364525</v>
      </c>
      <c r="P724" s="1">
        <v>7727.014586709886</v>
      </c>
      <c r="Q724" s="1">
        <v>8181.531</v>
      </c>
    </row>
    <row r="725" ht="15.75" customHeight="1">
      <c r="A725" s="15">
        <v>44557.0</v>
      </c>
      <c r="B725" s="1">
        <v>8169.520547945205</v>
      </c>
      <c r="C725" s="1">
        <v>8168.632352941177</v>
      </c>
      <c r="D725" s="1">
        <v>8700.754676258994</v>
      </c>
      <c r="E725" s="1">
        <v>9090.99880239521</v>
      </c>
      <c r="F725" s="1">
        <v>10165.71062992126</v>
      </c>
      <c r="G725" s="1">
        <v>10454.954545454546</v>
      </c>
      <c r="H725" s="1">
        <v>11363.92857142857</v>
      </c>
      <c r="I725" s="1">
        <v>9727.886524822696</v>
      </c>
      <c r="J725" s="1">
        <v>9477.020338983051</v>
      </c>
      <c r="K725" s="1">
        <v>9000.0</v>
      </c>
      <c r="L725" s="1">
        <v>12278.127128263337</v>
      </c>
      <c r="M725" s="1">
        <v>12281.970297029702</v>
      </c>
      <c r="N725" s="1">
        <v>8000.0</v>
      </c>
      <c r="O725" s="1">
        <v>6908.715121951219</v>
      </c>
      <c r="P725" s="1">
        <v>7727.003663003663</v>
      </c>
      <c r="Q725" s="1">
        <v>8181.448453608247</v>
      </c>
    </row>
    <row r="726" ht="15.75" customHeight="1">
      <c r="A726" s="15">
        <v>44558.0</v>
      </c>
      <c r="B726" s="1">
        <v>8181.9914163090125</v>
      </c>
      <c r="C726" s="1">
        <v>8182.0</v>
      </c>
      <c r="D726" s="1">
        <v>8700.860169491527</v>
      </c>
      <c r="E726" s="1">
        <v>9090.998097050428</v>
      </c>
      <c r="F726" s="1">
        <v>10165.65282051282</v>
      </c>
      <c r="G726" s="1">
        <v>10454.984848484848</v>
      </c>
      <c r="H726" s="1">
        <v>11363.982142857143</v>
      </c>
      <c r="I726" s="1">
        <v>9727.794316644113</v>
      </c>
      <c r="J726" s="1">
        <v>9477.02242524917</v>
      </c>
      <c r="K726" s="1">
        <v>9000.0</v>
      </c>
      <c r="L726" s="1">
        <v>12280.273529411765</v>
      </c>
      <c r="M726" s="1">
        <v>12272.976744186046</v>
      </c>
      <c r="N726" s="1">
        <v>9441.308108108109</v>
      </c>
      <c r="O726" s="1">
        <v>6908.67264573991</v>
      </c>
      <c r="P726" s="1">
        <v>9046.521739130434</v>
      </c>
      <c r="Q726" s="1">
        <v>8181.290645879732</v>
      </c>
    </row>
    <row r="727" ht="15.75" customHeight="1">
      <c r="A727" s="15">
        <v>44559.0</v>
      </c>
      <c r="B727" s="1">
        <v>8181.993197278912</v>
      </c>
      <c r="C727" s="1">
        <v>8181.983606557377</v>
      </c>
      <c r="D727" s="1">
        <v>8700.851773049646</v>
      </c>
      <c r="E727" s="1">
        <v>9090.99855595668</v>
      </c>
      <c r="F727" s="1">
        <v>10165.61782312925</v>
      </c>
      <c r="G727" s="1">
        <v>10454.97899159664</v>
      </c>
      <c r="H727" s="1">
        <v>11363.984126984127</v>
      </c>
      <c r="I727" s="1">
        <v>9727.877192982456</v>
      </c>
      <c r="J727" s="1">
        <v>9477.030791788857</v>
      </c>
      <c r="K727" s="1">
        <v>9000.0</v>
      </c>
      <c r="L727" s="1">
        <v>12282.147080028839</v>
      </c>
      <c r="M727" s="1">
        <v>12279.654411764706</v>
      </c>
      <c r="N727" s="1">
        <v>9449.111272727274</v>
      </c>
      <c r="O727" s="1">
        <v>6908.587192118226</v>
      </c>
      <c r="P727" s="1">
        <v>9076.333333333334</v>
      </c>
      <c r="Q727" s="1">
        <v>8181.419548872181</v>
      </c>
    </row>
    <row r="728" ht="15.75" customHeight="1">
      <c r="A728" s="15">
        <v>44560.0</v>
      </c>
      <c r="B728" s="1">
        <v>8181.9922279792745</v>
      </c>
      <c r="C728" s="1">
        <v>8181.984126984127</v>
      </c>
      <c r="D728" s="1">
        <v>8700.912318840581</v>
      </c>
      <c r="E728" s="1">
        <v>9090.997772001485</v>
      </c>
      <c r="F728" s="1">
        <v>10165.556358974358</v>
      </c>
      <c r="G728" s="1">
        <v>10454.984126984127</v>
      </c>
      <c r="H728" s="1">
        <v>11363.989795918367</v>
      </c>
      <c r="I728" s="1">
        <v>9727.856115107914</v>
      </c>
      <c r="J728" s="1">
        <v>9477.027539779681</v>
      </c>
      <c r="K728" s="1">
        <v>9000.0</v>
      </c>
      <c r="L728" s="1">
        <v>12279.941673062165</v>
      </c>
      <c r="M728" s="1">
        <v>12292.197183098591</v>
      </c>
      <c r="N728" s="1">
        <v>8008.772014475271</v>
      </c>
      <c r="O728" s="1">
        <v>6908.684581497797</v>
      </c>
      <c r="P728" s="1">
        <v>7734.7504725897925</v>
      </c>
      <c r="Q728" s="1">
        <v>8181.3964757709255</v>
      </c>
    </row>
    <row r="729" ht="15.75" customHeight="1">
      <c r="A729" s="15">
        <v>44561.0</v>
      </c>
      <c r="B729" s="1">
        <v>8181.990853658536</v>
      </c>
      <c r="C729" s="1">
        <v>8181.9702380952385</v>
      </c>
      <c r="D729" s="1">
        <v>8700.769767441861</v>
      </c>
      <c r="E729" s="1">
        <v>9090.999520613615</v>
      </c>
      <c r="F729" s="1">
        <v>10165.612470588234</v>
      </c>
      <c r="G729" s="1">
        <v>10454.976063829787</v>
      </c>
      <c r="H729" s="1">
        <v>11363.971153846154</v>
      </c>
      <c r="I729" s="1">
        <v>9727.912117177097</v>
      </c>
      <c r="J729" s="1">
        <v>9477.03209700428</v>
      </c>
      <c r="K729" s="1">
        <v>9000.0</v>
      </c>
      <c r="L729" s="1">
        <v>12282.727150795172</v>
      </c>
      <c r="M729" s="1">
        <v>12279.772388059702</v>
      </c>
      <c r="N729" s="1">
        <v>8000.0</v>
      </c>
      <c r="O729" s="1">
        <v>6908.778694158075</v>
      </c>
      <c r="P729" s="1">
        <v>7727.012360939431</v>
      </c>
      <c r="Q729" s="1">
        <v>8181.448253557568</v>
      </c>
    </row>
    <row r="730" ht="15.75" customHeight="1">
      <c r="A730" s="15">
        <v>44562.0</v>
      </c>
      <c r="B730" s="1">
        <v>8181.994505494506</v>
      </c>
      <c r="C730" s="1">
        <v>8182.0</v>
      </c>
      <c r="D730" s="1">
        <v>8700.826315789474</v>
      </c>
      <c r="E730" s="1">
        <v>9090.998632010944</v>
      </c>
      <c r="F730" s="1">
        <v>10165.72629032258</v>
      </c>
      <c r="G730" s="1">
        <v>10454.97435897436</v>
      </c>
      <c r="H730" s="1">
        <v>11363.972222222223</v>
      </c>
      <c r="I730" s="1">
        <v>9727.83512544803</v>
      </c>
      <c r="J730" s="1">
        <v>9477.020325203252</v>
      </c>
      <c r="K730" s="1">
        <v>9000.0</v>
      </c>
      <c r="L730" s="1">
        <v>12285.921708185053</v>
      </c>
      <c r="M730" s="1">
        <v>12272.98076923077</v>
      </c>
      <c r="N730" s="1">
        <v>8000.0</v>
      </c>
      <c r="O730" s="1">
        <v>6908.924137931035</v>
      </c>
      <c r="P730" s="1">
        <v>7727.015923566879</v>
      </c>
      <c r="Q730" s="1">
        <v>8181.4655172413795</v>
      </c>
    </row>
    <row r="731" ht="15.75" customHeight="1">
      <c r="A731" s="15">
        <v>44563.0</v>
      </c>
      <c r="B731" s="1">
        <v>8182.0</v>
      </c>
      <c r="C731" s="1">
        <v>8182.0</v>
      </c>
      <c r="D731" s="1">
        <v>8700.678651685394</v>
      </c>
      <c r="E731" s="1">
        <v>9091.0</v>
      </c>
      <c r="F731" s="1">
        <v>10165.656790123456</v>
      </c>
      <c r="G731" s="1">
        <v>10454.984756097561</v>
      </c>
      <c r="H731" s="1">
        <v>11363.969230769231</v>
      </c>
      <c r="I731" s="1">
        <v>9727.844827586207</v>
      </c>
      <c r="J731" s="1">
        <v>9477.019659239842</v>
      </c>
      <c r="K731" s="1">
        <v>9000.0</v>
      </c>
      <c r="L731" s="1">
        <v>12278.491960183766</v>
      </c>
      <c r="M731" s="1">
        <v>12296.299145299145</v>
      </c>
      <c r="N731" s="1">
        <v>8000.0</v>
      </c>
      <c r="O731" s="1">
        <v>6908.81963190184</v>
      </c>
      <c r="P731" s="1">
        <v>7727.011320754717</v>
      </c>
      <c r="Q731" s="1">
        <v>8181.419561243144</v>
      </c>
    </row>
    <row r="732" ht="15.75" customHeight="1">
      <c r="A732" s="15">
        <v>44564.0</v>
      </c>
      <c r="B732" s="1">
        <v>8963.33613445378</v>
      </c>
      <c r="C732" s="1">
        <v>9000.0</v>
      </c>
      <c r="D732" s="1">
        <v>8700.668932038836</v>
      </c>
      <c r="E732" s="1">
        <v>11680.46052631579</v>
      </c>
      <c r="F732" s="1">
        <v>10165.600978260869</v>
      </c>
      <c r="G732" s="1">
        <v>10454.968503937007</v>
      </c>
      <c r="H732" s="1">
        <v>11363.952380952382</v>
      </c>
      <c r="I732" s="1">
        <v>9727.88817204301</v>
      </c>
      <c r="J732" s="1">
        <v>9476.824512534818</v>
      </c>
      <c r="K732" s="1">
        <v>8989.534513274337</v>
      </c>
      <c r="L732" s="1">
        <v>13156.87219343696</v>
      </c>
      <c r="M732" s="1">
        <v>13182.0</v>
      </c>
      <c r="N732" s="1">
        <v>8000.0</v>
      </c>
      <c r="O732" s="1">
        <v>6908.7</v>
      </c>
      <c r="P732" s="1">
        <v>7729.007326007326</v>
      </c>
      <c r="Q732" s="1">
        <v>8181.321428571428</v>
      </c>
    </row>
    <row r="733" ht="15.75" customHeight="1">
      <c r="A733" s="15">
        <v>44565.0</v>
      </c>
      <c r="B733" s="1">
        <v>8964.920152091256</v>
      </c>
      <c r="C733" s="1">
        <v>9000.0</v>
      </c>
      <c r="D733" s="1">
        <v>8700.909411764707</v>
      </c>
      <c r="E733" s="1">
        <v>11795.545816733067</v>
      </c>
      <c r="F733" s="1">
        <v>10165.602857142856</v>
      </c>
      <c r="G733" s="1">
        <v>10454.992753623188</v>
      </c>
      <c r="H733" s="1">
        <v>11363.962264150943</v>
      </c>
      <c r="I733" s="1">
        <v>9727.843694493784</v>
      </c>
      <c r="J733" s="1">
        <v>9476.42075892857</v>
      </c>
      <c r="K733" s="1">
        <v>8960.464882943144</v>
      </c>
      <c r="L733" s="1">
        <v>13160.922720247296</v>
      </c>
      <c r="M733" s="1">
        <v>13182.0</v>
      </c>
      <c r="N733" s="1">
        <v>9447.885201793722</v>
      </c>
      <c r="O733" s="1">
        <v>6908.671428571428</v>
      </c>
      <c r="P733" s="1">
        <v>9037.595238095239</v>
      </c>
      <c r="Q733" s="1">
        <v>8181.377678571429</v>
      </c>
    </row>
    <row r="734" ht="15.75" customHeight="1">
      <c r="A734" s="15">
        <v>44566.0</v>
      </c>
      <c r="B734" s="1">
        <v>8959.789830508475</v>
      </c>
      <c r="C734" s="1">
        <v>9000.0</v>
      </c>
      <c r="D734" s="1">
        <v>8700.898617511522</v>
      </c>
      <c r="E734" s="1">
        <v>11732.027118644068</v>
      </c>
      <c r="F734" s="1">
        <v>10165.576666666666</v>
      </c>
      <c r="G734" s="1">
        <v>10454.994652406416</v>
      </c>
      <c r="H734" s="1">
        <v>11363.95744680851</v>
      </c>
      <c r="I734" s="1">
        <v>9727.901081916538</v>
      </c>
      <c r="J734" s="1">
        <v>9475.84135667396</v>
      </c>
      <c r="K734" s="1">
        <v>8976.150078988941</v>
      </c>
      <c r="L734" s="1">
        <v>13168.695478723404</v>
      </c>
      <c r="M734" s="1">
        <v>13160.611764705882</v>
      </c>
      <c r="N734" s="1">
        <v>9448.157939914165</v>
      </c>
      <c r="O734" s="1">
        <v>6908.752317880794</v>
      </c>
      <c r="P734" s="1">
        <v>9068.267857142857</v>
      </c>
      <c r="Q734" s="1">
        <v>8181.339928057554</v>
      </c>
    </row>
    <row r="735" ht="15.75" customHeight="1">
      <c r="A735" s="15">
        <v>44567.0</v>
      </c>
      <c r="B735" s="1">
        <v>8121.610921501707</v>
      </c>
      <c r="C735" s="1">
        <v>7747.428571428572</v>
      </c>
      <c r="D735" s="1">
        <v>8700.89</v>
      </c>
      <c r="E735" s="1">
        <v>10150.06629834254</v>
      </c>
      <c r="F735" s="1">
        <v>10165.6175</v>
      </c>
      <c r="G735" s="1">
        <v>10454.994680851063</v>
      </c>
      <c r="H735" s="1">
        <v>11363.960784313726</v>
      </c>
      <c r="I735" s="1">
        <v>9727.909722222223</v>
      </c>
      <c r="J735" s="1">
        <v>9475.632467532467</v>
      </c>
      <c r="K735" s="1">
        <v>8972.05873493976</v>
      </c>
      <c r="L735" s="1">
        <v>13174.526995305165</v>
      </c>
      <c r="M735" s="1">
        <v>13171.9</v>
      </c>
      <c r="N735" s="1">
        <v>8012.256179775281</v>
      </c>
      <c r="O735" s="1">
        <v>6908.676363636364</v>
      </c>
      <c r="P735" s="1">
        <v>7757.864253393665</v>
      </c>
      <c r="Q735" s="1">
        <v>8181.423444976077</v>
      </c>
    </row>
    <row r="736" ht="15.75" customHeight="1">
      <c r="A736" s="15">
        <v>44568.0</v>
      </c>
      <c r="B736" s="1">
        <v>7726.366863905326</v>
      </c>
      <c r="C736" s="1">
        <v>7272.969696969697</v>
      </c>
      <c r="D736" s="1">
        <v>8700.886597938146</v>
      </c>
      <c r="E736" s="1">
        <v>9529.249547920434</v>
      </c>
      <c r="F736" s="1">
        <v>10165.600347222222</v>
      </c>
      <c r="G736" s="1">
        <v>10454.971428571429</v>
      </c>
      <c r="H736" s="1">
        <v>11363.975609756097</v>
      </c>
      <c r="I736" s="1">
        <v>9727.866043613707</v>
      </c>
      <c r="J736" s="1">
        <v>9473.585915492959</v>
      </c>
      <c r="K736" s="1">
        <v>8961.747096774194</v>
      </c>
      <c r="L736" s="1">
        <v>13169.571753986333</v>
      </c>
      <c r="M736" s="1">
        <v>13173.736363636364</v>
      </c>
      <c r="N736" s="1">
        <v>8000.0</v>
      </c>
      <c r="O736" s="1">
        <v>6908.6407239819</v>
      </c>
      <c r="P736" s="1">
        <v>7727.008733624454</v>
      </c>
      <c r="Q736" s="1">
        <v>8181.367924528302</v>
      </c>
    </row>
    <row r="737" ht="15.75" customHeight="1">
      <c r="A737" s="15">
        <v>44569.0</v>
      </c>
      <c r="B737" s="1">
        <v>7725.147169811321</v>
      </c>
      <c r="C737" s="1">
        <v>7272.962962962963</v>
      </c>
      <c r="D737" s="1">
        <v>8700.68</v>
      </c>
      <c r="E737" s="1">
        <v>9526.4713313897</v>
      </c>
      <c r="F737" s="1">
        <v>10165.642016129032</v>
      </c>
      <c r="G737" s="1">
        <v>10454.988505747126</v>
      </c>
      <c r="H737" s="1">
        <v>11363.965517241379</v>
      </c>
      <c r="I737" s="1">
        <v>9727.874635568513</v>
      </c>
      <c r="J737" s="1">
        <v>9474.739864864865</v>
      </c>
      <c r="K737" s="1">
        <v>8974.876025524156</v>
      </c>
      <c r="L737" s="1">
        <v>13168.049511854952</v>
      </c>
      <c r="M737" s="1">
        <v>13177.086486486487</v>
      </c>
      <c r="N737" s="1">
        <v>8000.0</v>
      </c>
      <c r="O737" s="1">
        <v>6908.759055118109</v>
      </c>
      <c r="P737" s="1">
        <v>7727.010563380281</v>
      </c>
      <c r="Q737" s="1">
        <v>8181.376494023904</v>
      </c>
    </row>
    <row r="738" ht="15.75" customHeight="1">
      <c r="A738" s="15">
        <v>44570.0</v>
      </c>
      <c r="B738" s="1">
        <v>7726.366726296958</v>
      </c>
      <c r="C738" s="1">
        <v>7272.971223021583</v>
      </c>
      <c r="D738" s="1">
        <v>8700.76783919598</v>
      </c>
      <c r="E738" s="1">
        <v>9535.097067745197</v>
      </c>
      <c r="F738" s="1">
        <v>10165.711395348837</v>
      </c>
      <c r="G738" s="1">
        <v>10454.990322580645</v>
      </c>
      <c r="H738" s="1">
        <v>11363.92857142857</v>
      </c>
      <c r="I738" s="1">
        <v>9727.901926444834</v>
      </c>
      <c r="J738" s="1">
        <v>9475.962435233161</v>
      </c>
      <c r="K738" s="1">
        <v>8988.202247191011</v>
      </c>
      <c r="L738" s="1">
        <v>13166.264102564102</v>
      </c>
      <c r="M738" s="1">
        <v>13175.598591549297</v>
      </c>
      <c r="N738" s="1">
        <v>8000.0</v>
      </c>
      <c r="O738" s="1">
        <v>6908.615602836879</v>
      </c>
      <c r="P738" s="1">
        <v>7727.0091743119265</v>
      </c>
      <c r="Q738" s="1">
        <v>8181.396306818182</v>
      </c>
    </row>
    <row r="739" ht="15.75" customHeight="1">
      <c r="A739" s="15">
        <v>44571.0</v>
      </c>
      <c r="B739" s="1">
        <v>8917.754237288136</v>
      </c>
      <c r="C739" s="1">
        <v>9000.0</v>
      </c>
      <c r="D739" s="1">
        <v>8700.916455696202</v>
      </c>
      <c r="E739" s="1">
        <v>11736.014018691589</v>
      </c>
      <c r="F739" s="1">
        <v>10165.67469387755</v>
      </c>
      <c r="G739" s="1">
        <v>10450.45</v>
      </c>
      <c r="H739" s="1">
        <v>11363.976744186046</v>
      </c>
      <c r="I739" s="1">
        <v>9727.928705440901</v>
      </c>
      <c r="J739" s="1">
        <v>9477.018</v>
      </c>
      <c r="K739" s="1">
        <v>8983.087102177555</v>
      </c>
      <c r="L739" s="1">
        <v>13140.266770670827</v>
      </c>
      <c r="M739" s="1">
        <v>13164.849056603774</v>
      </c>
      <c r="N739" s="1">
        <v>8000.0</v>
      </c>
      <c r="O739" s="1">
        <v>6908.630841121495</v>
      </c>
      <c r="P739" s="1">
        <v>7727.015503875969</v>
      </c>
      <c r="Q739" s="1">
        <v>8181.332563510393</v>
      </c>
    </row>
    <row r="740" ht="15.75" customHeight="1">
      <c r="A740" s="15">
        <v>44572.0</v>
      </c>
      <c r="B740" s="1">
        <v>8970.819188191881</v>
      </c>
      <c r="C740" s="1">
        <v>9000.0</v>
      </c>
      <c r="D740" s="1">
        <v>8700.86404494382</v>
      </c>
      <c r="E740" s="1">
        <v>11634.0206185567</v>
      </c>
      <c r="F740" s="1">
        <v>10165.643888888888</v>
      </c>
      <c r="G740" s="1">
        <v>10435.327160493827</v>
      </c>
      <c r="H740" s="1">
        <v>11363.978260869566</v>
      </c>
      <c r="I740" s="1">
        <v>9727.892617449665</v>
      </c>
      <c r="J740" s="1">
        <v>9476.397260273972</v>
      </c>
      <c r="K740" s="1">
        <v>8980.261455525606</v>
      </c>
      <c r="L740" s="1">
        <v>13137.1788856305</v>
      </c>
      <c r="M740" s="1">
        <v>13141.298507462687</v>
      </c>
      <c r="N740" s="1">
        <v>9434.921428571428</v>
      </c>
      <c r="O740" s="1">
        <v>6908.6596273291925</v>
      </c>
      <c r="P740" s="1">
        <v>9025.888888888889</v>
      </c>
      <c r="Q740" s="1">
        <v>8181.4107505071</v>
      </c>
    </row>
    <row r="741" ht="15.75" customHeight="1">
      <c r="A741" s="15">
        <v>44573.0</v>
      </c>
      <c r="B741" s="1">
        <v>8975.2875</v>
      </c>
      <c r="C741" s="1">
        <v>9000.0</v>
      </c>
      <c r="D741" s="1">
        <v>8700.97365269461</v>
      </c>
      <c r="E741" s="1">
        <v>11643.697594501718</v>
      </c>
      <c r="F741" s="1">
        <v>10165.661812080536</v>
      </c>
      <c r="G741" s="1">
        <v>10443.872093023256</v>
      </c>
      <c r="H741" s="1">
        <v>11363.976744186046</v>
      </c>
      <c r="I741" s="1">
        <v>9727.875190258752</v>
      </c>
      <c r="J741" s="1">
        <v>9476.686046511628</v>
      </c>
      <c r="K741" s="1">
        <v>8965.013736263736</v>
      </c>
      <c r="L741" s="1">
        <v>13131.247774480713</v>
      </c>
      <c r="M741" s="1">
        <v>13170.493670886075</v>
      </c>
      <c r="N741" s="1">
        <v>9454.402941176471</v>
      </c>
      <c r="O741" s="1">
        <v>6908.584864864864</v>
      </c>
      <c r="P741" s="1">
        <v>9059.288256227757</v>
      </c>
      <c r="Q741" s="1">
        <v>8181.404494382023</v>
      </c>
    </row>
    <row r="742" ht="15.75" customHeight="1">
      <c r="A742" s="15">
        <v>44574.0</v>
      </c>
      <c r="B742" s="1">
        <v>6100.858461538462</v>
      </c>
      <c r="C742" s="1">
        <v>7294.333333333333</v>
      </c>
      <c r="D742" s="1">
        <v>8700.800952380952</v>
      </c>
      <c r="E742" s="1">
        <v>9556.821978021979</v>
      </c>
      <c r="F742" s="1">
        <v>10165.645703125</v>
      </c>
      <c r="G742" s="1">
        <v>10451.588235294117</v>
      </c>
      <c r="H742" s="1">
        <v>11364.0</v>
      </c>
      <c r="I742" s="1">
        <v>9727.887043189368</v>
      </c>
      <c r="J742" s="1">
        <v>9477.016483516483</v>
      </c>
      <c r="K742" s="1">
        <v>8976.099730458222</v>
      </c>
      <c r="L742" s="1">
        <v>13137.977496483825</v>
      </c>
      <c r="M742" s="1">
        <v>13181.977272727272</v>
      </c>
      <c r="N742" s="1">
        <v>8004.706796116505</v>
      </c>
      <c r="O742" s="1">
        <v>6908.640506329114</v>
      </c>
      <c r="P742" s="1">
        <v>7741.06529209622</v>
      </c>
      <c r="Q742" s="1">
        <v>8181.304195804196</v>
      </c>
    </row>
    <row r="743" ht="15.75" customHeight="1">
      <c r="A743" s="15">
        <v>44575.0</v>
      </c>
      <c r="B743" s="1">
        <v>7710.383132530121</v>
      </c>
      <c r="C743" s="1">
        <v>7272.972727272727</v>
      </c>
      <c r="D743" s="1">
        <v>8700.818930041152</v>
      </c>
      <c r="E743" s="1">
        <v>9531.913990825688</v>
      </c>
      <c r="F743" s="1">
        <v>10165.650639534882</v>
      </c>
      <c r="G743" s="1">
        <v>10445.79061371841</v>
      </c>
      <c r="H743" s="1">
        <v>11364.0</v>
      </c>
      <c r="I743" s="1">
        <v>9727.926267281106</v>
      </c>
      <c r="J743" s="1">
        <v>9477.0</v>
      </c>
      <c r="K743" s="1">
        <v>8958.301843317973</v>
      </c>
      <c r="L743" s="1">
        <v>12279.482142857143</v>
      </c>
      <c r="M743" s="1">
        <v>12272.971014492754</v>
      </c>
      <c r="N743" s="1">
        <v>8000.0</v>
      </c>
      <c r="O743" s="1">
        <v>6908.583870967741</v>
      </c>
      <c r="P743" s="1">
        <v>7727.008064516129</v>
      </c>
      <c r="Q743" s="1">
        <v>8181.311264822134</v>
      </c>
    </row>
    <row r="744" ht="15.75" customHeight="1">
      <c r="A744" s="15">
        <v>44576.0</v>
      </c>
      <c r="B744" s="1">
        <v>7725.756944444444</v>
      </c>
      <c r="C744" s="1">
        <v>7272.95652173913</v>
      </c>
      <c r="D744" s="1">
        <v>8700.879037800689</v>
      </c>
      <c r="E744" s="1">
        <v>9533.01878238342</v>
      </c>
      <c r="F744" s="1">
        <v>10165.647853658536</v>
      </c>
      <c r="G744" s="1">
        <v>10443.646884272997</v>
      </c>
      <c r="H744" s="1">
        <v>11364.0</v>
      </c>
      <c r="I744" s="1">
        <v>9727.897674418604</v>
      </c>
      <c r="J744" s="1">
        <v>9477.025</v>
      </c>
      <c r="K744" s="1">
        <v>8957.88060836502</v>
      </c>
      <c r="L744" s="1">
        <v>12272.986449864498</v>
      </c>
      <c r="M744" s="1">
        <v>12272.983673469387</v>
      </c>
      <c r="N744" s="1">
        <v>8000.0</v>
      </c>
      <c r="O744" s="1">
        <v>6908.705932203389</v>
      </c>
      <c r="P744" s="1">
        <v>7727.001801801802</v>
      </c>
      <c r="Q744" s="1">
        <v>8181.422958397535</v>
      </c>
    </row>
    <row r="745" ht="15.75" customHeight="1">
      <c r="A745" s="15">
        <v>44577.0</v>
      </c>
      <c r="B745" s="1">
        <v>7726.234836702954</v>
      </c>
      <c r="C745" s="1">
        <v>7272.978723404255</v>
      </c>
      <c r="D745" s="1">
        <v>8700.911290322581</v>
      </c>
      <c r="E745" s="1">
        <v>9532.972041612484</v>
      </c>
      <c r="F745" s="1">
        <v>10165.697611940299</v>
      </c>
      <c r="G745" s="1">
        <v>10441.720238095239</v>
      </c>
      <c r="H745" s="1">
        <v>11364.0</v>
      </c>
      <c r="I745" s="1">
        <v>9727.850356294537</v>
      </c>
      <c r="J745" s="1">
        <v>9476.763461538461</v>
      </c>
      <c r="K745" s="1">
        <v>8964.37037037037</v>
      </c>
      <c r="L745" s="1">
        <v>12272.991569086651</v>
      </c>
      <c r="M745" s="1">
        <v>12273.0</v>
      </c>
      <c r="N745" s="1">
        <v>8000.0</v>
      </c>
      <c r="O745" s="1">
        <v>6908.696330275228</v>
      </c>
      <c r="P745" s="1">
        <v>7727.008403361345</v>
      </c>
      <c r="Q745" s="1">
        <v>8181.379518072289</v>
      </c>
    </row>
    <row r="746" ht="15.75" customHeight="1">
      <c r="A746" s="15">
        <v>44578.0</v>
      </c>
      <c r="B746" s="1">
        <v>8872.295238095237</v>
      </c>
      <c r="C746" s="1">
        <v>8975.676056338029</v>
      </c>
      <c r="D746" s="1">
        <v>8700.878899082569</v>
      </c>
      <c r="E746" s="1">
        <v>11683.329512893983</v>
      </c>
      <c r="F746" s="1">
        <v>10165.585833333333</v>
      </c>
      <c r="G746" s="1">
        <v>10437.854838709678</v>
      </c>
      <c r="H746" s="1">
        <v>11364.0</v>
      </c>
      <c r="I746" s="1">
        <v>9727.91304347826</v>
      </c>
      <c r="J746" s="1">
        <v>9477.017964071856</v>
      </c>
      <c r="K746" s="1">
        <v>8983.095700416088</v>
      </c>
      <c r="L746" s="1">
        <v>12272.99409681228</v>
      </c>
      <c r="M746" s="1">
        <v>12272.973451327434</v>
      </c>
      <c r="N746" s="1">
        <v>8000.0</v>
      </c>
      <c r="O746" s="1">
        <v>6908.6120930232555</v>
      </c>
      <c r="P746" s="1">
        <v>7727.012195121952</v>
      </c>
      <c r="Q746" s="1">
        <v>8181.404024767802</v>
      </c>
    </row>
    <row r="747" ht="15.75" customHeight="1">
      <c r="A747" s="15">
        <v>44579.0</v>
      </c>
      <c r="B747" s="1">
        <v>8961.611650485436</v>
      </c>
      <c r="C747" s="1">
        <v>9000.0</v>
      </c>
      <c r="D747" s="1">
        <v>8700.91918367347</v>
      </c>
      <c r="E747" s="1">
        <v>11683.817460317461</v>
      </c>
      <c r="F747" s="1">
        <v>10165.58788235294</v>
      </c>
      <c r="G747" s="1">
        <v>10441.697916666666</v>
      </c>
      <c r="H747" s="1">
        <v>11363.945945945947</v>
      </c>
      <c r="I747" s="1">
        <v>9727.911428571428</v>
      </c>
      <c r="J747" s="1">
        <v>9477.010416666666</v>
      </c>
      <c r="K747" s="1">
        <v>8972.327077747988</v>
      </c>
      <c r="L747" s="1">
        <v>13153.64025974026</v>
      </c>
      <c r="M747" s="1">
        <v>13173.174757281553</v>
      </c>
      <c r="N747" s="1">
        <v>9448.973134328358</v>
      </c>
      <c r="O747" s="1">
        <v>6908.712757201646</v>
      </c>
      <c r="P747" s="1">
        <v>9036.381944444445</v>
      </c>
      <c r="Q747" s="1">
        <v>8181.45</v>
      </c>
    </row>
    <row r="748" ht="15.75" customHeight="1">
      <c r="A748" s="15">
        <v>44580.0</v>
      </c>
      <c r="B748" s="1">
        <v>8986.73154362416</v>
      </c>
      <c r="C748" s="1">
        <v>9000.0</v>
      </c>
      <c r="D748" s="1">
        <v>8700.908333333335</v>
      </c>
      <c r="E748" s="1">
        <v>11721.394285714287</v>
      </c>
      <c r="F748" s="1">
        <v>10165.692216216215</v>
      </c>
      <c r="G748" s="1">
        <v>10451.788944723618</v>
      </c>
      <c r="H748" s="1">
        <v>11363.977272727272</v>
      </c>
      <c r="I748" s="1">
        <v>9727.864253393665</v>
      </c>
      <c r="J748" s="1">
        <v>9477.0</v>
      </c>
      <c r="K748" s="1">
        <v>8985.460659898477</v>
      </c>
      <c r="L748" s="1">
        <v>13152.73594771242</v>
      </c>
      <c r="M748" s="1">
        <v>13182.0</v>
      </c>
      <c r="N748" s="1">
        <v>9454.409302325581</v>
      </c>
      <c r="O748" s="1">
        <v>6908.677692307692</v>
      </c>
      <c r="P748" s="1">
        <v>9065.020408163266</v>
      </c>
      <c r="Q748" s="1">
        <v>8181.3531187122735</v>
      </c>
    </row>
    <row r="749" ht="15.75" customHeight="1">
      <c r="A749" s="15">
        <v>44581.0</v>
      </c>
      <c r="B749" s="1">
        <v>7760.563253012048</v>
      </c>
      <c r="C749" s="1">
        <v>7288.0</v>
      </c>
      <c r="D749" s="1">
        <v>8700.978640776699</v>
      </c>
      <c r="E749" s="1">
        <v>9565.297101449276</v>
      </c>
      <c r="F749" s="1">
        <v>10165.565581395347</v>
      </c>
      <c r="G749" s="1">
        <v>10452.189427312775</v>
      </c>
      <c r="H749" s="1">
        <v>11364.0</v>
      </c>
      <c r="I749" s="1">
        <v>9727.916247906198</v>
      </c>
      <c r="J749" s="1">
        <v>9477.017045454546</v>
      </c>
      <c r="K749" s="1">
        <v>8974.47630619684</v>
      </c>
      <c r="L749" s="1">
        <v>13157.667103538663</v>
      </c>
      <c r="M749" s="1">
        <v>13182.0</v>
      </c>
      <c r="N749" s="1">
        <v>8029.339481268013</v>
      </c>
      <c r="O749" s="1">
        <v>6908.6620689655165</v>
      </c>
      <c r="P749" s="1">
        <v>7750.391428571428</v>
      </c>
      <c r="Q749" s="1">
        <v>8181.342477876106</v>
      </c>
    </row>
    <row r="750" ht="15.75" customHeight="1">
      <c r="A750" s="15">
        <v>44582.0</v>
      </c>
      <c r="B750" s="1">
        <v>7726.377094972067</v>
      </c>
      <c r="C750" s="1">
        <v>7272.974137931034</v>
      </c>
      <c r="D750" s="1">
        <v>8700.927699530517</v>
      </c>
      <c r="E750" s="1">
        <v>9535.67381974249</v>
      </c>
      <c r="F750" s="1">
        <v>10165.576263736262</v>
      </c>
      <c r="G750" s="1">
        <v>10447.494117647058</v>
      </c>
      <c r="H750" s="1">
        <v>11363.977777777778</v>
      </c>
      <c r="I750" s="1">
        <v>9727.856603773585</v>
      </c>
      <c r="J750" s="1">
        <v>9477.01923076923</v>
      </c>
      <c r="K750" s="1">
        <v>8973.117404737384</v>
      </c>
      <c r="L750" s="1">
        <v>13157.582317073171</v>
      </c>
      <c r="M750" s="1">
        <v>13181.987012987012</v>
      </c>
      <c r="N750" s="1">
        <v>8000.0</v>
      </c>
      <c r="O750" s="1">
        <v>6908.709717868338</v>
      </c>
      <c r="P750" s="1">
        <v>7727.007009345794</v>
      </c>
      <c r="Q750" s="1">
        <v>8181.389552238806</v>
      </c>
    </row>
    <row r="751" ht="15.75" customHeight="1">
      <c r="A751" s="15">
        <v>44583.0</v>
      </c>
      <c r="B751" s="1">
        <v>7726.0</v>
      </c>
      <c r="C751" s="1">
        <v>7272.982352941176</v>
      </c>
      <c r="D751" s="1">
        <v>8700.80371747212</v>
      </c>
      <c r="E751" s="1">
        <v>9534.08695652174</v>
      </c>
      <c r="F751" s="1">
        <v>10165.692216216215</v>
      </c>
      <c r="G751" s="1">
        <v>10444.439716312057</v>
      </c>
      <c r="H751" s="1">
        <v>11363.967213114754</v>
      </c>
      <c r="I751" s="1">
        <v>9727.900692840647</v>
      </c>
      <c r="J751" s="1">
        <v>9477.03947368421</v>
      </c>
      <c r="K751" s="1">
        <v>8951.509287925697</v>
      </c>
      <c r="L751" s="1">
        <v>13157.50538277512</v>
      </c>
      <c r="M751" s="1">
        <v>13182.0</v>
      </c>
      <c r="N751" s="1">
        <v>8000.0</v>
      </c>
      <c r="O751" s="1">
        <v>6908.687394957982</v>
      </c>
      <c r="P751" s="1">
        <v>7727.0050675675675</v>
      </c>
      <c r="Q751" s="1">
        <v>8181.451367781155</v>
      </c>
    </row>
    <row r="752" ht="15.75" customHeight="1">
      <c r="A752" s="15">
        <v>44584.0</v>
      </c>
      <c r="B752" s="1">
        <v>7725.771474878444</v>
      </c>
      <c r="C752" s="1">
        <v>7272.982954545455</v>
      </c>
      <c r="D752" s="1">
        <v>8700.88288973384</v>
      </c>
      <c r="E752" s="1">
        <v>9534.861177884615</v>
      </c>
      <c r="F752" s="1">
        <v>10165.591959798994</v>
      </c>
      <c r="G752" s="1">
        <v>10435.18652849741</v>
      </c>
      <c r="H752" s="1">
        <v>11363.933333333332</v>
      </c>
      <c r="I752" s="1">
        <v>9727.897959183674</v>
      </c>
      <c r="J752" s="1">
        <v>9477.0</v>
      </c>
      <c r="K752" s="1">
        <v>8963.22724014337</v>
      </c>
      <c r="L752" s="1">
        <v>13152.016120906801</v>
      </c>
      <c r="M752" s="1">
        <v>13182.0</v>
      </c>
      <c r="N752" s="1">
        <v>8000.0</v>
      </c>
      <c r="O752" s="1">
        <v>6908.657918552036</v>
      </c>
      <c r="P752" s="1">
        <v>7727.013473053892</v>
      </c>
      <c r="Q752" s="1">
        <v>8181.408301158302</v>
      </c>
    </row>
    <row r="753" ht="15.75" customHeight="1">
      <c r="A753" s="15">
        <v>44585.0</v>
      </c>
      <c r="B753" s="1">
        <v>8929.7375</v>
      </c>
      <c r="C753" s="1">
        <v>9000.0</v>
      </c>
      <c r="D753" s="1">
        <v>8700.88137254902</v>
      </c>
      <c r="E753" s="1">
        <v>11546.358208955224</v>
      </c>
      <c r="F753" s="1">
        <v>10165.632277777777</v>
      </c>
      <c r="G753" s="1">
        <v>10448.227513227514</v>
      </c>
      <c r="H753" s="1">
        <v>11364.0</v>
      </c>
      <c r="I753" s="1">
        <v>9727.891008174387</v>
      </c>
      <c r="J753" s="1">
        <v>9477.0</v>
      </c>
      <c r="K753" s="1">
        <v>8970.591807909605</v>
      </c>
      <c r="L753" s="1">
        <v>13151.712408759124</v>
      </c>
      <c r="M753" s="1">
        <v>13181.989795918367</v>
      </c>
      <c r="N753" s="1">
        <v>8000.0</v>
      </c>
      <c r="O753" s="1">
        <v>6908.660483870967</v>
      </c>
      <c r="P753" s="1">
        <v>7727.011764705882</v>
      </c>
      <c r="Q753" s="1">
        <v>8181.30069124424</v>
      </c>
    </row>
    <row r="754" ht="15.75" customHeight="1">
      <c r="A754" s="15">
        <v>44586.0</v>
      </c>
      <c r="B754" s="1">
        <v>8952.775244299673</v>
      </c>
      <c r="C754" s="1">
        <v>9000.0</v>
      </c>
      <c r="D754" s="1">
        <v>8700.860487804879</v>
      </c>
      <c r="E754" s="1">
        <v>11702.385906040268</v>
      </c>
      <c r="F754" s="1">
        <v>10165.671333333332</v>
      </c>
      <c r="G754" s="1">
        <v>10448.45641025641</v>
      </c>
      <c r="H754" s="1">
        <v>11364.0</v>
      </c>
      <c r="I754" s="1">
        <v>9727.879483500717</v>
      </c>
      <c r="J754" s="1">
        <v>9477.031914893618</v>
      </c>
      <c r="K754" s="1">
        <v>8969.692607003892</v>
      </c>
      <c r="L754" s="1">
        <v>13145.897284533648</v>
      </c>
      <c r="M754" s="1">
        <v>13182.0</v>
      </c>
      <c r="N754" s="1">
        <v>8275.744237918216</v>
      </c>
      <c r="O754" s="1">
        <v>6908.619555555555</v>
      </c>
      <c r="P754" s="1">
        <v>9024.186379928315</v>
      </c>
      <c r="Q754" s="1">
        <v>8181.329032258064</v>
      </c>
    </row>
    <row r="755" ht="15.75" customHeight="1">
      <c r="A755" s="15">
        <v>44587.0</v>
      </c>
      <c r="B755" s="1">
        <v>8934.967105263158</v>
      </c>
      <c r="C755" s="1">
        <v>9000.0</v>
      </c>
      <c r="D755" s="1">
        <v>8700.819178082193</v>
      </c>
      <c r="E755" s="1">
        <v>11662.739884393064</v>
      </c>
      <c r="F755" s="1">
        <v>10165.384683098591</v>
      </c>
      <c r="G755" s="1">
        <v>10440.362385321101</v>
      </c>
      <c r="H755" s="1">
        <v>11364.0</v>
      </c>
      <c r="I755" s="1">
        <v>9727.85843373494</v>
      </c>
      <c r="J755" s="1">
        <v>9477.036585365853</v>
      </c>
      <c r="K755" s="1">
        <v>8986.570217917675</v>
      </c>
      <c r="L755" s="1">
        <v>13158.184615384615</v>
      </c>
      <c r="M755" s="1">
        <v>13181.938461538462</v>
      </c>
      <c r="N755" s="1">
        <v>8000.0</v>
      </c>
      <c r="O755" s="1">
        <v>6908.6491803278695</v>
      </c>
      <c r="P755" s="1">
        <v>9066.13671875</v>
      </c>
      <c r="Q755" s="1">
        <v>8181.292372881356</v>
      </c>
    </row>
    <row r="756" ht="15.75" customHeight="1">
      <c r="A756" s="15">
        <v>44588.0</v>
      </c>
      <c r="B756" s="1">
        <v>7765.542056074766</v>
      </c>
      <c r="C756" s="1">
        <v>7289.921568627451</v>
      </c>
      <c r="D756" s="1">
        <v>8700.864197530864</v>
      </c>
      <c r="E756" s="1">
        <v>9575.281800391389</v>
      </c>
      <c r="F756" s="1">
        <v>10165.653728813559</v>
      </c>
      <c r="G756" s="1">
        <v>10441.358288770054</v>
      </c>
      <c r="H756" s="1">
        <v>11363.967741935483</v>
      </c>
      <c r="I756" s="1">
        <v>9727.858439201453</v>
      </c>
      <c r="J756" s="1">
        <v>9477.055555555555</v>
      </c>
      <c r="K756" s="1">
        <v>8982.877805486285</v>
      </c>
      <c r="L756" s="1">
        <v>13157.32361516035</v>
      </c>
      <c r="M756" s="1">
        <v>13182.0</v>
      </c>
      <c r="N756" s="1">
        <v>8000.0</v>
      </c>
      <c r="O756" s="1">
        <v>6908.660571428571</v>
      </c>
      <c r="P756" s="1">
        <v>7748.6547619047615</v>
      </c>
      <c r="Q756" s="1">
        <v>8181.341075794621</v>
      </c>
    </row>
    <row r="757" ht="15.75" customHeight="1">
      <c r="A757" s="15">
        <v>44589.0</v>
      </c>
      <c r="B757" s="1">
        <v>7733.178674351585</v>
      </c>
      <c r="C757" s="1">
        <v>7272.971153846154</v>
      </c>
      <c r="D757" s="1">
        <v>8700.952173913045</v>
      </c>
      <c r="E757" s="1">
        <v>9535.69292237443</v>
      </c>
      <c r="F757" s="1">
        <v>10165.611530054644</v>
      </c>
      <c r="G757" s="1">
        <v>10439.900473933649</v>
      </c>
      <c r="H757" s="1">
        <v>11363.891304347826</v>
      </c>
      <c r="I757" s="1">
        <v>9727.917037037038</v>
      </c>
      <c r="J757" s="1">
        <v>9473.447368421053</v>
      </c>
      <c r="K757" s="1">
        <v>8979.134743875278</v>
      </c>
      <c r="L757" s="1">
        <v>12289.44366197183</v>
      </c>
      <c r="M757" s="1">
        <v>12288.15</v>
      </c>
      <c r="N757" s="1">
        <v>8000.0</v>
      </c>
      <c r="O757" s="1">
        <v>6908.731060606061</v>
      </c>
      <c r="P757" s="1">
        <v>7727.002958579882</v>
      </c>
      <c r="Q757" s="1">
        <v>8181.432532347505</v>
      </c>
    </row>
    <row r="758" ht="15.75" customHeight="1">
      <c r="A758" s="15">
        <v>44590.0</v>
      </c>
      <c r="B758" s="1">
        <v>7748.340681362725</v>
      </c>
      <c r="C758" s="1">
        <v>7272.981818181818</v>
      </c>
      <c r="D758" s="1">
        <v>8700.881951219513</v>
      </c>
      <c r="E758" s="1">
        <v>9511.012751677852</v>
      </c>
      <c r="F758" s="1">
        <v>10165.672</v>
      </c>
      <c r="G758" s="1">
        <v>10437.870967741936</v>
      </c>
      <c r="H758" s="1">
        <v>11363.924242424242</v>
      </c>
      <c r="I758" s="1">
        <v>9727.86271870794</v>
      </c>
      <c r="J758" s="1">
        <v>9477.1</v>
      </c>
      <c r="K758" s="1">
        <v>8953.527436527436</v>
      </c>
      <c r="L758" s="1">
        <v>12272.986872146119</v>
      </c>
      <c r="M758" s="1">
        <v>12272.995073891625</v>
      </c>
      <c r="N758" s="1">
        <v>8000.0</v>
      </c>
      <c r="O758" s="1">
        <v>6908.677253218883</v>
      </c>
      <c r="P758" s="1">
        <v>7727.00904159132</v>
      </c>
      <c r="Q758" s="1">
        <v>8099.181818181818</v>
      </c>
    </row>
    <row r="759" ht="15.75" customHeight="1">
      <c r="A759" s="15">
        <v>44591.0</v>
      </c>
      <c r="B759" s="1">
        <v>7751.645101663586</v>
      </c>
      <c r="C759" s="1">
        <v>7272.993939393939</v>
      </c>
      <c r="D759" s="1">
        <v>8700.8243697479</v>
      </c>
      <c r="E759" s="1">
        <v>9506.110247349823</v>
      </c>
      <c r="F759" s="1">
        <v>10165.62710982659</v>
      </c>
      <c r="G759" s="1">
        <v>10444.011494252874</v>
      </c>
      <c r="H759" s="1">
        <v>11363.978723404256</v>
      </c>
      <c r="I759" s="1">
        <v>9727.798994974873</v>
      </c>
      <c r="J759" s="1">
        <v>9477.0</v>
      </c>
      <c r="K759" s="1">
        <v>8969.06287878788</v>
      </c>
      <c r="L759" s="1">
        <v>12272.993836671803</v>
      </c>
      <c r="M759" s="1">
        <v>12272.995073891625</v>
      </c>
      <c r="N759" s="1">
        <v>8000.0</v>
      </c>
      <c r="O759" s="1">
        <v>6908.716666666666</v>
      </c>
      <c r="P759" s="1">
        <v>7727.008375209381</v>
      </c>
      <c r="Q759" s="1">
        <v>8068.7295918367345</v>
      </c>
    </row>
    <row r="760" ht="15.75" customHeight="1">
      <c r="A760" s="15">
        <v>44592.0</v>
      </c>
      <c r="B760" s="1">
        <v>7749.271386430679</v>
      </c>
      <c r="C760" s="1">
        <v>7272.972222222223</v>
      </c>
      <c r="D760" s="1">
        <v>8700.830115830116</v>
      </c>
      <c r="E760" s="1">
        <v>9507.21965317919</v>
      </c>
      <c r="F760" s="1">
        <v>10165.631564245808</v>
      </c>
      <c r="G760" s="1">
        <v>10447.57558139535</v>
      </c>
      <c r="H760" s="1">
        <v>11364.0</v>
      </c>
      <c r="I760" s="1">
        <v>9727.887096774193</v>
      </c>
      <c r="J760" s="1">
        <v>9477.0</v>
      </c>
      <c r="K760" s="1">
        <v>8981.064383561645</v>
      </c>
      <c r="L760" s="1">
        <v>12272.998643147897</v>
      </c>
      <c r="M760" s="1">
        <v>12273.0</v>
      </c>
      <c r="N760" s="1">
        <v>8000.0</v>
      </c>
      <c r="O760" s="1">
        <v>6908.613483146067</v>
      </c>
      <c r="P760" s="1">
        <v>7727.006644518273</v>
      </c>
      <c r="Q760" s="1">
        <v>8073.125</v>
      </c>
    </row>
    <row r="761" ht="15.75" customHeight="1">
      <c r="A761" s="15">
        <v>44593.0</v>
      </c>
      <c r="B761" s="1">
        <v>7779.024038461538</v>
      </c>
      <c r="C761" s="1">
        <v>7272.971428571429</v>
      </c>
      <c r="D761" s="1">
        <v>8700.845756457566</v>
      </c>
      <c r="E761" s="1">
        <v>9542.311746987953</v>
      </c>
      <c r="F761" s="1">
        <v>10165.657423312883</v>
      </c>
      <c r="G761" s="1">
        <v>10454.977777777778</v>
      </c>
      <c r="H761" s="1">
        <v>11363.933333333332</v>
      </c>
      <c r="I761" s="1">
        <v>9727.92441860465</v>
      </c>
      <c r="J761" s="1">
        <v>9477.0</v>
      </c>
      <c r="K761" s="1">
        <v>9000.0</v>
      </c>
      <c r="L761" s="1">
        <v>13166.985849056604</v>
      </c>
      <c r="M761" s="1">
        <v>13171.30588235294</v>
      </c>
      <c r="N761" s="1">
        <v>9442.53387755102</v>
      </c>
      <c r="O761" s="1">
        <v>6908.628</v>
      </c>
      <c r="P761" s="1">
        <v>9066.289855072464</v>
      </c>
      <c r="Q761" s="1">
        <v>8102.574036511156</v>
      </c>
    </row>
    <row r="762" ht="15.75" customHeight="1">
      <c r="A762" s="15">
        <v>44594.0</v>
      </c>
      <c r="B762" s="1">
        <v>7750.8395721925135</v>
      </c>
      <c r="C762" s="1">
        <v>7272.972727272727</v>
      </c>
      <c r="D762" s="1">
        <v>8700.886956521741</v>
      </c>
      <c r="E762" s="1">
        <v>9541.790372670808</v>
      </c>
      <c r="F762" s="1">
        <v>10165.700285714285</v>
      </c>
      <c r="G762" s="1">
        <v>10454.95673076923</v>
      </c>
      <c r="H762" s="1">
        <v>11364.0</v>
      </c>
      <c r="I762" s="1">
        <v>9727.9231824417</v>
      </c>
      <c r="J762" s="1">
        <v>9477.0</v>
      </c>
      <c r="K762" s="1">
        <v>9000.0</v>
      </c>
      <c r="L762" s="1">
        <v>13181.994878361076</v>
      </c>
      <c r="M762" s="1">
        <v>13182.0</v>
      </c>
      <c r="N762" s="1">
        <v>9454.412749003985</v>
      </c>
      <c r="O762" s="1">
        <v>6908.611952191234</v>
      </c>
      <c r="P762" s="1">
        <v>9091.0</v>
      </c>
      <c r="Q762" s="1">
        <v>8010.579476861167</v>
      </c>
    </row>
    <row r="763" ht="15.75" customHeight="1">
      <c r="A763" s="15">
        <v>44595.0</v>
      </c>
      <c r="B763" s="1">
        <v>7759.822164948454</v>
      </c>
      <c r="C763" s="1">
        <v>7272.986842105263</v>
      </c>
      <c r="D763" s="1">
        <v>8700.935922330098</v>
      </c>
      <c r="E763" s="1">
        <v>9565.542319749216</v>
      </c>
      <c r="F763" s="1">
        <v>10165.61962686567</v>
      </c>
      <c r="G763" s="1">
        <v>10454.994186046511</v>
      </c>
      <c r="H763" s="1">
        <v>11364.0</v>
      </c>
      <c r="I763" s="1">
        <v>9727.852289512555</v>
      </c>
      <c r="J763" s="1">
        <v>9477.0</v>
      </c>
      <c r="K763" s="1">
        <v>9000.0</v>
      </c>
      <c r="L763" s="1">
        <v>13181.994587280109</v>
      </c>
      <c r="M763" s="1">
        <v>13181.986842105263</v>
      </c>
      <c r="N763" s="1">
        <v>8014.592642140469</v>
      </c>
      <c r="O763" s="1">
        <v>6908.585869565218</v>
      </c>
      <c r="P763" s="1">
        <v>7762.9046052631575</v>
      </c>
      <c r="Q763" s="1">
        <v>8153.8691275167785</v>
      </c>
    </row>
    <row r="764" ht="15.75" customHeight="1">
      <c r="A764" s="15">
        <v>44596.0</v>
      </c>
      <c r="B764" s="1">
        <v>7751.8439024390245</v>
      </c>
      <c r="C764" s="1">
        <v>7272.980582524272</v>
      </c>
      <c r="D764" s="1">
        <v>8700.950837988828</v>
      </c>
      <c r="E764" s="1">
        <v>9583.829954954956</v>
      </c>
      <c r="F764" s="1">
        <v>10165.628346456691</v>
      </c>
      <c r="G764" s="1">
        <v>10454.984693877552</v>
      </c>
      <c r="H764" s="1">
        <v>9091.0</v>
      </c>
      <c r="I764" s="1">
        <v>9727.8738170347</v>
      </c>
      <c r="J764" s="1">
        <v>9477.0</v>
      </c>
      <c r="K764" s="1">
        <v>9000.0</v>
      </c>
      <c r="L764" s="1">
        <v>13174.732638888889</v>
      </c>
      <c r="M764" s="1">
        <v>13182.0</v>
      </c>
      <c r="N764" s="1">
        <v>8000.0</v>
      </c>
      <c r="O764" s="1">
        <v>6908.622222222221</v>
      </c>
      <c r="P764" s="1">
        <v>7727.006116207951</v>
      </c>
      <c r="Q764" s="1">
        <v>8181.290948275862</v>
      </c>
    </row>
    <row r="765" ht="15.75" customHeight="1">
      <c r="A765" s="15">
        <v>44597.0</v>
      </c>
      <c r="B765" s="1">
        <v>7739.996434937611</v>
      </c>
      <c r="C765" s="1">
        <v>7272.976047904192</v>
      </c>
      <c r="D765" s="1">
        <v>8700.753600000002</v>
      </c>
      <c r="E765" s="1">
        <v>9563.850260416666</v>
      </c>
      <c r="F765" s="1">
        <v>10165.65</v>
      </c>
      <c r="G765" s="1">
        <v>10454.993630573248</v>
      </c>
      <c r="H765" s="1">
        <v>9090.98717948718</v>
      </c>
      <c r="I765" s="1">
        <v>9727.860529986054</v>
      </c>
      <c r="J765" s="1">
        <v>9477.1875</v>
      </c>
      <c r="K765" s="1">
        <v>8988.193086003374</v>
      </c>
      <c r="L765" s="1">
        <v>13174.33998669328</v>
      </c>
      <c r="M765" s="1">
        <v>13181.990867579909</v>
      </c>
      <c r="N765" s="1">
        <v>8000.0</v>
      </c>
      <c r="O765" s="1">
        <v>6908.6833333333325</v>
      </c>
      <c r="P765" s="1">
        <v>7735.762312633833</v>
      </c>
      <c r="Q765" s="1">
        <v>8181.413696060037</v>
      </c>
    </row>
    <row r="766" ht="15.75" customHeight="1">
      <c r="A766" s="15">
        <v>44598.0</v>
      </c>
      <c r="B766" s="1">
        <v>7733.749579831932</v>
      </c>
      <c r="C766" s="1">
        <v>7272.98717948718</v>
      </c>
      <c r="D766" s="1">
        <v>8700.950282485877</v>
      </c>
      <c r="E766" s="1">
        <v>9556.992764109986</v>
      </c>
      <c r="F766" s="1">
        <v>10165.57142857143</v>
      </c>
      <c r="G766" s="1">
        <v>10454.993421052632</v>
      </c>
      <c r="H766" s="1">
        <v>9091.0</v>
      </c>
      <c r="I766" s="1">
        <v>9727.867716535433</v>
      </c>
      <c r="J766" s="1">
        <v>9477.0</v>
      </c>
      <c r="K766" s="1">
        <v>8988.348588863462</v>
      </c>
      <c r="L766" s="1">
        <v>13169.691945914168</v>
      </c>
      <c r="M766" s="1">
        <v>13181.993975903615</v>
      </c>
      <c r="N766" s="1">
        <v>8000.0</v>
      </c>
      <c r="O766" s="1">
        <v>6908.617142857142</v>
      </c>
      <c r="P766" s="1">
        <v>7751.49500998004</v>
      </c>
      <c r="Q766" s="1">
        <v>8181.361930294906</v>
      </c>
    </row>
    <row r="767" ht="15.75" customHeight="1">
      <c r="A767" s="15">
        <v>44599.0</v>
      </c>
      <c r="B767" s="1">
        <v>7736.621951219512</v>
      </c>
      <c r="C767" s="1">
        <v>7272.9857142857145</v>
      </c>
      <c r="D767" s="1">
        <v>8700.916756756757</v>
      </c>
      <c r="E767" s="1">
        <v>9552.238289205703</v>
      </c>
      <c r="F767" s="1">
        <v>10165.656363636363</v>
      </c>
      <c r="G767" s="1">
        <v>10454.9765625</v>
      </c>
      <c r="H767" s="1">
        <v>9091.0</v>
      </c>
      <c r="I767" s="1">
        <v>9727.875630252101</v>
      </c>
      <c r="J767" s="1">
        <v>9477.0</v>
      </c>
      <c r="K767" s="1">
        <v>8988.654188948307</v>
      </c>
      <c r="L767" s="1">
        <v>13169.154385964912</v>
      </c>
      <c r="M767" s="1">
        <v>13182.0</v>
      </c>
      <c r="N767" s="1">
        <v>8000.0</v>
      </c>
      <c r="O767" s="1">
        <v>6908.630841121495</v>
      </c>
      <c r="P767" s="1">
        <v>7751.177339901478</v>
      </c>
      <c r="Q767" s="1">
        <v>8181.383152173913</v>
      </c>
    </row>
    <row r="768" ht="15.75" customHeight="1">
      <c r="A768" s="15">
        <v>44600.0</v>
      </c>
      <c r="B768" s="1">
        <v>8933.651063829788</v>
      </c>
      <c r="C768" s="1">
        <v>9000.0</v>
      </c>
      <c r="D768" s="1">
        <v>8700.946666666669</v>
      </c>
      <c r="E768" s="1">
        <v>11652.930513595165</v>
      </c>
      <c r="F768" s="1">
        <v>10165.634957264956</v>
      </c>
      <c r="G768" s="1">
        <v>10454.993939393938</v>
      </c>
      <c r="H768" s="1">
        <v>9090.98717948718</v>
      </c>
      <c r="I768" s="1">
        <v>9727.894909688013</v>
      </c>
      <c r="J768" s="1">
        <v>9477.0</v>
      </c>
      <c r="K768" s="1">
        <v>8981.103875968993</v>
      </c>
      <c r="L768" s="1">
        <v>13173.544426494345</v>
      </c>
      <c r="M768" s="1">
        <v>13182.0</v>
      </c>
      <c r="N768" s="1">
        <v>9394.158579881658</v>
      </c>
      <c r="O768" s="1">
        <v>6908.589211618258</v>
      </c>
      <c r="P768" s="1">
        <v>8905.970297029702</v>
      </c>
      <c r="Q768" s="1">
        <v>8181.294117647059</v>
      </c>
    </row>
    <row r="769" ht="15.75" customHeight="1">
      <c r="A769" s="15">
        <v>44601.0</v>
      </c>
      <c r="B769" s="1">
        <v>8989.539682539682</v>
      </c>
      <c r="C769" s="1">
        <v>9000.0</v>
      </c>
      <c r="D769" s="1">
        <v>8700.751960784315</v>
      </c>
      <c r="E769" s="1">
        <v>11748.284866468843</v>
      </c>
      <c r="F769" s="1">
        <v>10165.596434782607</v>
      </c>
      <c r="G769" s="1">
        <v>10455.0</v>
      </c>
      <c r="H769" s="1">
        <v>9091.0</v>
      </c>
      <c r="I769" s="1">
        <v>9727.910806174958</v>
      </c>
      <c r="J769" s="1">
        <v>9477.0</v>
      </c>
      <c r="K769" s="1">
        <v>8977.202156334231</v>
      </c>
      <c r="L769" s="1">
        <v>13155.73417721519</v>
      </c>
      <c r="M769" s="1">
        <v>13182.0</v>
      </c>
      <c r="N769" s="1">
        <v>9454.4</v>
      </c>
      <c r="O769" s="1">
        <v>6908.593220338983</v>
      </c>
      <c r="P769" s="1">
        <v>8982.183406113538</v>
      </c>
      <c r="Q769" s="1">
        <v>8181.353503184713</v>
      </c>
    </row>
    <row r="770" ht="15.75" customHeight="1">
      <c r="A770" s="15">
        <v>44602.0</v>
      </c>
      <c r="B770" s="1">
        <v>8215.852348993289</v>
      </c>
      <c r="C770" s="1">
        <v>8209.728813559323</v>
      </c>
      <c r="D770" s="1">
        <v>8700.931677018634</v>
      </c>
      <c r="E770" s="1">
        <v>9664.777777777777</v>
      </c>
      <c r="F770" s="1">
        <v>10165.616849315067</v>
      </c>
      <c r="G770" s="1">
        <v>10454.967914438503</v>
      </c>
      <c r="H770" s="1">
        <v>9091.0</v>
      </c>
      <c r="I770" s="1">
        <v>9727.903973509934</v>
      </c>
      <c r="J770" s="1">
        <v>9477.0</v>
      </c>
      <c r="K770" s="1">
        <v>8972.076056338028</v>
      </c>
      <c r="L770" s="1">
        <v>13138.942424242425</v>
      </c>
      <c r="M770" s="1">
        <v>13144.630136986301</v>
      </c>
      <c r="N770" s="1">
        <v>8005.447191011235</v>
      </c>
      <c r="O770" s="1">
        <v>6908.565217391304</v>
      </c>
      <c r="P770" s="1">
        <v>7758.732558139535</v>
      </c>
      <c r="Q770" s="1">
        <v>8181.276136363636</v>
      </c>
    </row>
    <row r="771" ht="15.75" customHeight="1">
      <c r="A771" s="15">
        <v>44603.0</v>
      </c>
      <c r="B771" s="1">
        <v>8178.533333333334</v>
      </c>
      <c r="C771" s="1">
        <v>8182.0</v>
      </c>
      <c r="D771" s="1">
        <v>8700.932994923858</v>
      </c>
      <c r="E771" s="1">
        <v>9636.018248175182</v>
      </c>
      <c r="F771" s="1">
        <v>10165.57449704142</v>
      </c>
      <c r="G771" s="1">
        <v>10454.978494623656</v>
      </c>
      <c r="H771" s="1">
        <v>9090.981818181817</v>
      </c>
      <c r="I771" s="1">
        <v>9727.896253602305</v>
      </c>
      <c r="J771" s="1">
        <v>9477.0</v>
      </c>
      <c r="K771" s="1">
        <v>8940.62424969988</v>
      </c>
      <c r="L771" s="1">
        <v>12297.70278637771</v>
      </c>
      <c r="M771" s="1">
        <v>12273.0</v>
      </c>
      <c r="N771" s="1">
        <v>8000.0</v>
      </c>
      <c r="O771" s="1">
        <v>6908.625570776256</v>
      </c>
      <c r="P771" s="1">
        <v>7764.50625</v>
      </c>
      <c r="Q771" s="1">
        <v>8181.371212121212</v>
      </c>
    </row>
    <row r="772" ht="15.75" customHeight="1">
      <c r="A772" s="15">
        <v>44604.0</v>
      </c>
      <c r="B772" s="1">
        <v>8179.853773584906</v>
      </c>
      <c r="C772" s="1">
        <v>8182.0</v>
      </c>
      <c r="D772" s="1">
        <v>8700.829896907218</v>
      </c>
      <c r="E772" s="1">
        <v>9637.660915228807</v>
      </c>
      <c r="F772" s="1">
        <v>10165.691249999998</v>
      </c>
      <c r="G772" s="1">
        <v>10454.987341772152</v>
      </c>
      <c r="H772" s="1">
        <v>9091.0</v>
      </c>
      <c r="I772" s="1">
        <v>9727.870298313877</v>
      </c>
      <c r="J772" s="1">
        <v>9477.1875</v>
      </c>
      <c r="K772" s="1">
        <v>8971.594477998275</v>
      </c>
      <c r="L772" s="1">
        <v>12286.546398046397</v>
      </c>
      <c r="M772" s="1">
        <v>12272.995238095238</v>
      </c>
      <c r="N772" s="1">
        <v>8002.244444444445</v>
      </c>
      <c r="O772" s="1">
        <v>6908.729241877257</v>
      </c>
      <c r="P772" s="1">
        <v>7738.12</v>
      </c>
      <c r="Q772" s="1">
        <v>8181.342857142857</v>
      </c>
    </row>
    <row r="773" ht="15.75" customHeight="1">
      <c r="A773" s="15">
        <v>44605.0</v>
      </c>
      <c r="B773" s="1">
        <v>8183.231732776618</v>
      </c>
      <c r="C773" s="1">
        <v>8182.0</v>
      </c>
      <c r="D773" s="1">
        <v>8700.860115606936</v>
      </c>
      <c r="E773" s="1">
        <v>9636.018050541516</v>
      </c>
      <c r="F773" s="1">
        <v>10165.65</v>
      </c>
      <c r="G773" s="1">
        <v>10454.98480243161</v>
      </c>
      <c r="H773" s="1">
        <v>9091.0</v>
      </c>
      <c r="I773" s="1">
        <v>9727.897435897436</v>
      </c>
      <c r="J773" s="1">
        <v>9477.0</v>
      </c>
      <c r="K773" s="1">
        <v>8962.17619047619</v>
      </c>
      <c r="L773" s="1">
        <v>12296.514110429447</v>
      </c>
      <c r="M773" s="1">
        <v>12272.994680851063</v>
      </c>
      <c r="N773" s="1">
        <v>8000.0</v>
      </c>
      <c r="O773" s="1">
        <v>6908.73628318584</v>
      </c>
      <c r="P773" s="1">
        <v>7760.335416666667</v>
      </c>
      <c r="Q773" s="1">
        <v>8181.403990024937</v>
      </c>
    </row>
    <row r="774" ht="15.75" customHeight="1">
      <c r="A774" s="15">
        <v>44606.0</v>
      </c>
      <c r="B774" s="1">
        <v>8966.137254901962</v>
      </c>
      <c r="C774" s="1">
        <v>8973.326086956522</v>
      </c>
      <c r="D774" s="1">
        <v>8700.866666666667</v>
      </c>
      <c r="E774" s="1">
        <v>11661.274666666666</v>
      </c>
      <c r="F774" s="1">
        <v>10165.48396226415</v>
      </c>
      <c r="G774" s="1">
        <v>10454.965517241379</v>
      </c>
      <c r="H774" s="1">
        <v>9091.0</v>
      </c>
      <c r="I774" s="1">
        <v>9727.884375</v>
      </c>
      <c r="J774" s="1">
        <v>9477.0</v>
      </c>
      <c r="K774" s="1">
        <v>8968.416957026713</v>
      </c>
      <c r="L774" s="1">
        <v>12281.08527131783</v>
      </c>
      <c r="M774" s="1">
        <v>12272.980392156862</v>
      </c>
      <c r="N774" s="1">
        <v>8000.0</v>
      </c>
      <c r="O774" s="1">
        <v>6908.68252788104</v>
      </c>
      <c r="P774" s="1">
        <v>7772.116541353384</v>
      </c>
      <c r="Q774" s="1">
        <v>8181.283783783784</v>
      </c>
    </row>
    <row r="775" ht="15.75" customHeight="1">
      <c r="A775" s="15">
        <v>44607.0</v>
      </c>
      <c r="B775" s="1">
        <v>8976.548042704626</v>
      </c>
      <c r="C775" s="1">
        <v>9000.0</v>
      </c>
      <c r="D775" s="1">
        <v>8700.906382978725</v>
      </c>
      <c r="E775" s="1">
        <v>11801.725373134328</v>
      </c>
      <c r="F775" s="1">
        <v>10165.632366412212</v>
      </c>
      <c r="G775" s="1">
        <v>10455.0</v>
      </c>
      <c r="H775" s="1">
        <v>9091.0</v>
      </c>
      <c r="I775" s="1">
        <v>9727.857350800583</v>
      </c>
      <c r="J775" s="1">
        <v>9477.0</v>
      </c>
      <c r="K775" s="1">
        <v>8973.038297872341</v>
      </c>
      <c r="L775" s="1">
        <v>13148.515742128935</v>
      </c>
      <c r="M775" s="1">
        <v>13133.30357142857</v>
      </c>
      <c r="N775" s="1">
        <v>9432.251776649746</v>
      </c>
      <c r="O775" s="1">
        <v>6908.518749999999</v>
      </c>
      <c r="P775" s="1">
        <v>9025.431472081218</v>
      </c>
      <c r="Q775" s="1">
        <v>8181.300626304802</v>
      </c>
    </row>
    <row r="776" ht="15.75" customHeight="1">
      <c r="A776" s="15">
        <v>44608.0</v>
      </c>
      <c r="B776" s="1">
        <v>9000.0</v>
      </c>
      <c r="C776" s="1">
        <v>9000.0</v>
      </c>
      <c r="D776" s="1">
        <v>8700.948356807512</v>
      </c>
      <c r="E776" s="1">
        <v>11818.00303030303</v>
      </c>
      <c r="F776" s="1">
        <v>10165.575588235293</v>
      </c>
      <c r="G776" s="1">
        <v>10455.0</v>
      </c>
      <c r="H776" s="1">
        <v>9090.974576271186</v>
      </c>
      <c r="I776" s="1">
        <v>9727.896551724138</v>
      </c>
      <c r="J776" s="1">
        <v>9477.0</v>
      </c>
      <c r="K776" s="1">
        <v>8998.2866756393</v>
      </c>
      <c r="L776" s="1">
        <v>13172.817507418398</v>
      </c>
      <c r="M776" s="1">
        <v>13182.0</v>
      </c>
      <c r="N776" s="1">
        <v>9454.4</v>
      </c>
      <c r="O776" s="1">
        <v>6908.610138248848</v>
      </c>
      <c r="P776" s="1">
        <v>8978.714285714286</v>
      </c>
      <c r="Q776" s="1">
        <v>8181.346153846154</v>
      </c>
    </row>
    <row r="777" ht="15.75" customHeight="1">
      <c r="A777" s="15">
        <v>44609.0</v>
      </c>
      <c r="B777" s="1">
        <v>8208.728758169935</v>
      </c>
      <c r="C777" s="1">
        <v>8210.206896551725</v>
      </c>
      <c r="D777" s="1">
        <v>8700.875471698113</v>
      </c>
      <c r="E777" s="1">
        <v>9682.672209026128</v>
      </c>
      <c r="F777" s="1">
        <v>10165.578260869564</v>
      </c>
      <c r="G777" s="1">
        <v>10454.96590909091</v>
      </c>
      <c r="H777" s="1">
        <v>9091.0</v>
      </c>
      <c r="I777" s="1">
        <v>9727.888563049853</v>
      </c>
      <c r="J777" s="1">
        <v>9477.0</v>
      </c>
      <c r="K777" s="1">
        <v>9000.0</v>
      </c>
      <c r="L777" s="1">
        <v>13170.143759873617</v>
      </c>
      <c r="M777" s="1">
        <v>13182.0</v>
      </c>
      <c r="N777" s="1">
        <v>8010.69411764706</v>
      </c>
      <c r="O777" s="1">
        <v>6908.578125</v>
      </c>
      <c r="P777" s="1">
        <v>7768.9807692307695</v>
      </c>
      <c r="Q777" s="1">
        <v>8181.31374501992</v>
      </c>
    </row>
    <row r="778" ht="15.75" customHeight="1">
      <c r="A778" s="15">
        <v>44610.0</v>
      </c>
      <c r="B778" s="1">
        <v>8181.99173553719</v>
      </c>
      <c r="C778" s="1">
        <v>8182.0</v>
      </c>
      <c r="D778" s="1">
        <v>8700.919791666667</v>
      </c>
      <c r="E778" s="1">
        <v>9636.028727770177</v>
      </c>
      <c r="F778" s="1">
        <v>10165.63705882353</v>
      </c>
      <c r="G778" s="1">
        <v>10454.96694214876</v>
      </c>
      <c r="H778" s="1">
        <v>9091.0</v>
      </c>
      <c r="I778" s="1">
        <v>9727.873198847263</v>
      </c>
      <c r="J778" s="1">
        <v>9477.0</v>
      </c>
      <c r="K778" s="1">
        <v>9000.0</v>
      </c>
      <c r="L778" s="1">
        <v>13172.707150964812</v>
      </c>
      <c r="M778" s="1">
        <v>13182.0</v>
      </c>
      <c r="N778" s="1">
        <v>8000.0</v>
      </c>
      <c r="O778" s="1">
        <v>6908.611111111111</v>
      </c>
      <c r="P778" s="1">
        <v>7727.004975124378</v>
      </c>
      <c r="Q778" s="1">
        <v>8181.345521023766</v>
      </c>
    </row>
    <row r="779" ht="15.75" customHeight="1">
      <c r="A779" s="15">
        <v>44611.0</v>
      </c>
      <c r="B779" s="1">
        <v>8162.293333333333</v>
      </c>
      <c r="C779" s="1">
        <v>8181.979452054795</v>
      </c>
      <c r="D779" s="1">
        <v>8700.821904761906</v>
      </c>
      <c r="E779" s="1">
        <v>9636.019786910198</v>
      </c>
      <c r="F779" s="1">
        <v>10165.672916666666</v>
      </c>
      <c r="G779" s="1">
        <v>10433.336538461539</v>
      </c>
      <c r="H779" s="1">
        <v>9090.989583333334</v>
      </c>
      <c r="I779" s="1">
        <v>9710.058974358974</v>
      </c>
      <c r="J779" s="1">
        <v>9477.0</v>
      </c>
      <c r="K779" s="1">
        <v>8977.00084602369</v>
      </c>
      <c r="L779" s="1">
        <v>13144.831755280407</v>
      </c>
      <c r="M779" s="1">
        <v>13181.991150442478</v>
      </c>
      <c r="N779" s="1">
        <v>7982.035630252101</v>
      </c>
      <c r="O779" s="1">
        <v>6908.764071856286</v>
      </c>
      <c r="P779" s="1">
        <v>7723.418277680141</v>
      </c>
      <c r="Q779" s="1">
        <v>8181.411092985318</v>
      </c>
    </row>
    <row r="780" ht="15.75" customHeight="1">
      <c r="A780" s="15">
        <v>44612.0</v>
      </c>
      <c r="B780" s="1">
        <v>8103.154929577465</v>
      </c>
      <c r="C780" s="1">
        <v>8182.0</v>
      </c>
      <c r="D780" s="1">
        <v>8700.950837988828</v>
      </c>
      <c r="E780" s="1">
        <v>9622.841820987655</v>
      </c>
      <c r="F780" s="1">
        <v>10165.530099999998</v>
      </c>
      <c r="G780" s="1">
        <v>10399.930939226519</v>
      </c>
      <c r="H780" s="1">
        <v>9091.0</v>
      </c>
      <c r="I780" s="1">
        <v>9627.531664212076</v>
      </c>
      <c r="J780" s="1">
        <v>9477.0</v>
      </c>
      <c r="K780" s="1">
        <v>8891.333076923076</v>
      </c>
      <c r="L780" s="1">
        <v>13097.661343978709</v>
      </c>
      <c r="M780" s="1">
        <v>13182.0</v>
      </c>
      <c r="N780" s="1">
        <v>7971.951269035533</v>
      </c>
      <c r="O780" s="1">
        <v>6908.765384615384</v>
      </c>
      <c r="P780" s="1">
        <v>7717.623134328358</v>
      </c>
      <c r="Q780" s="1">
        <v>8181.409090909091</v>
      </c>
    </row>
    <row r="781" ht="15.75" customHeight="1">
      <c r="A781" s="15">
        <v>44613.0</v>
      </c>
      <c r="B781" s="1">
        <v>8756.568</v>
      </c>
      <c r="C781" s="1">
        <v>8955.381818181819</v>
      </c>
      <c r="D781" s="1">
        <v>8700.88153846154</v>
      </c>
      <c r="E781" s="1">
        <v>11558.753846153846</v>
      </c>
      <c r="F781" s="1">
        <v>10165.585833333333</v>
      </c>
      <c r="G781" s="1">
        <v>10399.90350877193</v>
      </c>
      <c r="H781" s="1">
        <v>9091.0</v>
      </c>
      <c r="I781" s="1">
        <v>9633.708333333334</v>
      </c>
      <c r="K781" s="1">
        <v>8856.391156462585</v>
      </c>
      <c r="L781" s="1">
        <v>13066.52731092437</v>
      </c>
      <c r="M781" s="1">
        <v>13181.985074626866</v>
      </c>
      <c r="N781" s="1">
        <v>7978.830379746837</v>
      </c>
      <c r="O781" s="1">
        <v>6908.637499999999</v>
      </c>
      <c r="P781" s="1">
        <v>7726.826484018265</v>
      </c>
      <c r="Q781" s="1">
        <v>8181.384928716904</v>
      </c>
    </row>
    <row r="782" ht="15.75" customHeight="1">
      <c r="A782" s="15">
        <v>44614.0</v>
      </c>
      <c r="B782" s="1">
        <v>8775.887272727272</v>
      </c>
      <c r="C782" s="1">
        <v>9000.0</v>
      </c>
      <c r="D782" s="1">
        <v>8700.87142857143</v>
      </c>
      <c r="E782" s="1">
        <v>11426.049429657794</v>
      </c>
      <c r="F782" s="1">
        <v>10165.647027027026</v>
      </c>
      <c r="G782" s="1">
        <v>10416.25</v>
      </c>
      <c r="H782" s="1">
        <v>9091.0</v>
      </c>
      <c r="I782" s="1">
        <v>9624.7232</v>
      </c>
      <c r="J782" s="1">
        <v>9477.0</v>
      </c>
      <c r="K782" s="1">
        <v>8869.417287630402</v>
      </c>
      <c r="L782" s="1">
        <v>13022.099082568808</v>
      </c>
      <c r="M782" s="1">
        <v>13181.986111111111</v>
      </c>
      <c r="N782" s="1">
        <v>9096.225287356323</v>
      </c>
      <c r="O782" s="1">
        <v>6908.602912621359</v>
      </c>
      <c r="P782" s="1">
        <v>8974.932960893855</v>
      </c>
      <c r="Q782" s="1">
        <v>8181.36195652174</v>
      </c>
    </row>
    <row r="783" ht="15.75" customHeight="1">
      <c r="A783" s="15">
        <v>44615.0</v>
      </c>
      <c r="B783" s="1">
        <v>7740.993311036789</v>
      </c>
      <c r="C783" s="1">
        <v>7756.627906976744</v>
      </c>
      <c r="D783" s="1">
        <v>8700.83396226415</v>
      </c>
      <c r="E783" s="1">
        <v>9594.795620437957</v>
      </c>
      <c r="F783" s="1">
        <v>10165.562297297298</v>
      </c>
      <c r="G783" s="1">
        <v>10402.09375</v>
      </c>
      <c r="H783" s="1">
        <v>9091.0</v>
      </c>
      <c r="I783" s="1">
        <v>9591.429864253394</v>
      </c>
      <c r="K783" s="1">
        <v>8846.047687861272</v>
      </c>
      <c r="L783" s="1">
        <v>13048.15593220339</v>
      </c>
      <c r="M783" s="1">
        <v>13182.0</v>
      </c>
      <c r="N783" s="1">
        <v>9158.485534591196</v>
      </c>
      <c r="O783" s="1">
        <v>6908.678388278388</v>
      </c>
      <c r="P783" s="1">
        <v>8994.203980099503</v>
      </c>
      <c r="Q783" s="1">
        <v>8181.336263736263</v>
      </c>
    </row>
    <row r="784" ht="15.75" customHeight="1">
      <c r="A784" s="15">
        <v>44616.0</v>
      </c>
      <c r="B784" s="1">
        <v>7727.014792899408</v>
      </c>
      <c r="C784" s="1">
        <v>7727.025316455696</v>
      </c>
      <c r="D784" s="1">
        <v>8700.92142857143</v>
      </c>
      <c r="E784" s="1">
        <v>9545.014336917562</v>
      </c>
      <c r="F784" s="1">
        <v>10165.672184873949</v>
      </c>
      <c r="G784" s="1">
        <v>10414.027777777777</v>
      </c>
      <c r="H784" s="1">
        <v>9090.990654205607</v>
      </c>
      <c r="I784" s="1">
        <v>9598.941860465116</v>
      </c>
      <c r="K784" s="1">
        <v>8855.880829015545</v>
      </c>
      <c r="L784" s="1">
        <v>13045.118784530387</v>
      </c>
      <c r="M784" s="1">
        <v>13182.0</v>
      </c>
      <c r="N784" s="1">
        <v>8037.292307692309</v>
      </c>
      <c r="O784" s="1">
        <v>6908.676363636364</v>
      </c>
      <c r="P784" s="1">
        <v>7732.040590405904</v>
      </c>
      <c r="Q784" s="1">
        <v>8181.349353049907</v>
      </c>
    </row>
    <row r="785" ht="15.75" customHeight="1">
      <c r="A785" s="15">
        <v>44617.0</v>
      </c>
      <c r="B785" s="1">
        <v>7727.012658227848</v>
      </c>
      <c r="C785" s="1">
        <v>7727.0</v>
      </c>
      <c r="D785" s="1">
        <v>8700.837894736844</v>
      </c>
      <c r="E785" s="1">
        <v>9536.695081967213</v>
      </c>
      <c r="F785" s="1">
        <v>10165.664999999999</v>
      </c>
      <c r="G785" s="1">
        <v>10411.131386861314</v>
      </c>
      <c r="H785" s="1">
        <v>9090.99152542373</v>
      </c>
      <c r="I785" s="1">
        <v>9598.110979929163</v>
      </c>
      <c r="K785" s="1">
        <v>8844.607991360692</v>
      </c>
      <c r="L785" s="1">
        <v>13027.049056603773</v>
      </c>
      <c r="M785" s="1">
        <v>12272.961538461539</v>
      </c>
      <c r="N785" s="1">
        <v>8000.0</v>
      </c>
      <c r="O785" s="1">
        <v>6908.541489361703</v>
      </c>
      <c r="P785" s="1">
        <v>7709.590792838875</v>
      </c>
      <c r="Q785" s="1">
        <v>8181.352236421725</v>
      </c>
    </row>
    <row r="786" ht="15.75" customHeight="1">
      <c r="A786" s="15">
        <v>44618.0</v>
      </c>
      <c r="B786" s="1">
        <v>7727.0197740113</v>
      </c>
      <c r="C786" s="1">
        <v>7727.011834319526</v>
      </c>
      <c r="D786" s="1">
        <v>8700.9208</v>
      </c>
      <c r="E786" s="1">
        <v>9532.322699386503</v>
      </c>
      <c r="F786" s="1">
        <v>10165.615862068966</v>
      </c>
      <c r="G786" s="1">
        <v>10406.083720930232</v>
      </c>
      <c r="H786" s="1">
        <v>9091.0</v>
      </c>
      <c r="I786" s="1">
        <v>9590.768774703558</v>
      </c>
      <c r="K786" s="1">
        <v>8822.029389600602</v>
      </c>
      <c r="L786" s="1">
        <v>12282.224535734384</v>
      </c>
      <c r="M786" s="1">
        <v>12272.992831541218</v>
      </c>
      <c r="N786" s="1">
        <v>8000.0</v>
      </c>
      <c r="O786" s="1">
        <v>6908.735975609756</v>
      </c>
      <c r="P786" s="1">
        <v>7706.541062801933</v>
      </c>
      <c r="Q786" s="1">
        <v>8181.408461538462</v>
      </c>
    </row>
    <row r="787" ht="15.75" customHeight="1">
      <c r="A787" s="15">
        <v>44619.0</v>
      </c>
      <c r="B787" s="1">
        <v>7727.015018773467</v>
      </c>
      <c r="C787" s="1">
        <v>7727.023952095808</v>
      </c>
      <c r="D787" s="1">
        <v>8700.900000000001</v>
      </c>
      <c r="E787" s="1">
        <v>9535.727219282775</v>
      </c>
      <c r="H787" s="1">
        <v>9091.0</v>
      </c>
      <c r="I787" s="1">
        <v>9607.509846827134</v>
      </c>
      <c r="J787" s="1">
        <v>9477.0</v>
      </c>
      <c r="K787" s="1">
        <v>8846.666666666666</v>
      </c>
      <c r="L787" s="1">
        <v>12266.261206896552</v>
      </c>
      <c r="N787" s="1">
        <v>8000.0</v>
      </c>
      <c r="O787" s="1">
        <v>6908.704</v>
      </c>
      <c r="P787" s="1">
        <v>7722.208459214501</v>
      </c>
      <c r="Q787" s="1">
        <v>8181.436893203883</v>
      </c>
    </row>
    <row r="788" ht="15.75" customHeight="1">
      <c r="A788" s="15">
        <v>44620.0</v>
      </c>
      <c r="B788" s="1">
        <v>7727.015717092338</v>
      </c>
      <c r="C788" s="1">
        <v>7727.039682539683</v>
      </c>
      <c r="D788" s="1">
        <v>8700.82230769231</v>
      </c>
      <c r="E788" s="1">
        <v>9541.555056179775</v>
      </c>
      <c r="F788" s="1">
        <v>10165.6175</v>
      </c>
      <c r="G788" s="1">
        <v>10418.198581560284</v>
      </c>
      <c r="H788" s="1">
        <v>9090.990099009901</v>
      </c>
      <c r="I788" s="1">
        <v>9595.443298969072</v>
      </c>
      <c r="J788" s="1">
        <v>9477.0</v>
      </c>
      <c r="K788" s="1">
        <v>8839.012422360249</v>
      </c>
      <c r="L788" s="1">
        <v>12270.83202511774</v>
      </c>
      <c r="M788" s="1">
        <v>12273.0</v>
      </c>
      <c r="N788" s="1">
        <v>8000.0</v>
      </c>
      <c r="O788" s="1">
        <v>6908.733333333334</v>
      </c>
      <c r="P788" s="1">
        <v>7720.026923076923</v>
      </c>
      <c r="Q788" s="1">
        <v>8181.448753462604</v>
      </c>
    </row>
    <row r="789" ht="15.75" customHeight="1">
      <c r="A789" s="15">
        <v>44621.0</v>
      </c>
      <c r="B789" s="1">
        <v>8944.652173913044</v>
      </c>
      <c r="C789" s="1">
        <v>8980.109375</v>
      </c>
      <c r="D789" s="1">
        <v>8700.932307692308</v>
      </c>
      <c r="E789" s="1">
        <v>11769.992957746479</v>
      </c>
      <c r="F789" s="1">
        <v>10165.605185185184</v>
      </c>
      <c r="G789" s="1">
        <v>10431.174496644295</v>
      </c>
      <c r="H789" s="1">
        <v>9091.0</v>
      </c>
      <c r="I789" s="1">
        <v>9612.919463087248</v>
      </c>
      <c r="K789" s="1">
        <v>8909.88293370945</v>
      </c>
      <c r="L789" s="1">
        <v>13162.0</v>
      </c>
      <c r="M789" s="1">
        <v>13167.338709677419</v>
      </c>
      <c r="N789" s="1">
        <v>8000.0</v>
      </c>
      <c r="O789" s="1">
        <v>6908.63231441048</v>
      </c>
      <c r="P789" s="1">
        <v>7716.283464566929</v>
      </c>
      <c r="Q789" s="1">
        <v>8181.350877192983</v>
      </c>
    </row>
    <row r="790" ht="15.75" customHeight="1">
      <c r="A790" s="15">
        <v>44622.0</v>
      </c>
      <c r="B790" s="1">
        <v>9000.0</v>
      </c>
      <c r="C790" s="1">
        <v>9000.0</v>
      </c>
      <c r="D790" s="1">
        <v>8700.988421052632</v>
      </c>
      <c r="E790" s="1">
        <v>11818.004115226337</v>
      </c>
      <c r="F790" s="1">
        <v>10165.648320610686</v>
      </c>
      <c r="G790" s="1">
        <v>10443.836734693878</v>
      </c>
      <c r="H790" s="1">
        <v>9091.0</v>
      </c>
      <c r="I790" s="1">
        <v>9638.444794952682</v>
      </c>
      <c r="K790" s="1">
        <v>8912.166666666666</v>
      </c>
      <c r="L790" s="1">
        <v>13181.994584837545</v>
      </c>
      <c r="M790" s="1">
        <v>13181.979591836734</v>
      </c>
      <c r="N790" s="1">
        <v>9442.478688524592</v>
      </c>
      <c r="O790" s="1">
        <v>6908.775449101797</v>
      </c>
      <c r="P790" s="1">
        <v>8849.859154929578</v>
      </c>
      <c r="Q790" s="1">
        <v>8181.374376039934</v>
      </c>
    </row>
    <row r="791" ht="15.75" customHeight="1">
      <c r="A791" s="15">
        <v>44623.0</v>
      </c>
      <c r="B791" s="1">
        <v>8065.11935483871</v>
      </c>
      <c r="C791" s="1">
        <v>8195.633333333333</v>
      </c>
      <c r="D791" s="1">
        <v>8700.880000000001</v>
      </c>
      <c r="E791" s="1">
        <v>9650.958932238193</v>
      </c>
      <c r="F791" s="1">
        <v>10165.577125</v>
      </c>
      <c r="G791" s="1">
        <v>10424.326086956522</v>
      </c>
      <c r="H791" s="1">
        <v>11364.0</v>
      </c>
      <c r="I791" s="1">
        <v>9641.213728549143</v>
      </c>
      <c r="K791" s="1">
        <v>8791.536480686695</v>
      </c>
      <c r="L791" s="1">
        <v>13099.779014308426</v>
      </c>
      <c r="M791" s="1">
        <v>13182.0</v>
      </c>
      <c r="N791" s="1">
        <v>8002.822222222222</v>
      </c>
      <c r="O791" s="1">
        <v>6908.651101321585</v>
      </c>
      <c r="P791" s="1">
        <v>7737.955823293173</v>
      </c>
      <c r="Q791" s="1">
        <v>8181.376963350785</v>
      </c>
    </row>
    <row r="792" ht="15.75" customHeight="1">
      <c r="A792" s="15">
        <v>44624.0</v>
      </c>
      <c r="B792" s="1">
        <v>8077.930722891566</v>
      </c>
      <c r="C792" s="1">
        <v>8181.9655172413795</v>
      </c>
      <c r="D792" s="1">
        <v>8700.978000000001</v>
      </c>
      <c r="E792" s="1">
        <v>9632.23900118906</v>
      </c>
      <c r="F792" s="1">
        <v>10165.697611940299</v>
      </c>
      <c r="G792" s="1">
        <v>10347.904306220096</v>
      </c>
      <c r="H792" s="1">
        <v>11363.981132075472</v>
      </c>
      <c r="I792" s="1">
        <v>9581.423822714682</v>
      </c>
      <c r="J792" s="1">
        <v>9477.0</v>
      </c>
      <c r="K792" s="1">
        <v>8614.74739039666</v>
      </c>
      <c r="L792" s="1">
        <v>13088.187283236994</v>
      </c>
      <c r="M792" s="1">
        <v>13181.988888888889</v>
      </c>
      <c r="N792" s="1">
        <v>7995.927272727274</v>
      </c>
      <c r="O792" s="1">
        <v>6908.716666666666</v>
      </c>
      <c r="P792" s="1">
        <v>7727.00583090379</v>
      </c>
      <c r="Q792" s="1">
        <v>8181.432546374368</v>
      </c>
    </row>
    <row r="793" ht="15.75" customHeight="1">
      <c r="A793" s="15">
        <v>44625.0</v>
      </c>
      <c r="B793" s="1">
        <v>8040.183486238532</v>
      </c>
      <c r="C793" s="1">
        <v>8181.992125984252</v>
      </c>
      <c r="D793" s="1">
        <v>8700.828125</v>
      </c>
      <c r="E793" s="1">
        <v>9633.646364201368</v>
      </c>
      <c r="F793" s="1">
        <v>10165.707088607594</v>
      </c>
      <c r="G793" s="1">
        <v>10338.825268817205</v>
      </c>
      <c r="H793" s="1">
        <v>11363.960784313726</v>
      </c>
      <c r="I793" s="1">
        <v>9604.457293035479</v>
      </c>
      <c r="J793" s="1">
        <v>9477.0</v>
      </c>
      <c r="K793" s="1">
        <v>8739.629742033383</v>
      </c>
      <c r="L793" s="1">
        <v>13087.028627195836</v>
      </c>
      <c r="M793" s="1">
        <v>13181.989743589744</v>
      </c>
      <c r="N793" s="1">
        <v>7995.433210332103</v>
      </c>
      <c r="O793" s="1">
        <v>6668.559420289855</v>
      </c>
      <c r="P793" s="1">
        <v>7701.236790606654</v>
      </c>
      <c r="Q793" s="1">
        <v>8051.306532663317</v>
      </c>
    </row>
    <row r="794" ht="15.75" customHeight="1">
      <c r="A794" s="15">
        <v>44626.0</v>
      </c>
      <c r="B794" s="1">
        <v>8077.652259332023</v>
      </c>
      <c r="C794" s="1">
        <v>8181.990740740741</v>
      </c>
      <c r="D794" s="1">
        <v>8700.86475409836</v>
      </c>
      <c r="E794" s="1">
        <v>9632.100134408602</v>
      </c>
      <c r="F794" s="1">
        <v>10165.629374999999</v>
      </c>
      <c r="G794" s="1">
        <v>10295.30585106383</v>
      </c>
      <c r="H794" s="1">
        <v>11363.910714285714</v>
      </c>
      <c r="I794" s="1">
        <v>9599.08051948052</v>
      </c>
      <c r="K794" s="1">
        <v>8777.941754385965</v>
      </c>
      <c r="L794" s="1">
        <v>13079.645042839657</v>
      </c>
      <c r="M794" s="1">
        <v>13181.992592592593</v>
      </c>
      <c r="N794" s="1">
        <v>7997.450583657588</v>
      </c>
      <c r="O794" s="1">
        <v>6488.255014326647</v>
      </c>
      <c r="P794" s="1">
        <v>7706.066420664207</v>
      </c>
      <c r="Q794" s="1">
        <v>7880.316279069767</v>
      </c>
    </row>
    <row r="795" ht="15.75" customHeight="1">
      <c r="A795" s="15">
        <v>44627.0</v>
      </c>
      <c r="B795" s="1">
        <v>8705.104265402844</v>
      </c>
      <c r="C795" s="1">
        <v>8986.366666666667</v>
      </c>
      <c r="D795" s="1">
        <v>8700.869950738917</v>
      </c>
      <c r="E795" s="1">
        <v>11575.893772893773</v>
      </c>
      <c r="F795" s="1">
        <v>10165.687430555556</v>
      </c>
      <c r="G795" s="1">
        <v>10349.471337579618</v>
      </c>
      <c r="H795" s="1">
        <v>11363.963636363636</v>
      </c>
      <c r="I795" s="1">
        <v>9587.369905956113</v>
      </c>
      <c r="J795" s="1">
        <v>9477.214285714286</v>
      </c>
      <c r="K795" s="1">
        <v>8785.712</v>
      </c>
      <c r="L795" s="1">
        <v>13084.955484896662</v>
      </c>
      <c r="M795" s="1">
        <v>13182.0</v>
      </c>
      <c r="N795" s="1">
        <v>7994.911827956989</v>
      </c>
      <c r="O795" s="1">
        <v>6566.065829145728</v>
      </c>
      <c r="P795" s="1">
        <v>7727.010204081633</v>
      </c>
      <c r="Q795" s="1">
        <v>7922.401617250674</v>
      </c>
    </row>
    <row r="796" ht="15.75" customHeight="1">
      <c r="A796" s="15">
        <v>44628.0</v>
      </c>
      <c r="B796" s="1">
        <v>8752.97</v>
      </c>
      <c r="C796" s="1">
        <v>9000.0</v>
      </c>
      <c r="D796" s="1">
        <v>8700.874285714288</v>
      </c>
      <c r="E796" s="1">
        <v>11658.989247311827</v>
      </c>
      <c r="F796" s="1">
        <v>10165.66740506329</v>
      </c>
      <c r="G796" s="1">
        <v>10350.108280254777</v>
      </c>
      <c r="H796" s="1">
        <v>11363.972972972973</v>
      </c>
      <c r="I796" s="1">
        <v>9620.00608828006</v>
      </c>
      <c r="K796" s="1">
        <v>8714.583573487032</v>
      </c>
      <c r="L796" s="1">
        <v>13084.146645865834</v>
      </c>
      <c r="M796" s="1">
        <v>13181.983606557376</v>
      </c>
      <c r="N796" s="1">
        <v>9417.747200000002</v>
      </c>
      <c r="O796" s="1">
        <v>6516.293388429752</v>
      </c>
      <c r="P796" s="1">
        <v>9032.333333333334</v>
      </c>
      <c r="Q796" s="1">
        <v>8009.484794275492</v>
      </c>
    </row>
    <row r="797" ht="15.75" customHeight="1">
      <c r="A797" s="15">
        <v>44629.0</v>
      </c>
      <c r="B797" s="1">
        <v>8746.939698492462</v>
      </c>
      <c r="C797" s="1">
        <v>9000.0</v>
      </c>
      <c r="D797" s="1">
        <v>8700.734482758622</v>
      </c>
      <c r="E797" s="1">
        <v>11708.260714285714</v>
      </c>
      <c r="F797" s="1">
        <v>10165.611597633135</v>
      </c>
      <c r="G797" s="1">
        <v>10357.172043010753</v>
      </c>
      <c r="H797" s="1">
        <v>11364.0</v>
      </c>
      <c r="I797" s="1">
        <v>9618.258751902587</v>
      </c>
      <c r="K797" s="1">
        <v>8748.391358024692</v>
      </c>
      <c r="L797" s="1">
        <v>13101.011627906977</v>
      </c>
      <c r="M797" s="1">
        <v>13181.983606557376</v>
      </c>
      <c r="N797" s="1">
        <v>9431.260606060607</v>
      </c>
      <c r="O797" s="1">
        <v>6475.526460481099</v>
      </c>
      <c r="P797" s="1">
        <v>9024.786407766991</v>
      </c>
      <c r="Q797" s="1">
        <v>7830.5822784810125</v>
      </c>
    </row>
    <row r="798" ht="15.75" customHeight="1">
      <c r="A798" s="15">
        <v>44630.0</v>
      </c>
      <c r="B798" s="1">
        <v>8199.391489361702</v>
      </c>
      <c r="C798" s="1">
        <v>8203.813333333334</v>
      </c>
      <c r="D798" s="1">
        <v>8700.833962264152</v>
      </c>
      <c r="E798" s="1">
        <v>9638.41686746988</v>
      </c>
      <c r="F798" s="1">
        <v>10165.597984496124</v>
      </c>
      <c r="G798" s="1">
        <v>10279.8875</v>
      </c>
      <c r="H798" s="1">
        <v>11364.0</v>
      </c>
      <c r="I798" s="1">
        <v>9602.123493975903</v>
      </c>
      <c r="K798" s="1">
        <v>8744.331395348838</v>
      </c>
      <c r="L798" s="1">
        <v>13096.123745819397</v>
      </c>
      <c r="M798" s="1">
        <v>13182.0</v>
      </c>
      <c r="N798" s="1">
        <v>8020.473563218392</v>
      </c>
      <c r="O798" s="1">
        <v>6525.061805555555</v>
      </c>
      <c r="P798" s="1">
        <v>7753.441860465116</v>
      </c>
      <c r="Q798" s="1">
        <v>8074.3910472972975</v>
      </c>
    </row>
    <row r="799" ht="15.75" customHeight="1">
      <c r="A799" s="15">
        <v>44631.0</v>
      </c>
      <c r="B799" s="1">
        <v>8181.993197278912</v>
      </c>
      <c r="C799" s="1">
        <v>8182.0</v>
      </c>
      <c r="D799" s="1">
        <v>8700.91603053435</v>
      </c>
      <c r="E799" s="1">
        <v>9634.297348484848</v>
      </c>
      <c r="F799" s="1">
        <v>10165.606605504587</v>
      </c>
      <c r="G799" s="1">
        <v>10266.124</v>
      </c>
      <c r="H799" s="1">
        <v>11363.861111111111</v>
      </c>
      <c r="I799" s="1">
        <v>9609.246977547496</v>
      </c>
      <c r="J799" s="1">
        <v>9477.0</v>
      </c>
      <c r="K799" s="1">
        <v>8775.174057649667</v>
      </c>
      <c r="L799" s="1">
        <v>13070.242618741977</v>
      </c>
      <c r="M799" s="1">
        <v>13182.0</v>
      </c>
      <c r="N799" s="1">
        <v>7995.340800000001</v>
      </c>
      <c r="O799" s="1">
        <v>6587.2606896551715</v>
      </c>
      <c r="P799" s="1">
        <v>7727.003424657534</v>
      </c>
      <c r="Q799" s="1">
        <v>8002.250755287009</v>
      </c>
    </row>
    <row r="800" ht="15.75" customHeight="1">
      <c r="A800" s="15">
        <v>44632.0</v>
      </c>
      <c r="B800" s="1">
        <v>8181.98717948718</v>
      </c>
      <c r="C800" s="1">
        <v>8181.9701492537315</v>
      </c>
      <c r="D800" s="1">
        <v>8700.87570621469</v>
      </c>
      <c r="E800" s="1">
        <v>9633.6576819407</v>
      </c>
      <c r="F800" s="1">
        <v>10165.499679715302</v>
      </c>
      <c r="G800" s="1">
        <v>10374.896</v>
      </c>
      <c r="H800" s="1">
        <v>11364.0</v>
      </c>
      <c r="I800" s="1">
        <v>9625.727762803235</v>
      </c>
      <c r="J800" s="1">
        <v>9477.0</v>
      </c>
      <c r="K800" s="1">
        <v>8780.087029288703</v>
      </c>
      <c r="L800" s="1">
        <v>13081.759970457902</v>
      </c>
      <c r="M800" s="1">
        <v>13181.980891719746</v>
      </c>
      <c r="N800" s="1">
        <v>7996.855291576674</v>
      </c>
      <c r="O800" s="1">
        <v>6748.132978723404</v>
      </c>
      <c r="P800" s="1">
        <v>7727.007425742574</v>
      </c>
      <c r="Q800" s="1">
        <v>7958.570240295749</v>
      </c>
    </row>
    <row r="801" ht="15.75" customHeight="1">
      <c r="A801" s="15">
        <v>44633.0</v>
      </c>
      <c r="B801" s="1">
        <v>8181.995798319328</v>
      </c>
      <c r="C801" s="1">
        <v>8182.0</v>
      </c>
      <c r="D801" s="1">
        <v>8700.814084507043</v>
      </c>
      <c r="E801" s="1">
        <v>9633.007462686568</v>
      </c>
      <c r="F801" s="1">
        <v>10165.57</v>
      </c>
      <c r="G801" s="1">
        <v>10320.33615819209</v>
      </c>
      <c r="H801" s="1">
        <v>11363.953488372093</v>
      </c>
      <c r="I801" s="1">
        <v>9604.96794871795</v>
      </c>
      <c r="J801" s="1">
        <v>9477.0</v>
      </c>
      <c r="K801" s="1">
        <v>8760.212375859435</v>
      </c>
      <c r="L801" s="1">
        <v>13088.207333333334</v>
      </c>
      <c r="M801" s="1">
        <v>13182.0</v>
      </c>
      <c r="N801" s="1">
        <v>7995.717647058824</v>
      </c>
      <c r="O801" s="1">
        <v>6520.348749999999</v>
      </c>
      <c r="P801" s="1">
        <v>7727.006289308176</v>
      </c>
      <c r="Q801" s="1">
        <v>7899.434482758621</v>
      </c>
    </row>
    <row r="802" ht="15.75" customHeight="1">
      <c r="A802" s="15">
        <v>44634.0</v>
      </c>
      <c r="B802" s="1">
        <v>8782.220858895706</v>
      </c>
      <c r="C802" s="1">
        <v>9000.0</v>
      </c>
      <c r="D802" s="1">
        <v>8700.813846153847</v>
      </c>
      <c r="E802" s="1">
        <v>11661.07643312102</v>
      </c>
      <c r="F802" s="1">
        <v>10165.61656862745</v>
      </c>
      <c r="G802" s="1">
        <v>10345.438775510203</v>
      </c>
      <c r="H802" s="1">
        <v>11363.93023255814</v>
      </c>
      <c r="I802" s="1">
        <v>9596.092105263158</v>
      </c>
      <c r="J802" s="1">
        <v>9477.0</v>
      </c>
      <c r="K802" s="1">
        <v>8781.23346303502</v>
      </c>
      <c r="L802" s="1">
        <v>13076.938900203666</v>
      </c>
      <c r="M802" s="1">
        <v>13182.0</v>
      </c>
      <c r="N802" s="1">
        <v>7994.8</v>
      </c>
      <c r="O802" s="1">
        <v>6645.388474576271</v>
      </c>
      <c r="P802" s="1">
        <v>7727.011363636364</v>
      </c>
      <c r="Q802" s="1">
        <v>8024.888198757764</v>
      </c>
    </row>
    <row r="803" ht="15.75" customHeight="1">
      <c r="A803" s="16" t="s">
        <v>56</v>
      </c>
      <c r="B803" s="17">
        <v>8163.753647777388</v>
      </c>
      <c r="C803" s="17">
        <v>8420.179584306115</v>
      </c>
      <c r="D803" s="17">
        <v>8566.093529316735</v>
      </c>
      <c r="E803" s="17">
        <v>10256.084063786862</v>
      </c>
      <c r="F803" s="17">
        <v>9120.525345925535</v>
      </c>
      <c r="G803" s="17">
        <v>10154.267696421062</v>
      </c>
      <c r="H803" s="17">
        <v>10707.054537511414</v>
      </c>
      <c r="I803" s="17">
        <v>8921.76354694594</v>
      </c>
      <c r="J803" s="17">
        <v>8893.092031495704</v>
      </c>
      <c r="K803" s="17">
        <v>8442.855907085608</v>
      </c>
      <c r="L803" s="17">
        <v>12597.962834290014</v>
      </c>
      <c r="M803" s="17">
        <v>12516.53142881728</v>
      </c>
      <c r="N803" s="17">
        <v>8237.406152167847</v>
      </c>
      <c r="O803" s="17">
        <v>6688.018032637654</v>
      </c>
      <c r="P803" s="17">
        <v>8122.754107317314</v>
      </c>
      <c r="Q803" s="17">
        <v>7921.265742913033</v>
      </c>
    </row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2023-07-10T00:00:30Z</dcterms:created>
  <dc:creator>martina lagares</dc:creator>
</cp:coreProperties>
</file>