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loughe/Library/CloudStorage/OneDrive-ThompsonRiversUniversity/Beaverdell/"/>
    </mc:Choice>
  </mc:AlternateContent>
  <xr:revisionPtr revIDLastSave="0" documentId="13_ncr:1_{151BA8B1-4973-9040-BB68-FEDC9BEDFF5C}" xr6:coauthVersionLast="47" xr6:coauthVersionMax="47" xr10:uidLastSave="{00000000-0000-0000-0000-000000000000}"/>
  <bookViews>
    <workbookView xWindow="1960" yWindow="2080" windowWidth="26840" windowHeight="15540" activeTab="3" xr2:uid="{66156F38-B369-3C49-9B14-AA670283E4AD}"/>
  </bookViews>
  <sheets>
    <sheet name="Experimental layout" sheetId="2" r:id="rId1"/>
    <sheet name="Sampling methods" sheetId="4" r:id="rId2"/>
    <sheet name="Lane assignments" sheetId="5" r:id="rId3"/>
    <sheet name="Rain manipul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3" l="1"/>
  <c r="F26" i="3"/>
  <c r="E26" i="3"/>
  <c r="C26" i="3"/>
  <c r="B26" i="3"/>
  <c r="D20" i="3"/>
  <c r="I3" i="3" l="1"/>
  <c r="I4" i="3"/>
  <c r="I5" i="3"/>
  <c r="I6" i="3"/>
  <c r="I7" i="3"/>
  <c r="I8" i="3"/>
  <c r="I9" i="3"/>
  <c r="I10" i="3"/>
  <c r="I2" i="3"/>
  <c r="H10" i="3"/>
  <c r="H9" i="3"/>
  <c r="H8" i="3"/>
  <c r="H7" i="3"/>
  <c r="H6" i="3"/>
  <c r="H5" i="3"/>
  <c r="H4" i="3"/>
  <c r="H3" i="3"/>
  <c r="H2" i="3"/>
  <c r="C20" i="3"/>
  <c r="C18" i="3"/>
  <c r="C19" i="3"/>
  <c r="C17" i="3"/>
  <c r="B10" i="3" l="1"/>
  <c r="C10" i="3"/>
  <c r="D10" i="3" s="1"/>
  <c r="E10" i="3" s="1"/>
  <c r="B6" i="3"/>
  <c r="C6" i="3"/>
  <c r="D6" i="3" s="1"/>
  <c r="E6" i="3" s="1"/>
  <c r="B7" i="3"/>
  <c r="C7" i="3"/>
  <c r="D7" i="3" s="1"/>
  <c r="E7" i="3" s="1"/>
  <c r="B8" i="3"/>
  <c r="C8" i="3"/>
  <c r="D8" i="3" s="1"/>
  <c r="E8" i="3" s="1"/>
  <c r="B9" i="3"/>
  <c r="C9" i="3"/>
  <c r="D9" i="3" s="1"/>
  <c r="E9" i="3" s="1"/>
  <c r="B5" i="3"/>
  <c r="C5" i="3" s="1"/>
  <c r="D5" i="3" s="1"/>
  <c r="E5" i="3" s="1"/>
  <c r="B4" i="3"/>
  <c r="B3" i="3"/>
  <c r="C3" i="3" s="1"/>
  <c r="D3" i="3" s="1"/>
  <c r="E3" i="3" s="1"/>
  <c r="B2" i="3"/>
  <c r="C2" i="3"/>
  <c r="D2" i="3" s="1"/>
  <c r="E2" i="3" s="1"/>
  <c r="C4" i="3"/>
  <c r="D4" i="3" s="1"/>
  <c r="E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tc={7C52CCA4-DC35-1A4A-98D7-EEA3590EED6D}</author>
  </authors>
  <commentList>
    <comment ref="A4" authorId="0" shapeId="0" xr:uid="{7C52CCA4-DC35-1A4A-98D7-EEA3590EED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Probably will water with this amount. Just because of limitations with watering (time and amount). This would allow us to water 3 lanes without having to refill(assuming 300 gal tank).
</t>
      </text>
    </comment>
  </commentList>
</comments>
</file>

<file path=xl/sharedStrings.xml><?xml version="1.0" encoding="utf-8"?>
<sst xmlns="http://schemas.openxmlformats.org/spreadsheetml/2006/main" count="414" uniqueCount="71">
  <si>
    <t>Vehicle</t>
  </si>
  <si>
    <t># of passes</t>
  </si>
  <si>
    <t>KXI</t>
  </si>
  <si>
    <t>A</t>
  </si>
  <si>
    <t>B</t>
  </si>
  <si>
    <t>C</t>
  </si>
  <si>
    <t>Standard</t>
  </si>
  <si>
    <t>Block</t>
  </si>
  <si>
    <t>Ambient</t>
  </si>
  <si>
    <t>Wet</t>
  </si>
  <si>
    <t>None</t>
  </si>
  <si>
    <t>Water (mm)</t>
  </si>
  <si>
    <t>Volume (m3)</t>
  </si>
  <si>
    <t>Volume (L)</t>
  </si>
  <si>
    <t>Quantile</t>
  </si>
  <si>
    <t>95 (19.6)</t>
  </si>
  <si>
    <t>90 (15.88)</t>
  </si>
  <si>
    <t>Volume (gal)</t>
  </si>
  <si>
    <t>75 (10.7)</t>
  </si>
  <si>
    <t>Water/sample area</t>
  </si>
  <si>
    <t xml:space="preserve">Driving area - start </t>
  </si>
  <si>
    <t>Driving area - stop</t>
  </si>
  <si>
    <t>1. Start transect at 10 m into lane, diagonally to 25 m</t>
  </si>
  <si>
    <t>3. Take 2 bulk density measure per lane</t>
  </si>
  <si>
    <t>4. Water lane if necessary</t>
  </si>
  <si>
    <t>5. Drive on lanes given number of times</t>
  </si>
  <si>
    <t>2. Sample at 1 m, 5m, 10. 14 m (percent cover, veg. height, soil samples, penetrometer)</t>
  </si>
  <si>
    <t>Lane</t>
  </si>
  <si>
    <t>Week 1</t>
  </si>
  <si>
    <t>Week 2</t>
  </si>
  <si>
    <t>1. Get percent cover, penetrometer, bulk density</t>
  </si>
  <si>
    <t>based on</t>
  </si>
  <si>
    <t>Max in month/year</t>
  </si>
  <si>
    <t>Avg in june/year</t>
  </si>
  <si>
    <t>Avg month/year</t>
  </si>
  <si>
    <t>Flow rate</t>
  </si>
  <si>
    <t>Time (s)</t>
  </si>
  <si>
    <t>Flow rate (L/min)</t>
  </si>
  <si>
    <t>Area of lane (m2 15 m x 2.5 m)</t>
  </si>
  <si>
    <t>Time by flow rate</t>
  </si>
  <si>
    <t>Time for water in 5m sections</t>
  </si>
  <si>
    <t>watered for 20 minutes</t>
  </si>
  <si>
    <t>6. Vegetation height &amp; damage</t>
  </si>
  <si>
    <t>Time watered</t>
  </si>
  <si>
    <t>Water (m)</t>
  </si>
  <si>
    <t>No A  0</t>
  </si>
  <si>
    <t>No W  0</t>
  </si>
  <si>
    <t>Ambient (A)</t>
  </si>
  <si>
    <t>No = No Truck</t>
  </si>
  <si>
    <t>KXI = KXI Truck</t>
  </si>
  <si>
    <t>Type of Vehicle</t>
  </si>
  <si>
    <t>Ambient/wet soil</t>
  </si>
  <si>
    <t>KXI A  1</t>
  </si>
  <si>
    <t>KXI A  10</t>
  </si>
  <si>
    <t>KXI A  30</t>
  </si>
  <si>
    <t>ST A  1</t>
  </si>
  <si>
    <t>ST = standard truck</t>
  </si>
  <si>
    <t>ST A  10</t>
  </si>
  <si>
    <t>ST A  30</t>
  </si>
  <si>
    <t>KXI W 1</t>
  </si>
  <si>
    <t>KXI W 10</t>
  </si>
  <si>
    <t>KXI W 30</t>
  </si>
  <si>
    <t>ST W 30</t>
  </si>
  <si>
    <t>ST W 10</t>
  </si>
  <si>
    <t>ST W  1</t>
  </si>
  <si>
    <t>Wet (W)</t>
  </si>
  <si>
    <t>B &amp; C top of hill = 1; bottom = 14</t>
  </si>
  <si>
    <t>A - 1 starts from the road</t>
  </si>
  <si>
    <t>x</t>
  </si>
  <si>
    <t>Completed</t>
  </si>
  <si>
    <t>Water (Ambient/Wet)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</si>
</sst>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C72BE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4C72BE"/>
        <bgColor rgb="FF000000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FFC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2" fillId="5" borderId="0" xfId="0" applyFont="1" applyFill="1"/>
    <xf numFmtId="0" fontId="1" fillId="6" borderId="0" xfId="0" applyFont="1" applyFill="1"/>
    <xf numFmtId="0" fontId="0" fillId="0" borderId="0" xfId="0" applyFill="1" applyBorder="1"/>
    <xf numFmtId="0" fontId="0" fillId="0" borderId="2" xfId="0" applyBorder="1"/>
    <xf numFmtId="0" fontId="0" fillId="2" borderId="1" xfId="0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3" fillId="0" borderId="0" xfId="0" applyFont="1"/>
    <xf numFmtId="0" fontId="0" fillId="0" borderId="0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7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4</xdr:row>
      <xdr:rowOff>76200</xdr:rowOff>
    </xdr:from>
    <xdr:ext cx="184731" cy="4054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42B1D0E-C7D7-0843-A34A-E63CC601B5F6}"/>
            </a:ext>
          </a:extLst>
        </xdr:cNvPr>
        <xdr:cNvSpPr txBox="1"/>
      </xdr:nvSpPr>
      <xdr:spPr>
        <a:xfrm>
          <a:off x="1892300" y="8890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92D050"/>
            </a:solidFill>
          </a:endParaRPr>
        </a:p>
      </xdr:txBody>
    </xdr:sp>
    <xdr:clientData/>
  </xdr:oneCellAnchor>
  <xdr:oneCellAnchor>
    <xdr:from>
      <xdr:col>9</xdr:col>
      <xdr:colOff>12700</xdr:colOff>
      <xdr:row>7</xdr:row>
      <xdr:rowOff>38100</xdr:rowOff>
    </xdr:from>
    <xdr:ext cx="184731" cy="40543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447B905-B09A-A44A-9FBC-7B0640CC728A}"/>
            </a:ext>
          </a:extLst>
        </xdr:cNvPr>
        <xdr:cNvSpPr txBox="1"/>
      </xdr:nvSpPr>
      <xdr:spPr>
        <a:xfrm>
          <a:off x="1955800" y="14605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92D050"/>
            </a:solidFill>
          </a:endParaRPr>
        </a:p>
      </xdr:txBody>
    </xdr:sp>
    <xdr:clientData/>
  </xdr:oneCellAnchor>
  <xdr:oneCellAnchor>
    <xdr:from>
      <xdr:col>9</xdr:col>
      <xdr:colOff>152400</xdr:colOff>
      <xdr:row>10</xdr:row>
      <xdr:rowOff>25400</xdr:rowOff>
    </xdr:from>
    <xdr:ext cx="184731" cy="40543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F375230-8411-6E48-A459-CB946A0C03B2}"/>
            </a:ext>
          </a:extLst>
        </xdr:cNvPr>
        <xdr:cNvSpPr txBox="1"/>
      </xdr:nvSpPr>
      <xdr:spPr>
        <a:xfrm>
          <a:off x="2095500" y="20574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92D050"/>
            </a:solidFill>
          </a:endParaRPr>
        </a:p>
      </xdr:txBody>
    </xdr:sp>
    <xdr:clientData/>
  </xdr:oneCellAnchor>
  <xdr:oneCellAnchor>
    <xdr:from>
      <xdr:col>10</xdr:col>
      <xdr:colOff>25400</xdr:colOff>
      <xdr:row>13</xdr:row>
      <xdr:rowOff>0</xdr:rowOff>
    </xdr:from>
    <xdr:ext cx="184731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D1C79A2-393D-274C-8215-3C7EC42883EC}"/>
            </a:ext>
          </a:extLst>
        </xdr:cNvPr>
        <xdr:cNvSpPr txBox="1"/>
      </xdr:nvSpPr>
      <xdr:spPr>
        <a:xfrm>
          <a:off x="2184400" y="2641600"/>
          <a:ext cx="18473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2000">
            <a:solidFill>
              <a:srgbClr val="92D050"/>
            </a:solidFill>
          </a:endParaRPr>
        </a:p>
      </xdr:txBody>
    </xdr:sp>
    <xdr:clientData/>
  </xdr:oneCellAnchor>
  <xdr:twoCellAnchor>
    <xdr:from>
      <xdr:col>4</xdr:col>
      <xdr:colOff>12700</xdr:colOff>
      <xdr:row>11</xdr:row>
      <xdr:rowOff>50800</xdr:rowOff>
    </xdr:from>
    <xdr:to>
      <xdr:col>7</xdr:col>
      <xdr:colOff>25400</xdr:colOff>
      <xdr:row>26</xdr:row>
      <xdr:rowOff>50800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0390172-58A8-0D4B-85A4-3A6C9A365342}"/>
            </a:ext>
          </a:extLst>
        </xdr:cNvPr>
        <xdr:cNvSpPr/>
      </xdr:nvSpPr>
      <xdr:spPr>
        <a:xfrm>
          <a:off x="876300" y="2286000"/>
          <a:ext cx="660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</xdr:colOff>
      <xdr:row>11</xdr:row>
      <xdr:rowOff>63500</xdr:rowOff>
    </xdr:from>
    <xdr:to>
      <xdr:col>7</xdr:col>
      <xdr:colOff>38100</xdr:colOff>
      <xdr:row>26</xdr:row>
      <xdr:rowOff>88900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92086C6-39D5-344C-BC33-CAC0BCE84340}"/>
            </a:ext>
          </a:extLst>
        </xdr:cNvPr>
        <xdr:cNvCxnSpPr/>
      </xdr:nvCxnSpPr>
      <xdr:spPr>
        <a:xfrm>
          <a:off x="889000" y="2298700"/>
          <a:ext cx="660400" cy="307340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</xdr:row>
      <xdr:rowOff>12700</xdr:rowOff>
    </xdr:from>
    <xdr:to>
      <xdr:col>7</xdr:col>
      <xdr:colOff>25400</xdr:colOff>
      <xdr:row>11</xdr:row>
      <xdr:rowOff>38100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BE2B1E1-8E0C-5943-9D6B-6BEFE91354C4}"/>
            </a:ext>
          </a:extLst>
        </xdr:cNvPr>
        <xdr:cNvSpPr/>
      </xdr:nvSpPr>
      <xdr:spPr>
        <a:xfrm>
          <a:off x="876300" y="215900"/>
          <a:ext cx="660400" cy="20574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26</xdr:row>
      <xdr:rowOff>50800</xdr:rowOff>
    </xdr:from>
    <xdr:to>
      <xdr:col>7</xdr:col>
      <xdr:colOff>25400</xdr:colOff>
      <xdr:row>31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9711BCE-73C8-8944-872E-B5DCCBB246BB}"/>
            </a:ext>
          </a:extLst>
        </xdr:cNvPr>
        <xdr:cNvSpPr/>
      </xdr:nvSpPr>
      <xdr:spPr>
        <a:xfrm>
          <a:off x="876300" y="5334000"/>
          <a:ext cx="660400" cy="104140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127000</xdr:colOff>
      <xdr:row>1</xdr:row>
      <xdr:rowOff>12700</xdr:rowOff>
    </xdr:from>
    <xdr:to>
      <xdr:col>5</xdr:col>
      <xdr:colOff>127000</xdr:colOff>
      <xdr:row>6</xdr:row>
      <xdr:rowOff>63500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7781A84-51E1-C74E-A22B-8BFD4CDE02E2}"/>
            </a:ext>
          </a:extLst>
        </xdr:cNvPr>
        <xdr:cNvCxnSpPr>
          <a:stCxn id="20" idx="0"/>
        </xdr:cNvCxnSpPr>
      </xdr:nvCxnSpPr>
      <xdr:spPr>
        <a:xfrm>
          <a:off x="1206500" y="215900"/>
          <a:ext cx="0" cy="1066800"/>
        </a:xfrm>
        <a:prstGeom prst="straightConnector1">
          <a:avLst/>
        </a:prstGeom>
        <a:ln w="19050">
          <a:solidFill>
            <a:srgbClr val="FF0000"/>
          </a:solidFill>
          <a:headEnd w="lg" len="lg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152400</xdr:colOff>
      <xdr:row>11</xdr:row>
      <xdr:rowOff>50800</xdr:rowOff>
    </xdr:from>
    <xdr:ext cx="312393" cy="405432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5226A2E-00FE-444B-9630-C0B8753BCADC}"/>
            </a:ext>
          </a:extLst>
        </xdr:cNvPr>
        <xdr:cNvSpPr txBox="1"/>
      </xdr:nvSpPr>
      <xdr:spPr>
        <a:xfrm>
          <a:off x="800100" y="228600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rgbClr val="92D050"/>
              </a:solidFill>
            </a:rPr>
            <a:t>*</a:t>
          </a:r>
        </a:p>
      </xdr:txBody>
    </xdr:sp>
    <xdr:clientData/>
  </xdr:oneCellAnchor>
  <xdr:oneCellAnchor>
    <xdr:from>
      <xdr:col>4</xdr:col>
      <xdr:colOff>88900</xdr:colOff>
      <xdr:row>15</xdr:row>
      <xdr:rowOff>0</xdr:rowOff>
    </xdr:from>
    <xdr:ext cx="312393" cy="405432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BF39D5C-7FAB-6941-BB86-B794B4514457}"/>
            </a:ext>
          </a:extLst>
        </xdr:cNvPr>
        <xdr:cNvSpPr txBox="1"/>
      </xdr:nvSpPr>
      <xdr:spPr>
        <a:xfrm>
          <a:off x="952500" y="304800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rgbClr val="92D050"/>
              </a:solidFill>
            </a:rPr>
            <a:t>*</a:t>
          </a:r>
        </a:p>
      </xdr:txBody>
    </xdr:sp>
    <xdr:clientData/>
  </xdr:oneCellAnchor>
  <xdr:oneCellAnchor>
    <xdr:from>
      <xdr:col>5</xdr:col>
      <xdr:colOff>76200</xdr:colOff>
      <xdr:row>19</xdr:row>
      <xdr:rowOff>165100</xdr:rowOff>
    </xdr:from>
    <xdr:ext cx="312393" cy="405432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2724604-FEE5-F744-AB99-23EA155A1222}"/>
            </a:ext>
          </a:extLst>
        </xdr:cNvPr>
        <xdr:cNvSpPr txBox="1"/>
      </xdr:nvSpPr>
      <xdr:spPr>
        <a:xfrm>
          <a:off x="1155700" y="402590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rgbClr val="92D050"/>
              </a:solidFill>
            </a:rPr>
            <a:t>*</a:t>
          </a:r>
        </a:p>
      </xdr:txBody>
    </xdr:sp>
    <xdr:clientData/>
  </xdr:oneCellAnchor>
  <xdr:oneCellAnchor>
    <xdr:from>
      <xdr:col>6</xdr:col>
      <xdr:colOff>50800</xdr:colOff>
      <xdr:row>24</xdr:row>
      <xdr:rowOff>101600</xdr:rowOff>
    </xdr:from>
    <xdr:ext cx="312393" cy="405432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B386C7E-1566-8C42-8109-DEB84CAD0B57}"/>
            </a:ext>
          </a:extLst>
        </xdr:cNvPr>
        <xdr:cNvSpPr txBox="1"/>
      </xdr:nvSpPr>
      <xdr:spPr>
        <a:xfrm>
          <a:off x="1346200" y="497840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rgbClr val="92D050"/>
              </a:solidFill>
            </a:rPr>
            <a:t>*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254000</xdr:colOff>
      <xdr:row>1</xdr:row>
      <xdr:rowOff>76200</xdr:rowOff>
    </xdr:from>
    <xdr:to>
      <xdr:col>16</xdr:col>
      <xdr:colOff>457200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019200-FA35-7040-A824-6439FB0CA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1500" y="279400"/>
          <a:ext cx="4330700" cy="6883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aura Ploughe" id="{49F9B15B-5279-544F-9CD3-E5F77608A565}" userId="S::lploughe@tru.ca::e07eb066-999b-4717-a641-920123e5453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06-15T20:29:44.08" personId="{49F9B15B-5279-544F-9CD3-E5F77608A565}" id="{7C52CCA4-DC35-1A4A-98D7-EEA3590EED6D}">
    <text xml:space="preserve">Probably will water with this amount. Just because of limitations with watering (time and amount). This would allow us to water 3 lanes without having to refill(assuming 300 gal tank).
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B14-3A31-2B48-9D9B-924BA8145FAD}">
  <dimension ref="A1:AJ57"/>
  <sheetViews>
    <sheetView workbookViewId="0">
      <selection sqref="A1:AC14"/>
    </sheetView>
  </sheetViews>
  <sheetFormatPr baseColWidth="10" defaultColWidth="3.33203125" defaultRowHeight="16" x14ac:dyDescent="0.2"/>
  <cols>
    <col min="20" max="20" width="4.33203125" bestFit="1" customWidth="1"/>
    <col min="22" max="22" width="4.33203125" bestFit="1" customWidth="1"/>
    <col min="24" max="24" width="4.33203125" bestFit="1" customWidth="1"/>
    <col min="26" max="26" width="4.33203125" bestFit="1" customWidth="1"/>
    <col min="28" max="28" width="4.33203125" bestFit="1" customWidth="1"/>
    <col min="31" max="31" width="19.6640625" bestFit="1" customWidth="1"/>
    <col min="45" max="45" width="5.1640625" bestFit="1" customWidth="1"/>
  </cols>
  <sheetData>
    <row r="1" spans="1:36" s="17" customFormat="1" x14ac:dyDescent="0.2">
      <c r="D1" s="17" t="s">
        <v>68</v>
      </c>
      <c r="H1" s="18"/>
      <c r="J1" s="18"/>
      <c r="X1" s="17" t="s">
        <v>68</v>
      </c>
      <c r="Z1" s="17" t="s">
        <v>68</v>
      </c>
      <c r="AB1" s="17" t="s">
        <v>68</v>
      </c>
    </row>
    <row r="2" spans="1:36" ht="60" customHeight="1" x14ac:dyDescent="0.2">
      <c r="B2" s="11" t="s">
        <v>45</v>
      </c>
      <c r="D2" s="12" t="s">
        <v>46</v>
      </c>
      <c r="F2" s="11" t="s">
        <v>52</v>
      </c>
      <c r="H2" s="12" t="s">
        <v>59</v>
      </c>
      <c r="I2" s="1"/>
      <c r="J2" s="13" t="s">
        <v>53</v>
      </c>
      <c r="K2" s="1"/>
      <c r="L2" s="12" t="s">
        <v>60</v>
      </c>
      <c r="N2" s="11" t="s">
        <v>54</v>
      </c>
      <c r="P2" s="12" t="s">
        <v>61</v>
      </c>
      <c r="Q2" s="5"/>
      <c r="R2" s="11" t="s">
        <v>55</v>
      </c>
      <c r="T2" s="14" t="s">
        <v>64</v>
      </c>
      <c r="V2" s="11" t="s">
        <v>57</v>
      </c>
      <c r="X2" s="14" t="s">
        <v>63</v>
      </c>
      <c r="Z2" s="11" t="s">
        <v>58</v>
      </c>
      <c r="AB2" s="14" t="s">
        <v>62</v>
      </c>
    </row>
    <row r="5" spans="1:36" ht="60" customHeight="1" x14ac:dyDescent="0.2">
      <c r="B5" s="11" t="s">
        <v>45</v>
      </c>
      <c r="D5" s="12" t="s">
        <v>46</v>
      </c>
      <c r="F5" s="11" t="s">
        <v>52</v>
      </c>
      <c r="H5" s="12" t="s">
        <v>59</v>
      </c>
      <c r="I5" s="1"/>
      <c r="J5" s="11" t="s">
        <v>53</v>
      </c>
      <c r="K5" s="1"/>
      <c r="L5" s="12" t="s">
        <v>60</v>
      </c>
      <c r="N5" s="11" t="s">
        <v>54</v>
      </c>
      <c r="P5" s="12" t="s">
        <v>61</v>
      </c>
      <c r="R5" s="11" t="s">
        <v>55</v>
      </c>
      <c r="T5" s="14" t="s">
        <v>64</v>
      </c>
      <c r="V5" s="11" t="s">
        <v>57</v>
      </c>
      <c r="X5" s="14" t="s">
        <v>63</v>
      </c>
      <c r="Z5" s="11" t="s">
        <v>58</v>
      </c>
      <c r="AB5" s="14" t="s">
        <v>62</v>
      </c>
    </row>
    <row r="8" spans="1:36" ht="60" customHeight="1" x14ac:dyDescent="0.2">
      <c r="B8" s="11" t="s">
        <v>45</v>
      </c>
      <c r="D8" s="12" t="s">
        <v>46</v>
      </c>
      <c r="F8" s="11" t="s">
        <v>52</v>
      </c>
      <c r="H8" s="12" t="s">
        <v>59</v>
      </c>
      <c r="I8" s="1"/>
      <c r="J8" s="11" t="s">
        <v>53</v>
      </c>
      <c r="K8" s="1"/>
      <c r="L8" s="12" t="s">
        <v>60</v>
      </c>
      <c r="N8" s="11" t="s">
        <v>54</v>
      </c>
      <c r="P8" s="12" t="s">
        <v>61</v>
      </c>
      <c r="R8" s="11" t="s">
        <v>55</v>
      </c>
      <c r="T8" s="14" t="s">
        <v>64</v>
      </c>
      <c r="V8" s="11" t="s">
        <v>57</v>
      </c>
      <c r="X8" s="14" t="s">
        <v>63</v>
      </c>
      <c r="Z8" s="11" t="s">
        <v>58</v>
      </c>
      <c r="AB8" s="14" t="s">
        <v>62</v>
      </c>
    </row>
    <row r="10" spans="1:36" x14ac:dyDescent="0.2">
      <c r="A10" s="15" t="s">
        <v>50</v>
      </c>
      <c r="F10" t="s">
        <v>48</v>
      </c>
      <c r="K10" t="s">
        <v>49</v>
      </c>
      <c r="N10" s="5"/>
      <c r="P10" t="s">
        <v>56</v>
      </c>
    </row>
    <row r="12" spans="1:36" x14ac:dyDescent="0.2">
      <c r="A12" s="15" t="s">
        <v>51</v>
      </c>
      <c r="F12" s="2"/>
      <c r="H12" t="s">
        <v>47</v>
      </c>
      <c r="O12" s="3"/>
      <c r="Q12" t="s">
        <v>65</v>
      </c>
    </row>
    <row r="13" spans="1:36" x14ac:dyDescent="0.2">
      <c r="H13" s="1"/>
    </row>
    <row r="14" spans="1:36" x14ac:dyDescent="0.2">
      <c r="A14" s="15" t="s">
        <v>1</v>
      </c>
      <c r="F14" s="16">
        <v>0</v>
      </c>
      <c r="G14" s="1"/>
      <c r="H14" s="1">
        <v>1</v>
      </c>
      <c r="I14" s="1"/>
      <c r="J14" s="1">
        <v>10</v>
      </c>
      <c r="K14" s="1"/>
      <c r="L14" s="1">
        <v>30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36" x14ac:dyDescent="0.2">
      <c r="AE15" t="s">
        <v>70</v>
      </c>
      <c r="AF15" t="s">
        <v>0</v>
      </c>
      <c r="AG15" t="s">
        <v>1</v>
      </c>
      <c r="AH15" t="s">
        <v>7</v>
      </c>
      <c r="AI15" t="s">
        <v>27</v>
      </c>
      <c r="AJ15" t="s">
        <v>69</v>
      </c>
    </row>
    <row r="16" spans="1:36" ht="17" x14ac:dyDescent="0.25">
      <c r="AE16" t="s">
        <v>8</v>
      </c>
      <c r="AF16" s="7" t="s">
        <v>2</v>
      </c>
      <c r="AG16">
        <v>30</v>
      </c>
      <c r="AH16" t="s">
        <v>3</v>
      </c>
      <c r="AI16" s="8">
        <v>1</v>
      </c>
      <c r="AJ16" t="s">
        <v>68</v>
      </c>
    </row>
    <row r="17" spans="8:36" ht="17" x14ac:dyDescent="0.25">
      <c r="AE17" s="4" t="s">
        <v>9</v>
      </c>
      <c r="AF17" s="7" t="s">
        <v>2</v>
      </c>
      <c r="AG17" s="5">
        <v>1</v>
      </c>
      <c r="AH17" s="5" t="s">
        <v>3</v>
      </c>
      <c r="AI17" s="8">
        <v>2</v>
      </c>
      <c r="AJ17" t="s">
        <v>68</v>
      </c>
    </row>
    <row r="18" spans="8:36" ht="17" x14ac:dyDescent="0.25">
      <c r="AE18" s="4" t="s">
        <v>9</v>
      </c>
      <c r="AF18" s="5" t="s">
        <v>6</v>
      </c>
      <c r="AG18" s="5">
        <v>10</v>
      </c>
      <c r="AH18" s="5" t="s">
        <v>3</v>
      </c>
      <c r="AI18" s="6">
        <v>3</v>
      </c>
      <c r="AJ18" s="5"/>
    </row>
    <row r="19" spans="8:36" ht="17" x14ac:dyDescent="0.25">
      <c r="AE19" s="4" t="s">
        <v>9</v>
      </c>
      <c r="AF19" s="5" t="s">
        <v>6</v>
      </c>
      <c r="AG19" s="5">
        <v>1</v>
      </c>
      <c r="AH19" s="5" t="s">
        <v>3</v>
      </c>
      <c r="AI19" s="6">
        <v>4</v>
      </c>
      <c r="AJ19" s="5" t="s">
        <v>68</v>
      </c>
    </row>
    <row r="20" spans="8:36" ht="17" x14ac:dyDescent="0.25">
      <c r="AE20" t="s">
        <v>8</v>
      </c>
      <c r="AF20" s="5" t="s">
        <v>6</v>
      </c>
      <c r="AG20" s="5">
        <v>1</v>
      </c>
      <c r="AH20" s="5" t="s">
        <v>3</v>
      </c>
      <c r="AI20" s="6">
        <v>5</v>
      </c>
      <c r="AJ20" s="5" t="s">
        <v>68</v>
      </c>
    </row>
    <row r="21" spans="8:36" ht="17" x14ac:dyDescent="0.25">
      <c r="H21" s="10"/>
      <c r="AE21" t="s">
        <v>8</v>
      </c>
      <c r="AF21" s="7" t="s">
        <v>2</v>
      </c>
      <c r="AG21" s="5">
        <v>10</v>
      </c>
      <c r="AH21" s="5" t="s">
        <v>3</v>
      </c>
      <c r="AI21" s="8">
        <v>6</v>
      </c>
      <c r="AJ21" s="5" t="s">
        <v>68</v>
      </c>
    </row>
    <row r="22" spans="8:36" ht="17" x14ac:dyDescent="0.25">
      <c r="AE22" s="4" t="s">
        <v>9</v>
      </c>
      <c r="AF22" s="7" t="s">
        <v>2</v>
      </c>
      <c r="AG22" s="5">
        <v>10</v>
      </c>
      <c r="AH22" s="5" t="s">
        <v>3</v>
      </c>
      <c r="AI22" s="8">
        <v>7</v>
      </c>
      <c r="AJ22" s="5" t="s">
        <v>68</v>
      </c>
    </row>
    <row r="23" spans="8:36" ht="17" x14ac:dyDescent="0.25">
      <c r="AE23" s="4" t="s">
        <v>9</v>
      </c>
      <c r="AF23" s="5" t="s">
        <v>10</v>
      </c>
      <c r="AG23" s="5">
        <v>0</v>
      </c>
      <c r="AH23" s="5" t="s">
        <v>3</v>
      </c>
      <c r="AI23" s="6">
        <v>8</v>
      </c>
      <c r="AJ23" s="5"/>
    </row>
    <row r="24" spans="8:36" ht="17" x14ac:dyDescent="0.25">
      <c r="AE24" t="s">
        <v>8</v>
      </c>
      <c r="AF24" s="5" t="s">
        <v>6</v>
      </c>
      <c r="AG24" s="5">
        <v>10</v>
      </c>
      <c r="AH24" s="5" t="s">
        <v>3</v>
      </c>
      <c r="AI24" s="6">
        <v>9</v>
      </c>
      <c r="AJ24" s="5"/>
    </row>
    <row r="25" spans="8:36" ht="17" x14ac:dyDescent="0.25">
      <c r="AE25" t="s">
        <v>8</v>
      </c>
      <c r="AF25" s="5" t="s">
        <v>6</v>
      </c>
      <c r="AG25" s="5">
        <v>30</v>
      </c>
      <c r="AH25" s="5" t="s">
        <v>3</v>
      </c>
      <c r="AI25" s="6">
        <v>10</v>
      </c>
      <c r="AJ25" s="5"/>
    </row>
    <row r="26" spans="8:36" ht="17" x14ac:dyDescent="0.25">
      <c r="AE26" s="4" t="s">
        <v>9</v>
      </c>
      <c r="AF26" s="7" t="s">
        <v>2</v>
      </c>
      <c r="AG26" s="5">
        <v>30</v>
      </c>
      <c r="AH26" s="5" t="s">
        <v>3</v>
      </c>
      <c r="AI26" s="8">
        <v>11</v>
      </c>
      <c r="AJ26" t="s">
        <v>68</v>
      </c>
    </row>
    <row r="27" spans="8:36" ht="17" x14ac:dyDescent="0.25">
      <c r="AE27" s="4" t="s">
        <v>9</v>
      </c>
      <c r="AF27" s="5" t="s">
        <v>6</v>
      </c>
      <c r="AG27" s="5">
        <v>30</v>
      </c>
      <c r="AH27" s="5" t="s">
        <v>3</v>
      </c>
      <c r="AI27" s="6">
        <v>12</v>
      </c>
      <c r="AJ27" s="5"/>
    </row>
    <row r="28" spans="8:36" ht="17" x14ac:dyDescent="0.25">
      <c r="AE28" t="s">
        <v>8</v>
      </c>
      <c r="AF28" s="5" t="s">
        <v>10</v>
      </c>
      <c r="AG28" s="5">
        <v>0</v>
      </c>
      <c r="AH28" s="5" t="s">
        <v>3</v>
      </c>
      <c r="AI28" s="6">
        <v>13</v>
      </c>
      <c r="AJ28" s="5"/>
    </row>
    <row r="29" spans="8:36" ht="17" x14ac:dyDescent="0.25">
      <c r="AE29" t="s">
        <v>8</v>
      </c>
      <c r="AF29" s="7" t="s">
        <v>2</v>
      </c>
      <c r="AG29" s="5">
        <v>1</v>
      </c>
      <c r="AH29" s="5" t="s">
        <v>3</v>
      </c>
      <c r="AI29" s="8">
        <v>14</v>
      </c>
      <c r="AJ29" s="5" t="s">
        <v>68</v>
      </c>
    </row>
    <row r="30" spans="8:36" ht="17" x14ac:dyDescent="0.25">
      <c r="AE30" t="s">
        <v>8</v>
      </c>
      <c r="AF30" s="7" t="s">
        <v>2</v>
      </c>
      <c r="AG30" s="5">
        <v>10</v>
      </c>
      <c r="AH30" s="5" t="s">
        <v>4</v>
      </c>
      <c r="AI30" s="8">
        <v>1</v>
      </c>
      <c r="AJ30" s="5" t="s">
        <v>68</v>
      </c>
    </row>
    <row r="31" spans="8:36" ht="17" x14ac:dyDescent="0.25">
      <c r="AE31" s="4" t="s">
        <v>9</v>
      </c>
      <c r="AF31" s="5" t="s">
        <v>6</v>
      </c>
      <c r="AG31" s="5">
        <v>30</v>
      </c>
      <c r="AH31" s="5" t="s">
        <v>4</v>
      </c>
      <c r="AI31" s="6">
        <v>2</v>
      </c>
      <c r="AJ31" s="5"/>
    </row>
    <row r="32" spans="8:36" ht="17" x14ac:dyDescent="0.25">
      <c r="AE32" t="s">
        <v>8</v>
      </c>
      <c r="AF32" s="5" t="s">
        <v>6</v>
      </c>
      <c r="AG32" s="5">
        <v>30</v>
      </c>
      <c r="AH32" s="5" t="s">
        <v>4</v>
      </c>
      <c r="AI32" s="6">
        <v>3</v>
      </c>
      <c r="AJ32" s="5"/>
    </row>
    <row r="33" spans="31:36" ht="17" x14ac:dyDescent="0.25">
      <c r="AE33" s="4" t="s">
        <v>9</v>
      </c>
      <c r="AF33" s="7" t="s">
        <v>2</v>
      </c>
      <c r="AG33" s="5">
        <v>10</v>
      </c>
      <c r="AH33" s="5" t="s">
        <v>4</v>
      </c>
      <c r="AI33" s="8">
        <v>4</v>
      </c>
      <c r="AJ33" t="s">
        <v>68</v>
      </c>
    </row>
    <row r="34" spans="31:36" ht="17" x14ac:dyDescent="0.25">
      <c r="AE34" s="4" t="s">
        <v>9</v>
      </c>
      <c r="AF34" s="5" t="s">
        <v>6</v>
      </c>
      <c r="AG34" s="5">
        <v>10</v>
      </c>
      <c r="AH34" s="5" t="s">
        <v>4</v>
      </c>
      <c r="AI34" s="6">
        <v>5</v>
      </c>
      <c r="AJ34" s="5"/>
    </row>
    <row r="35" spans="31:36" ht="17" x14ac:dyDescent="0.25">
      <c r="AE35" t="s">
        <v>8</v>
      </c>
      <c r="AF35" s="5" t="s">
        <v>10</v>
      </c>
      <c r="AG35" s="5">
        <v>0</v>
      </c>
      <c r="AH35" s="5" t="s">
        <v>4</v>
      </c>
      <c r="AI35" s="6">
        <v>6</v>
      </c>
      <c r="AJ35" s="5"/>
    </row>
    <row r="36" spans="31:36" ht="17" x14ac:dyDescent="0.25">
      <c r="AE36" s="4" t="s">
        <v>9</v>
      </c>
      <c r="AF36" s="5" t="s">
        <v>10</v>
      </c>
      <c r="AG36" s="5">
        <v>0</v>
      </c>
      <c r="AH36" s="5" t="s">
        <v>4</v>
      </c>
      <c r="AI36" s="6">
        <v>7</v>
      </c>
      <c r="AJ36" s="5"/>
    </row>
    <row r="37" spans="31:36" ht="17" x14ac:dyDescent="0.25">
      <c r="AE37" t="s">
        <v>8</v>
      </c>
      <c r="AF37" s="7" t="s">
        <v>2</v>
      </c>
      <c r="AG37" s="5">
        <v>30</v>
      </c>
      <c r="AH37" s="5" t="s">
        <v>4</v>
      </c>
      <c r="AI37" s="8">
        <v>8</v>
      </c>
      <c r="AJ37" s="5" t="s">
        <v>68</v>
      </c>
    </row>
    <row r="38" spans="31:36" ht="17" x14ac:dyDescent="0.25">
      <c r="AE38" s="4" t="s">
        <v>9</v>
      </c>
      <c r="AF38" s="5" t="s">
        <v>6</v>
      </c>
      <c r="AG38" s="5">
        <v>1</v>
      </c>
      <c r="AH38" s="5" t="s">
        <v>4</v>
      </c>
      <c r="AI38" s="6">
        <v>9</v>
      </c>
      <c r="AJ38" s="5" t="s">
        <v>68</v>
      </c>
    </row>
    <row r="39" spans="31:36" ht="17" x14ac:dyDescent="0.25">
      <c r="AE39" t="s">
        <v>8</v>
      </c>
      <c r="AF39" s="7" t="s">
        <v>2</v>
      </c>
      <c r="AG39" s="5">
        <v>1</v>
      </c>
      <c r="AH39" s="5" t="s">
        <v>4</v>
      </c>
      <c r="AI39" s="8">
        <v>10</v>
      </c>
      <c r="AJ39" s="5" t="s">
        <v>68</v>
      </c>
    </row>
    <row r="40" spans="31:36" ht="17" x14ac:dyDescent="0.25">
      <c r="AE40" t="s">
        <v>8</v>
      </c>
      <c r="AF40" s="5" t="s">
        <v>6</v>
      </c>
      <c r="AG40" s="5">
        <v>10</v>
      </c>
      <c r="AH40" s="5" t="s">
        <v>4</v>
      </c>
      <c r="AI40" s="6">
        <v>11</v>
      </c>
      <c r="AJ40" s="5"/>
    </row>
    <row r="41" spans="31:36" ht="17" x14ac:dyDescent="0.25">
      <c r="AE41" t="s">
        <v>8</v>
      </c>
      <c r="AF41" s="5" t="s">
        <v>6</v>
      </c>
      <c r="AG41" s="5">
        <v>1</v>
      </c>
      <c r="AH41" s="5" t="s">
        <v>4</v>
      </c>
      <c r="AI41" s="6">
        <v>12</v>
      </c>
      <c r="AJ41" s="5" t="s">
        <v>68</v>
      </c>
    </row>
    <row r="42" spans="31:36" ht="17" x14ac:dyDescent="0.25">
      <c r="AE42" s="4" t="s">
        <v>9</v>
      </c>
      <c r="AF42" s="7" t="s">
        <v>2</v>
      </c>
      <c r="AG42" s="5">
        <v>30</v>
      </c>
      <c r="AH42" s="5" t="s">
        <v>4</v>
      </c>
      <c r="AI42" s="8">
        <v>13</v>
      </c>
      <c r="AJ42" s="5" t="s">
        <v>68</v>
      </c>
    </row>
    <row r="43" spans="31:36" ht="17" x14ac:dyDescent="0.25">
      <c r="AE43" s="4" t="s">
        <v>9</v>
      </c>
      <c r="AF43" s="7" t="s">
        <v>2</v>
      </c>
      <c r="AG43" s="5">
        <v>1</v>
      </c>
      <c r="AH43" s="5" t="s">
        <v>4</v>
      </c>
      <c r="AI43" s="8">
        <v>14</v>
      </c>
      <c r="AJ43" s="5" t="s">
        <v>68</v>
      </c>
    </row>
    <row r="44" spans="31:36" ht="17" x14ac:dyDescent="0.25">
      <c r="AE44" s="4" t="s">
        <v>9</v>
      </c>
      <c r="AF44" s="7" t="s">
        <v>2</v>
      </c>
      <c r="AG44" s="5">
        <v>1</v>
      </c>
      <c r="AH44" s="5" t="s">
        <v>5</v>
      </c>
      <c r="AI44" s="8">
        <v>1</v>
      </c>
      <c r="AJ44" s="5" t="s">
        <v>68</v>
      </c>
    </row>
    <row r="45" spans="31:36" ht="17" x14ac:dyDescent="0.25">
      <c r="AE45" s="4" t="s">
        <v>9</v>
      </c>
      <c r="AF45" s="7" t="s">
        <v>2</v>
      </c>
      <c r="AG45" s="5">
        <v>10</v>
      </c>
      <c r="AH45" s="5" t="s">
        <v>5</v>
      </c>
      <c r="AI45" s="8">
        <v>2</v>
      </c>
      <c r="AJ45" s="5" t="s">
        <v>68</v>
      </c>
    </row>
    <row r="46" spans="31:36" ht="17" x14ac:dyDescent="0.25">
      <c r="AE46" t="s">
        <v>8</v>
      </c>
      <c r="AF46" s="7" t="s">
        <v>2</v>
      </c>
      <c r="AG46" s="5">
        <v>30</v>
      </c>
      <c r="AH46" s="5" t="s">
        <v>5</v>
      </c>
      <c r="AI46" s="8">
        <v>3</v>
      </c>
      <c r="AJ46" s="5" t="s">
        <v>68</v>
      </c>
    </row>
    <row r="47" spans="31:36" ht="17" x14ac:dyDescent="0.25">
      <c r="AE47" t="s">
        <v>8</v>
      </c>
      <c r="AF47" s="5" t="s">
        <v>6</v>
      </c>
      <c r="AG47" s="5">
        <v>30</v>
      </c>
      <c r="AH47" s="5" t="s">
        <v>5</v>
      </c>
      <c r="AI47" s="6">
        <v>4</v>
      </c>
      <c r="AJ47" s="5" t="s">
        <v>68</v>
      </c>
    </row>
    <row r="48" spans="31:36" ht="17" x14ac:dyDescent="0.25">
      <c r="AE48" t="s">
        <v>8</v>
      </c>
      <c r="AF48" s="7" t="s">
        <v>2</v>
      </c>
      <c r="AG48" s="5">
        <v>10</v>
      </c>
      <c r="AH48" s="5" t="s">
        <v>5</v>
      </c>
      <c r="AI48" s="8">
        <v>5</v>
      </c>
      <c r="AJ48" s="5" t="s">
        <v>68</v>
      </c>
    </row>
    <row r="49" spans="31:36" ht="17" x14ac:dyDescent="0.25">
      <c r="AE49" s="4" t="s">
        <v>9</v>
      </c>
      <c r="AF49" s="5" t="s">
        <v>10</v>
      </c>
      <c r="AG49" s="5">
        <v>0</v>
      </c>
      <c r="AH49" s="5" t="s">
        <v>5</v>
      </c>
      <c r="AI49" s="6">
        <v>6</v>
      </c>
    </row>
    <row r="50" spans="31:36" ht="17" x14ac:dyDescent="0.25">
      <c r="AE50" t="s">
        <v>8</v>
      </c>
      <c r="AF50" s="5" t="s">
        <v>6</v>
      </c>
      <c r="AG50" s="5">
        <v>1</v>
      </c>
      <c r="AH50" s="5" t="s">
        <v>5</v>
      </c>
      <c r="AI50" s="6">
        <v>7</v>
      </c>
      <c r="AJ50" s="5" t="s">
        <v>68</v>
      </c>
    </row>
    <row r="51" spans="31:36" ht="17" x14ac:dyDescent="0.25">
      <c r="AE51" s="4" t="s">
        <v>9</v>
      </c>
      <c r="AF51" s="5" t="s">
        <v>6</v>
      </c>
      <c r="AG51" s="5">
        <v>10</v>
      </c>
      <c r="AH51" s="5" t="s">
        <v>5</v>
      </c>
      <c r="AI51" s="6">
        <v>8</v>
      </c>
    </row>
    <row r="52" spans="31:36" ht="17" x14ac:dyDescent="0.25">
      <c r="AE52" t="s">
        <v>8</v>
      </c>
      <c r="AF52" s="7" t="s">
        <v>2</v>
      </c>
      <c r="AG52" s="5">
        <v>1</v>
      </c>
      <c r="AH52" s="5" t="s">
        <v>5</v>
      </c>
      <c r="AI52" s="8">
        <v>9</v>
      </c>
      <c r="AJ52" s="5" t="s">
        <v>68</v>
      </c>
    </row>
    <row r="53" spans="31:36" ht="17" x14ac:dyDescent="0.25">
      <c r="AE53" t="s">
        <v>8</v>
      </c>
      <c r="AF53" s="5" t="s">
        <v>6</v>
      </c>
      <c r="AG53" s="5">
        <v>10</v>
      </c>
      <c r="AH53" s="5" t="s">
        <v>5</v>
      </c>
      <c r="AI53" s="6">
        <v>10</v>
      </c>
    </row>
    <row r="54" spans="31:36" ht="17" x14ac:dyDescent="0.25">
      <c r="AE54" s="4" t="s">
        <v>9</v>
      </c>
      <c r="AF54" s="5" t="s">
        <v>6</v>
      </c>
      <c r="AG54" s="5">
        <v>30</v>
      </c>
      <c r="AH54" s="5" t="s">
        <v>5</v>
      </c>
      <c r="AI54" s="6">
        <v>11</v>
      </c>
    </row>
    <row r="55" spans="31:36" ht="17" x14ac:dyDescent="0.25">
      <c r="AE55" t="s">
        <v>8</v>
      </c>
      <c r="AF55" s="5" t="s">
        <v>10</v>
      </c>
      <c r="AG55" s="5">
        <v>0</v>
      </c>
      <c r="AH55" s="5" t="s">
        <v>5</v>
      </c>
      <c r="AI55" s="6">
        <v>12</v>
      </c>
    </row>
    <row r="56" spans="31:36" ht="17" x14ac:dyDescent="0.25">
      <c r="AE56" s="4" t="s">
        <v>9</v>
      </c>
      <c r="AF56" s="5" t="s">
        <v>6</v>
      </c>
      <c r="AG56" s="5">
        <v>1</v>
      </c>
      <c r="AH56" s="5" t="s">
        <v>5</v>
      </c>
      <c r="AI56" s="6">
        <v>13</v>
      </c>
      <c r="AJ56" s="5" t="s">
        <v>68</v>
      </c>
    </row>
    <row r="57" spans="31:36" ht="17" x14ac:dyDescent="0.25">
      <c r="AE57" s="4" t="s">
        <v>9</v>
      </c>
      <c r="AF57" s="7" t="s">
        <v>2</v>
      </c>
      <c r="AG57" s="5">
        <v>30</v>
      </c>
      <c r="AH57" s="5" t="s">
        <v>5</v>
      </c>
      <c r="AI57" s="8">
        <v>14</v>
      </c>
      <c r="AJ5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8BB9-86E8-A341-8319-AFAFAD3AC0EE}">
  <dimension ref="D1:AB31"/>
  <sheetViews>
    <sheetView workbookViewId="0">
      <selection activeCell="D1" sqref="D1:N32"/>
    </sheetView>
  </sheetViews>
  <sheetFormatPr baseColWidth="10" defaultRowHeight="16" x14ac:dyDescent="0.2"/>
  <cols>
    <col min="1" max="27" width="2.83203125" customWidth="1"/>
  </cols>
  <sheetData>
    <row r="1" spans="4:28" x14ac:dyDescent="0.2">
      <c r="D1">
        <v>0</v>
      </c>
    </row>
    <row r="3" spans="4:28" x14ac:dyDescent="0.2">
      <c r="AB3" t="s">
        <v>28</v>
      </c>
    </row>
    <row r="4" spans="4:28" x14ac:dyDescent="0.2">
      <c r="I4" t="s">
        <v>20</v>
      </c>
      <c r="AB4" t="s">
        <v>22</v>
      </c>
    </row>
    <row r="5" spans="4:28" x14ac:dyDescent="0.2">
      <c r="AB5" t="s">
        <v>26</v>
      </c>
    </row>
    <row r="6" spans="4:28" x14ac:dyDescent="0.2">
      <c r="D6">
        <v>5</v>
      </c>
      <c r="AB6" t="s">
        <v>23</v>
      </c>
    </row>
    <row r="7" spans="4:28" x14ac:dyDescent="0.2">
      <c r="AB7" t="s">
        <v>24</v>
      </c>
    </row>
    <row r="8" spans="4:28" x14ac:dyDescent="0.2">
      <c r="AB8" t="s">
        <v>25</v>
      </c>
    </row>
    <row r="9" spans="4:28" x14ac:dyDescent="0.2">
      <c r="AB9" t="s">
        <v>42</v>
      </c>
    </row>
    <row r="11" spans="4:28" x14ac:dyDescent="0.2">
      <c r="D11">
        <v>10</v>
      </c>
    </row>
    <row r="12" spans="4:28" x14ac:dyDescent="0.2">
      <c r="AB12" t="s">
        <v>29</v>
      </c>
    </row>
    <row r="13" spans="4:28" x14ac:dyDescent="0.2">
      <c r="AB13" t="s">
        <v>30</v>
      </c>
    </row>
    <row r="16" spans="4:28" x14ac:dyDescent="0.2">
      <c r="D16">
        <v>15</v>
      </c>
      <c r="I16" t="s">
        <v>19</v>
      </c>
    </row>
    <row r="21" spans="4:9" x14ac:dyDescent="0.2">
      <c r="D21">
        <v>20</v>
      </c>
    </row>
    <row r="26" spans="4:9" x14ac:dyDescent="0.2">
      <c r="D26">
        <v>25</v>
      </c>
    </row>
    <row r="29" spans="4:9" x14ac:dyDescent="0.2">
      <c r="I29" t="s">
        <v>21</v>
      </c>
    </row>
    <row r="31" spans="4:9" x14ac:dyDescent="0.2">
      <c r="D31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62B1-A0D6-5B40-BAEB-38FC25FD413D}">
  <dimension ref="A1:H43"/>
  <sheetViews>
    <sheetView workbookViewId="0">
      <selection sqref="A1:F43"/>
    </sheetView>
  </sheetViews>
  <sheetFormatPr baseColWidth="10" defaultRowHeight="16" x14ac:dyDescent="0.2"/>
  <cols>
    <col min="1" max="1" width="12.5" bestFit="1" customWidth="1"/>
  </cols>
  <sheetData>
    <row r="1" spans="1:8" x14ac:dyDescent="0.2">
      <c r="A1" t="s">
        <v>70</v>
      </c>
      <c r="B1" t="s">
        <v>0</v>
      </c>
      <c r="C1" t="s">
        <v>1</v>
      </c>
      <c r="D1" t="s">
        <v>7</v>
      </c>
      <c r="E1" t="s">
        <v>27</v>
      </c>
      <c r="F1" t="s">
        <v>69</v>
      </c>
    </row>
    <row r="2" spans="1:8" ht="17" x14ac:dyDescent="0.25">
      <c r="A2" t="s">
        <v>8</v>
      </c>
      <c r="B2" s="7" t="s">
        <v>2</v>
      </c>
      <c r="C2">
        <v>30</v>
      </c>
      <c r="D2" t="s">
        <v>3</v>
      </c>
      <c r="E2" s="8">
        <v>1</v>
      </c>
      <c r="F2" t="s">
        <v>68</v>
      </c>
    </row>
    <row r="3" spans="1:8" ht="17" x14ac:dyDescent="0.25">
      <c r="A3" s="4" t="s">
        <v>9</v>
      </c>
      <c r="B3" s="7" t="s">
        <v>2</v>
      </c>
      <c r="C3" s="5">
        <v>1</v>
      </c>
      <c r="D3" s="5" t="s">
        <v>3</v>
      </c>
      <c r="E3" s="8">
        <v>2</v>
      </c>
      <c r="F3" t="s">
        <v>68</v>
      </c>
    </row>
    <row r="4" spans="1:8" ht="17" x14ac:dyDescent="0.25">
      <c r="A4" s="4" t="s">
        <v>9</v>
      </c>
      <c r="B4" s="5" t="s">
        <v>6</v>
      </c>
      <c r="C4" s="5">
        <v>10</v>
      </c>
      <c r="D4" s="5" t="s">
        <v>3</v>
      </c>
      <c r="E4" s="6">
        <v>3</v>
      </c>
      <c r="F4" s="5"/>
    </row>
    <row r="5" spans="1:8" ht="17" x14ac:dyDescent="0.25">
      <c r="A5" s="4" t="s">
        <v>9</v>
      </c>
      <c r="B5" s="5" t="s">
        <v>6</v>
      </c>
      <c r="C5" s="5">
        <v>1</v>
      </c>
      <c r="D5" s="5" t="s">
        <v>3</v>
      </c>
      <c r="E5" s="6">
        <v>4</v>
      </c>
      <c r="F5" s="5" t="s">
        <v>68</v>
      </c>
    </row>
    <row r="6" spans="1:8" ht="17" x14ac:dyDescent="0.25">
      <c r="A6" t="s">
        <v>8</v>
      </c>
      <c r="B6" s="5" t="s">
        <v>6</v>
      </c>
      <c r="C6" s="5">
        <v>1</v>
      </c>
      <c r="D6" s="5" t="s">
        <v>3</v>
      </c>
      <c r="E6" s="6">
        <v>5</v>
      </c>
      <c r="F6" s="5" t="s">
        <v>68</v>
      </c>
    </row>
    <row r="7" spans="1:8" ht="17" x14ac:dyDescent="0.25">
      <c r="A7" t="s">
        <v>8</v>
      </c>
      <c r="B7" s="7" t="s">
        <v>2</v>
      </c>
      <c r="C7" s="5">
        <v>10</v>
      </c>
      <c r="D7" s="5" t="s">
        <v>3</v>
      </c>
      <c r="E7" s="8">
        <v>6</v>
      </c>
      <c r="F7" s="5" t="s">
        <v>68</v>
      </c>
    </row>
    <row r="8" spans="1:8" ht="17" x14ac:dyDescent="0.25">
      <c r="A8" s="4" t="s">
        <v>9</v>
      </c>
      <c r="B8" s="7" t="s">
        <v>2</v>
      </c>
      <c r="C8" s="5">
        <v>10</v>
      </c>
      <c r="D8" s="5" t="s">
        <v>3</v>
      </c>
      <c r="E8" s="8">
        <v>7</v>
      </c>
      <c r="F8" s="5" t="s">
        <v>68</v>
      </c>
    </row>
    <row r="9" spans="1:8" ht="17" x14ac:dyDescent="0.25">
      <c r="A9" s="4" t="s">
        <v>9</v>
      </c>
      <c r="B9" s="5" t="s">
        <v>10</v>
      </c>
      <c r="C9" s="5">
        <v>0</v>
      </c>
      <c r="D9" s="5" t="s">
        <v>3</v>
      </c>
      <c r="E9" s="6">
        <v>8</v>
      </c>
      <c r="F9" s="5"/>
    </row>
    <row r="10" spans="1:8" ht="17" x14ac:dyDescent="0.25">
      <c r="A10" t="s">
        <v>8</v>
      </c>
      <c r="B10" s="5" t="s">
        <v>6</v>
      </c>
      <c r="C10" s="5">
        <v>10</v>
      </c>
      <c r="D10" s="5" t="s">
        <v>3</v>
      </c>
      <c r="E10" s="6">
        <v>9</v>
      </c>
      <c r="F10" s="5"/>
    </row>
    <row r="11" spans="1:8" ht="17" x14ac:dyDescent="0.25">
      <c r="A11" t="s">
        <v>8</v>
      </c>
      <c r="B11" s="5" t="s">
        <v>6</v>
      </c>
      <c r="C11" s="5">
        <v>30</v>
      </c>
      <c r="D11" s="5" t="s">
        <v>3</v>
      </c>
      <c r="E11" s="6">
        <v>10</v>
      </c>
      <c r="F11" s="5"/>
    </row>
    <row r="12" spans="1:8" ht="17" x14ac:dyDescent="0.25">
      <c r="A12" s="4" t="s">
        <v>9</v>
      </c>
      <c r="B12" s="7" t="s">
        <v>2</v>
      </c>
      <c r="C12" s="5">
        <v>30</v>
      </c>
      <c r="D12" s="5" t="s">
        <v>3</v>
      </c>
      <c r="E12" s="8">
        <v>11</v>
      </c>
      <c r="F12" t="s">
        <v>68</v>
      </c>
      <c r="H12" t="s">
        <v>66</v>
      </c>
    </row>
    <row r="13" spans="1:8" ht="17" x14ac:dyDescent="0.25">
      <c r="A13" s="4" t="s">
        <v>9</v>
      </c>
      <c r="B13" s="5" t="s">
        <v>6</v>
      </c>
      <c r="C13" s="5">
        <v>30</v>
      </c>
      <c r="D13" s="5" t="s">
        <v>3</v>
      </c>
      <c r="E13" s="6">
        <v>12</v>
      </c>
      <c r="F13" s="5"/>
      <c r="H13" t="s">
        <v>67</v>
      </c>
    </row>
    <row r="14" spans="1:8" ht="17" x14ac:dyDescent="0.25">
      <c r="A14" t="s">
        <v>8</v>
      </c>
      <c r="B14" s="5" t="s">
        <v>10</v>
      </c>
      <c r="C14" s="5">
        <v>0</v>
      </c>
      <c r="D14" s="5" t="s">
        <v>3</v>
      </c>
      <c r="E14" s="6">
        <v>13</v>
      </c>
      <c r="F14" s="5"/>
    </row>
    <row r="15" spans="1:8" ht="17" x14ac:dyDescent="0.25">
      <c r="A15" t="s">
        <v>8</v>
      </c>
      <c r="B15" s="7" t="s">
        <v>2</v>
      </c>
      <c r="C15" s="5">
        <v>1</v>
      </c>
      <c r="D15" s="5" t="s">
        <v>3</v>
      </c>
      <c r="E15" s="8">
        <v>14</v>
      </c>
      <c r="F15" s="5" t="s">
        <v>68</v>
      </c>
    </row>
    <row r="16" spans="1:8" ht="17" x14ac:dyDescent="0.25">
      <c r="A16" t="s">
        <v>8</v>
      </c>
      <c r="B16" s="7" t="s">
        <v>2</v>
      </c>
      <c r="C16" s="5">
        <v>10</v>
      </c>
      <c r="D16" s="5" t="s">
        <v>4</v>
      </c>
      <c r="E16" s="8">
        <v>1</v>
      </c>
      <c r="F16" s="5" t="s">
        <v>68</v>
      </c>
    </row>
    <row r="17" spans="1:6" ht="17" x14ac:dyDescent="0.25">
      <c r="A17" s="4" t="s">
        <v>9</v>
      </c>
      <c r="B17" s="5" t="s">
        <v>6</v>
      </c>
      <c r="C17" s="5">
        <v>30</v>
      </c>
      <c r="D17" s="5" t="s">
        <v>4</v>
      </c>
      <c r="E17" s="6">
        <v>2</v>
      </c>
      <c r="F17" s="5"/>
    </row>
    <row r="18" spans="1:6" ht="17" x14ac:dyDescent="0.25">
      <c r="A18" t="s">
        <v>8</v>
      </c>
      <c r="B18" s="5" t="s">
        <v>6</v>
      </c>
      <c r="C18" s="5">
        <v>30</v>
      </c>
      <c r="D18" s="5" t="s">
        <v>4</v>
      </c>
      <c r="E18" s="6">
        <v>3</v>
      </c>
      <c r="F18" s="5"/>
    </row>
    <row r="19" spans="1:6" ht="17" x14ac:dyDescent="0.25">
      <c r="A19" s="4" t="s">
        <v>9</v>
      </c>
      <c r="B19" s="7" t="s">
        <v>2</v>
      </c>
      <c r="C19" s="5">
        <v>10</v>
      </c>
      <c r="D19" s="5" t="s">
        <v>4</v>
      </c>
      <c r="E19" s="8">
        <v>4</v>
      </c>
      <c r="F19" t="s">
        <v>68</v>
      </c>
    </row>
    <row r="20" spans="1:6" ht="17" x14ac:dyDescent="0.25">
      <c r="A20" s="4" t="s">
        <v>9</v>
      </c>
      <c r="B20" s="5" t="s">
        <v>6</v>
      </c>
      <c r="C20" s="5">
        <v>10</v>
      </c>
      <c r="D20" s="5" t="s">
        <v>4</v>
      </c>
      <c r="E20" s="6">
        <v>5</v>
      </c>
      <c r="F20" s="5"/>
    </row>
    <row r="21" spans="1:6" ht="17" x14ac:dyDescent="0.25">
      <c r="A21" t="s">
        <v>8</v>
      </c>
      <c r="B21" s="5" t="s">
        <v>10</v>
      </c>
      <c r="C21" s="5">
        <v>0</v>
      </c>
      <c r="D21" s="5" t="s">
        <v>4</v>
      </c>
      <c r="E21" s="6">
        <v>6</v>
      </c>
      <c r="F21" s="5"/>
    </row>
    <row r="22" spans="1:6" ht="17" x14ac:dyDescent="0.25">
      <c r="A22" s="4" t="s">
        <v>9</v>
      </c>
      <c r="B22" s="5" t="s">
        <v>10</v>
      </c>
      <c r="C22" s="5">
        <v>0</v>
      </c>
      <c r="D22" s="5" t="s">
        <v>4</v>
      </c>
      <c r="E22" s="6">
        <v>7</v>
      </c>
      <c r="F22" s="5"/>
    </row>
    <row r="23" spans="1:6" ht="17" x14ac:dyDescent="0.25">
      <c r="A23" t="s">
        <v>8</v>
      </c>
      <c r="B23" s="7" t="s">
        <v>2</v>
      </c>
      <c r="C23" s="5">
        <v>30</v>
      </c>
      <c r="D23" s="5" t="s">
        <v>4</v>
      </c>
      <c r="E23" s="8">
        <v>8</v>
      </c>
      <c r="F23" s="5" t="s">
        <v>68</v>
      </c>
    </row>
    <row r="24" spans="1:6" ht="17" x14ac:dyDescent="0.25">
      <c r="A24" s="4" t="s">
        <v>9</v>
      </c>
      <c r="B24" s="5" t="s">
        <v>6</v>
      </c>
      <c r="C24" s="5">
        <v>1</v>
      </c>
      <c r="D24" s="5" t="s">
        <v>4</v>
      </c>
      <c r="E24" s="6">
        <v>9</v>
      </c>
      <c r="F24" s="5" t="s">
        <v>68</v>
      </c>
    </row>
    <row r="25" spans="1:6" ht="17" x14ac:dyDescent="0.25">
      <c r="A25" t="s">
        <v>8</v>
      </c>
      <c r="B25" s="7" t="s">
        <v>2</v>
      </c>
      <c r="C25" s="5">
        <v>1</v>
      </c>
      <c r="D25" s="5" t="s">
        <v>4</v>
      </c>
      <c r="E25" s="8">
        <v>10</v>
      </c>
      <c r="F25" s="5" t="s">
        <v>68</v>
      </c>
    </row>
    <row r="26" spans="1:6" ht="17" x14ac:dyDescent="0.25">
      <c r="A26" t="s">
        <v>8</v>
      </c>
      <c r="B26" s="5" t="s">
        <v>6</v>
      </c>
      <c r="C26" s="5">
        <v>10</v>
      </c>
      <c r="D26" s="5" t="s">
        <v>4</v>
      </c>
      <c r="E26" s="6">
        <v>11</v>
      </c>
      <c r="F26" s="5"/>
    </row>
    <row r="27" spans="1:6" ht="17" x14ac:dyDescent="0.25">
      <c r="A27" t="s">
        <v>8</v>
      </c>
      <c r="B27" s="5" t="s">
        <v>6</v>
      </c>
      <c r="C27" s="5">
        <v>1</v>
      </c>
      <c r="D27" s="5" t="s">
        <v>4</v>
      </c>
      <c r="E27" s="6">
        <v>12</v>
      </c>
      <c r="F27" s="5" t="s">
        <v>68</v>
      </c>
    </row>
    <row r="28" spans="1:6" ht="17" x14ac:dyDescent="0.25">
      <c r="A28" s="4" t="s">
        <v>9</v>
      </c>
      <c r="B28" s="7" t="s">
        <v>2</v>
      </c>
      <c r="C28" s="5">
        <v>30</v>
      </c>
      <c r="D28" s="5" t="s">
        <v>4</v>
      </c>
      <c r="E28" s="8">
        <v>13</v>
      </c>
      <c r="F28" s="5" t="s">
        <v>68</v>
      </c>
    </row>
    <row r="29" spans="1:6" ht="17" x14ac:dyDescent="0.25">
      <c r="A29" s="4" t="s">
        <v>9</v>
      </c>
      <c r="B29" s="7" t="s">
        <v>2</v>
      </c>
      <c r="C29" s="5">
        <v>1</v>
      </c>
      <c r="D29" s="5" t="s">
        <v>4</v>
      </c>
      <c r="E29" s="8">
        <v>14</v>
      </c>
      <c r="F29" s="5" t="s">
        <v>68</v>
      </c>
    </row>
    <row r="30" spans="1:6" ht="17" x14ac:dyDescent="0.25">
      <c r="A30" s="4" t="s">
        <v>9</v>
      </c>
      <c r="B30" s="7" t="s">
        <v>2</v>
      </c>
      <c r="C30" s="5">
        <v>1</v>
      </c>
      <c r="D30" s="5" t="s">
        <v>5</v>
      </c>
      <c r="E30" s="8">
        <v>1</v>
      </c>
      <c r="F30" s="5" t="s">
        <v>68</v>
      </c>
    </row>
    <row r="31" spans="1:6" ht="17" x14ac:dyDescent="0.25">
      <c r="A31" s="4" t="s">
        <v>9</v>
      </c>
      <c r="B31" s="7" t="s">
        <v>2</v>
      </c>
      <c r="C31" s="5">
        <v>10</v>
      </c>
      <c r="D31" s="5" t="s">
        <v>5</v>
      </c>
      <c r="E31" s="8">
        <v>2</v>
      </c>
      <c r="F31" s="5" t="s">
        <v>68</v>
      </c>
    </row>
    <row r="32" spans="1:6" ht="17" x14ac:dyDescent="0.25">
      <c r="A32" t="s">
        <v>8</v>
      </c>
      <c r="B32" s="7" t="s">
        <v>2</v>
      </c>
      <c r="C32" s="5">
        <v>30</v>
      </c>
      <c r="D32" s="5" t="s">
        <v>5</v>
      </c>
      <c r="E32" s="8">
        <v>3</v>
      </c>
      <c r="F32" s="5" t="s">
        <v>68</v>
      </c>
    </row>
    <row r="33" spans="1:6" ht="17" x14ac:dyDescent="0.25">
      <c r="A33" t="s">
        <v>8</v>
      </c>
      <c r="B33" s="5" t="s">
        <v>6</v>
      </c>
      <c r="C33" s="5">
        <v>30</v>
      </c>
      <c r="D33" s="5" t="s">
        <v>5</v>
      </c>
      <c r="E33" s="6">
        <v>4</v>
      </c>
      <c r="F33" s="5" t="s">
        <v>68</v>
      </c>
    </row>
    <row r="34" spans="1:6" ht="17" x14ac:dyDescent="0.25">
      <c r="A34" t="s">
        <v>8</v>
      </c>
      <c r="B34" s="7" t="s">
        <v>2</v>
      </c>
      <c r="C34" s="5">
        <v>10</v>
      </c>
      <c r="D34" s="5" t="s">
        <v>5</v>
      </c>
      <c r="E34" s="8">
        <v>5</v>
      </c>
      <c r="F34" s="5" t="s">
        <v>68</v>
      </c>
    </row>
    <row r="35" spans="1:6" ht="17" x14ac:dyDescent="0.25">
      <c r="A35" s="4" t="s">
        <v>9</v>
      </c>
      <c r="B35" s="5" t="s">
        <v>10</v>
      </c>
      <c r="C35" s="5">
        <v>0</v>
      </c>
      <c r="D35" s="5" t="s">
        <v>5</v>
      </c>
      <c r="E35" s="6">
        <v>6</v>
      </c>
    </row>
    <row r="36" spans="1:6" ht="17" x14ac:dyDescent="0.25">
      <c r="A36" t="s">
        <v>8</v>
      </c>
      <c r="B36" s="5" t="s">
        <v>6</v>
      </c>
      <c r="C36" s="5">
        <v>1</v>
      </c>
      <c r="D36" s="5" t="s">
        <v>5</v>
      </c>
      <c r="E36" s="6">
        <v>7</v>
      </c>
      <c r="F36" s="5" t="s">
        <v>68</v>
      </c>
    </row>
    <row r="37" spans="1:6" ht="17" x14ac:dyDescent="0.25">
      <c r="A37" s="4" t="s">
        <v>9</v>
      </c>
      <c r="B37" s="5" t="s">
        <v>6</v>
      </c>
      <c r="C37" s="5">
        <v>10</v>
      </c>
      <c r="D37" s="5" t="s">
        <v>5</v>
      </c>
      <c r="E37" s="6">
        <v>8</v>
      </c>
    </row>
    <row r="38" spans="1:6" ht="17" x14ac:dyDescent="0.25">
      <c r="A38" t="s">
        <v>8</v>
      </c>
      <c r="B38" s="7" t="s">
        <v>2</v>
      </c>
      <c r="C38" s="5">
        <v>1</v>
      </c>
      <c r="D38" s="5" t="s">
        <v>5</v>
      </c>
      <c r="E38" s="8">
        <v>9</v>
      </c>
      <c r="F38" s="5" t="s">
        <v>68</v>
      </c>
    </row>
    <row r="39" spans="1:6" ht="17" x14ac:dyDescent="0.25">
      <c r="A39" t="s">
        <v>8</v>
      </c>
      <c r="B39" s="5" t="s">
        <v>6</v>
      </c>
      <c r="C39" s="5">
        <v>10</v>
      </c>
      <c r="D39" s="5" t="s">
        <v>5</v>
      </c>
      <c r="E39" s="6">
        <v>10</v>
      </c>
    </row>
    <row r="40" spans="1:6" ht="17" x14ac:dyDescent="0.25">
      <c r="A40" s="4" t="s">
        <v>9</v>
      </c>
      <c r="B40" s="5" t="s">
        <v>6</v>
      </c>
      <c r="C40" s="5">
        <v>30</v>
      </c>
      <c r="D40" s="5" t="s">
        <v>5</v>
      </c>
      <c r="E40" s="6">
        <v>11</v>
      </c>
    </row>
    <row r="41" spans="1:6" ht="17" x14ac:dyDescent="0.25">
      <c r="A41" t="s">
        <v>8</v>
      </c>
      <c r="B41" s="5" t="s">
        <v>10</v>
      </c>
      <c r="C41" s="5">
        <v>0</v>
      </c>
      <c r="D41" s="5" t="s">
        <v>5</v>
      </c>
      <c r="E41" s="6">
        <v>12</v>
      </c>
    </row>
    <row r="42" spans="1:6" ht="17" x14ac:dyDescent="0.25">
      <c r="A42" s="4" t="s">
        <v>9</v>
      </c>
      <c r="B42" s="5" t="s">
        <v>6</v>
      </c>
      <c r="C42" s="5">
        <v>1</v>
      </c>
      <c r="D42" s="5" t="s">
        <v>5</v>
      </c>
      <c r="E42" s="6">
        <v>13</v>
      </c>
      <c r="F42" s="5" t="s">
        <v>68</v>
      </c>
    </row>
    <row r="43" spans="1:6" ht="17" x14ac:dyDescent="0.25">
      <c r="A43" s="4" t="s">
        <v>9</v>
      </c>
      <c r="B43" s="7" t="s">
        <v>2</v>
      </c>
      <c r="C43" s="5">
        <v>30</v>
      </c>
      <c r="D43" s="5" t="s">
        <v>5</v>
      </c>
      <c r="E43" s="8">
        <v>14</v>
      </c>
      <c r="F43" t="s">
        <v>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7958-DF59-3944-B870-07789AB050F5}">
  <dimension ref="A1:I26"/>
  <sheetViews>
    <sheetView tabSelected="1" workbookViewId="0">
      <selection activeCell="F5" sqref="F5"/>
    </sheetView>
  </sheetViews>
  <sheetFormatPr baseColWidth="10" defaultRowHeight="16" x14ac:dyDescent="0.2"/>
  <cols>
    <col min="1" max="1" width="12.1640625" bestFit="1" customWidth="1"/>
    <col min="2" max="2" width="15.6640625" bestFit="1" customWidth="1"/>
    <col min="7" max="7" width="17" bestFit="1" customWidth="1"/>
    <col min="8" max="8" width="15.6640625" bestFit="1" customWidth="1"/>
  </cols>
  <sheetData>
    <row r="1" spans="1:9" x14ac:dyDescent="0.2">
      <c r="A1" t="s">
        <v>11</v>
      </c>
      <c r="B1" t="s">
        <v>38</v>
      </c>
      <c r="C1" t="s">
        <v>12</v>
      </c>
      <c r="D1" t="s">
        <v>13</v>
      </c>
      <c r="E1" t="s">
        <v>17</v>
      </c>
      <c r="F1" t="s">
        <v>14</v>
      </c>
      <c r="G1" t="s">
        <v>31</v>
      </c>
      <c r="H1" t="s">
        <v>39</v>
      </c>
      <c r="I1" t="s">
        <v>40</v>
      </c>
    </row>
    <row r="2" spans="1:9" x14ac:dyDescent="0.2">
      <c r="A2">
        <v>20</v>
      </c>
      <c r="B2">
        <f>15*2.5</f>
        <v>37.5</v>
      </c>
      <c r="C2">
        <f>(A2/1000)*B2</f>
        <v>0.75</v>
      </c>
      <c r="D2">
        <f>C2*1000</f>
        <v>750</v>
      </c>
      <c r="E2">
        <f>D2*0.264172</f>
        <v>198.12900000000002</v>
      </c>
      <c r="F2" t="s">
        <v>15</v>
      </c>
      <c r="G2" t="s">
        <v>32</v>
      </c>
      <c r="H2">
        <f>D2/C20</f>
        <v>64.065665141783569</v>
      </c>
      <c r="I2">
        <f>H2/3</f>
        <v>21.355221713927858</v>
      </c>
    </row>
    <row r="3" spans="1:9" x14ac:dyDescent="0.2">
      <c r="A3">
        <v>15</v>
      </c>
      <c r="B3">
        <f>15*2.5</f>
        <v>37.5</v>
      </c>
      <c r="C3">
        <f>(A3/1000)*B3</f>
        <v>0.5625</v>
      </c>
      <c r="D3">
        <f>C3*1000</f>
        <v>562.5</v>
      </c>
      <c r="E3">
        <f>D3*0.264172</f>
        <v>148.59675000000001</v>
      </c>
      <c r="F3" t="s">
        <v>16</v>
      </c>
      <c r="G3" t="s">
        <v>32</v>
      </c>
      <c r="H3">
        <f>D3/C20</f>
        <v>48.049248856337684</v>
      </c>
      <c r="I3">
        <f t="shared" ref="I3:I10" si="0">H3/3</f>
        <v>16.016416285445896</v>
      </c>
    </row>
    <row r="4" spans="1:9" x14ac:dyDescent="0.2">
      <c r="A4">
        <v>10.7</v>
      </c>
      <c r="B4">
        <f>15*2.5</f>
        <v>37.5</v>
      </c>
      <c r="C4">
        <f>(A4/1000)*B4</f>
        <v>0.40125</v>
      </c>
      <c r="D4">
        <f>C4*1000</f>
        <v>401.25</v>
      </c>
      <c r="E4">
        <f>D4*0.264172</f>
        <v>105.99901500000001</v>
      </c>
      <c r="F4" t="s">
        <v>18</v>
      </c>
      <c r="G4" t="s">
        <v>32</v>
      </c>
      <c r="H4">
        <f>D4/C20</f>
        <v>34.275130850854211</v>
      </c>
      <c r="I4">
        <f t="shared" si="0"/>
        <v>11.425043616951404</v>
      </c>
    </row>
    <row r="5" spans="1:9" x14ac:dyDescent="0.2">
      <c r="A5">
        <v>6.4</v>
      </c>
      <c r="B5">
        <f>15*2.5</f>
        <v>37.5</v>
      </c>
      <c r="C5">
        <f>(A5/1000)*B5</f>
        <v>0.24000000000000002</v>
      </c>
      <c r="D5">
        <f>C5*1000</f>
        <v>240.00000000000003</v>
      </c>
      <c r="E5">
        <f>D5*0.264172</f>
        <v>63.401280000000014</v>
      </c>
      <c r="F5">
        <v>50</v>
      </c>
      <c r="G5" t="s">
        <v>32</v>
      </c>
      <c r="H5">
        <f>D5/C20</f>
        <v>20.501012845370745</v>
      </c>
      <c r="I5">
        <f t="shared" si="0"/>
        <v>6.8336709484569154</v>
      </c>
    </row>
    <row r="6" spans="1:9" x14ac:dyDescent="0.2">
      <c r="A6">
        <v>7</v>
      </c>
      <c r="B6">
        <f t="shared" ref="B6:B10" si="1">15*2.5</f>
        <v>37.5</v>
      </c>
      <c r="C6">
        <f t="shared" ref="C6:C9" si="2">(A6/1000)*B6</f>
        <v>0.26250000000000001</v>
      </c>
      <c r="D6">
        <f t="shared" ref="D6:D10" si="3">C6*1000</f>
        <v>262.5</v>
      </c>
      <c r="E6">
        <f t="shared" ref="E6:E10" si="4">D6*0.264172</f>
        <v>69.345150000000004</v>
      </c>
      <c r="F6">
        <v>95</v>
      </c>
      <c r="G6" t="s">
        <v>33</v>
      </c>
      <c r="H6">
        <f>D6/C20</f>
        <v>22.422982799624251</v>
      </c>
      <c r="I6">
        <f t="shared" si="0"/>
        <v>7.4743275998747505</v>
      </c>
    </row>
    <row r="7" spans="1:9" x14ac:dyDescent="0.2">
      <c r="A7">
        <v>5.86</v>
      </c>
      <c r="B7">
        <f t="shared" si="1"/>
        <v>37.5</v>
      </c>
      <c r="C7">
        <f t="shared" si="2"/>
        <v>0.21975000000000003</v>
      </c>
      <c r="D7">
        <f t="shared" si="3"/>
        <v>219.75000000000003</v>
      </c>
      <c r="E7">
        <f t="shared" si="4"/>
        <v>58.051797000000015</v>
      </c>
      <c r="F7">
        <v>90</v>
      </c>
      <c r="G7" t="s">
        <v>33</v>
      </c>
      <c r="H7">
        <f>D7/C20</f>
        <v>18.771239886542592</v>
      </c>
      <c r="I7">
        <f t="shared" si="0"/>
        <v>6.2570799621808639</v>
      </c>
    </row>
    <row r="8" spans="1:9" x14ac:dyDescent="0.2">
      <c r="A8">
        <v>4.28</v>
      </c>
      <c r="B8">
        <f t="shared" si="1"/>
        <v>37.5</v>
      </c>
      <c r="C8">
        <f t="shared" si="2"/>
        <v>0.1605</v>
      </c>
      <c r="D8">
        <f t="shared" si="3"/>
        <v>160.5</v>
      </c>
      <c r="E8">
        <f t="shared" si="4"/>
        <v>42.399606000000006</v>
      </c>
      <c r="F8">
        <v>75</v>
      </c>
      <c r="G8" t="s">
        <v>33</v>
      </c>
      <c r="H8">
        <f>D8/C20</f>
        <v>13.710052340341685</v>
      </c>
      <c r="I8">
        <f t="shared" si="0"/>
        <v>4.5700174467805619</v>
      </c>
    </row>
    <row r="9" spans="1:9" x14ac:dyDescent="0.2">
      <c r="A9">
        <v>3.45</v>
      </c>
      <c r="B9">
        <f t="shared" si="1"/>
        <v>37.5</v>
      </c>
      <c r="C9">
        <f t="shared" si="2"/>
        <v>0.12937500000000002</v>
      </c>
      <c r="D9">
        <f t="shared" si="3"/>
        <v>129.37500000000003</v>
      </c>
      <c r="E9">
        <f t="shared" si="4"/>
        <v>34.177252500000009</v>
      </c>
      <c r="F9">
        <v>50</v>
      </c>
      <c r="G9" t="s">
        <v>33</v>
      </c>
      <c r="H9">
        <f>D9/C20</f>
        <v>11.05132723695767</v>
      </c>
      <c r="I9">
        <f t="shared" si="0"/>
        <v>3.6837757456525568</v>
      </c>
    </row>
    <row r="10" spans="1:9" x14ac:dyDescent="0.2">
      <c r="A10">
        <v>2.9</v>
      </c>
      <c r="B10">
        <f t="shared" si="1"/>
        <v>37.5</v>
      </c>
      <c r="C10">
        <f t="shared" ref="C10" si="5">(A10/1000)*B10</f>
        <v>0.10874999999999999</v>
      </c>
      <c r="D10">
        <f t="shared" si="3"/>
        <v>108.74999999999999</v>
      </c>
      <c r="E10">
        <f t="shared" si="4"/>
        <v>28.728704999999998</v>
      </c>
      <c r="F10">
        <v>50</v>
      </c>
      <c r="G10" t="s">
        <v>34</v>
      </c>
      <c r="H10">
        <f>D10/C20</f>
        <v>9.2895214455586181</v>
      </c>
      <c r="I10">
        <f t="shared" si="0"/>
        <v>3.0965071485195392</v>
      </c>
    </row>
    <row r="15" spans="1:9" x14ac:dyDescent="0.2">
      <c r="A15" t="s">
        <v>35</v>
      </c>
    </row>
    <row r="16" spans="1:9" x14ac:dyDescent="0.2">
      <c r="A16" t="s">
        <v>36</v>
      </c>
      <c r="B16" t="s">
        <v>13</v>
      </c>
      <c r="C16" t="s">
        <v>37</v>
      </c>
    </row>
    <row r="17" spans="1:6" x14ac:dyDescent="0.2">
      <c r="A17">
        <v>30.24</v>
      </c>
      <c r="B17">
        <v>5.94</v>
      </c>
      <c r="C17">
        <f>(B17/A17)*60</f>
        <v>11.785714285714286</v>
      </c>
    </row>
    <row r="18" spans="1:6" x14ac:dyDescent="0.2">
      <c r="A18">
        <v>30.28</v>
      </c>
      <c r="B18">
        <v>5.94</v>
      </c>
      <c r="C18">
        <f t="shared" ref="C18:C19" si="6">(B18/A18)*60</f>
        <v>11.770145310435932</v>
      </c>
    </row>
    <row r="19" spans="1:6" x14ac:dyDescent="0.2">
      <c r="A19">
        <v>30.3</v>
      </c>
      <c r="B19">
        <v>5.84</v>
      </c>
      <c r="C19">
        <f t="shared" si="6"/>
        <v>11.564356435643564</v>
      </c>
    </row>
    <row r="20" spans="1:6" x14ac:dyDescent="0.2">
      <c r="C20">
        <f>AVERAGE(C17:C19)</f>
        <v>11.706738677264596</v>
      </c>
      <c r="D20">
        <f>C20*20</f>
        <v>234.13477354529192</v>
      </c>
    </row>
    <row r="24" spans="1:6" x14ac:dyDescent="0.2">
      <c r="A24" t="s">
        <v>41</v>
      </c>
    </row>
    <row r="25" spans="1:6" x14ac:dyDescent="0.2">
      <c r="A25" t="s">
        <v>11</v>
      </c>
      <c r="B25" t="s">
        <v>38</v>
      </c>
      <c r="C25" t="s">
        <v>13</v>
      </c>
      <c r="D25" t="s">
        <v>43</v>
      </c>
      <c r="E25" t="s">
        <v>12</v>
      </c>
      <c r="F25" t="s">
        <v>44</v>
      </c>
    </row>
    <row r="26" spans="1:6" x14ac:dyDescent="0.2">
      <c r="A26">
        <f>F26*1000</f>
        <v>6.2435939612077851</v>
      </c>
      <c r="B26">
        <f>15*2.5</f>
        <v>37.5</v>
      </c>
      <c r="C26">
        <f>C20*D26</f>
        <v>234.13477354529192</v>
      </c>
      <c r="D26">
        <v>20</v>
      </c>
      <c r="E26">
        <f>C26*0.001</f>
        <v>0.23413477354529191</v>
      </c>
      <c r="F26">
        <f>E26/B26</f>
        <v>6.2435939612077848E-3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Experimental layout</vt:lpstr>
      <vt:lpstr>Sampling methods</vt:lpstr>
      <vt:lpstr>Lane assignments</vt:lpstr>
      <vt:lpstr>Rain 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</dc:creator>
  <cp:lastModifiedBy>LWP</cp:lastModifiedBy>
  <dcterms:created xsi:type="dcterms:W3CDTF">2021-05-27T23:11:40Z</dcterms:created>
  <dcterms:modified xsi:type="dcterms:W3CDTF">2022-06-09T17:55:37Z</dcterms:modified>
</cp:coreProperties>
</file>