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e\Dropbox (Biostat Global)\BGC Projects\BGC - WHO Document B Work\Organ Pipe Plots\"/>
    </mc:Choice>
  </mc:AlternateContent>
  <bookViews>
    <workbookView xWindow="0" yWindow="0" windowWidth="12288" windowHeight="50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A8" i="1"/>
  <c r="A1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  <c r="A9" i="1"/>
  <c r="A10" i="1"/>
  <c r="A11" i="1"/>
  <c r="A12" i="1"/>
  <c r="A13" i="1"/>
  <c r="A14" i="1"/>
  <c r="A15" i="1"/>
  <c r="A1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" i="1"/>
  <c r="B17" i="1"/>
  <c r="C17" i="1" l="1"/>
  <c r="F17" i="1"/>
  <c r="L17" i="1"/>
  <c r="I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K6" sqref="K6"/>
    </sheetView>
  </sheetViews>
  <sheetFormatPr defaultRowHeight="14.4" x14ac:dyDescent="0.3"/>
  <sheetData>
    <row r="1" spans="1:20" x14ac:dyDescent="0.3">
      <c r="A1">
        <v>7.0000000000000001E-3</v>
      </c>
      <c r="B1">
        <v>13</v>
      </c>
      <c r="C1">
        <f>B1*A1</f>
        <v>9.0999999999999998E-2</v>
      </c>
      <c r="E1">
        <v>16</v>
      </c>
      <c r="F1">
        <f>E1*A1</f>
        <v>0.112</v>
      </c>
      <c r="H1">
        <v>8</v>
      </c>
      <c r="I1">
        <f>H1*A1</f>
        <v>5.6000000000000001E-2</v>
      </c>
      <c r="K1">
        <v>16</v>
      </c>
      <c r="L1">
        <f>K1*A1</f>
        <v>0.112</v>
      </c>
      <c r="M1">
        <v>1</v>
      </c>
      <c r="N1" t="str">
        <f t="shared" ref="N1:N16" si="0">CONCATENATE("replace y = 1 if respondent &lt; = ",B1," &amp; cluster == ",M1," &amp; stratum == 4")</f>
        <v>replace y = 1 if respondent &lt; = 13 &amp; cluster == 1 &amp; stratum == 4</v>
      </c>
      <c r="T1" t="str">
        <f>CONCATENATE("replace weight = ",A1," if cluster == ",M1)</f>
        <v>replace weight = 0.007 if cluster == 1</v>
      </c>
    </row>
    <row r="2" spans="1:20" x14ac:dyDescent="0.3">
      <c r="A2">
        <v>2E-3</v>
      </c>
      <c r="B2">
        <v>13</v>
      </c>
      <c r="C2">
        <f t="shared" ref="C2:C16" si="1">B2*A2</f>
        <v>2.6000000000000002E-2</v>
      </c>
      <c r="E2">
        <v>16</v>
      </c>
      <c r="F2">
        <f t="shared" ref="F2:F16" si="2">E2*A2</f>
        <v>3.2000000000000001E-2</v>
      </c>
      <c r="H2">
        <v>8</v>
      </c>
      <c r="I2">
        <f t="shared" ref="I2:I16" si="3">H2*A2</f>
        <v>1.6E-2</v>
      </c>
      <c r="K2">
        <v>14</v>
      </c>
      <c r="L2">
        <f t="shared" ref="L2:L16" si="4">K2*A2</f>
        <v>2.8000000000000001E-2</v>
      </c>
      <c r="M2">
        <v>2</v>
      </c>
      <c r="N2" t="str">
        <f t="shared" si="0"/>
        <v>replace y = 1 if respondent &lt; = 13 &amp; cluster == 2 &amp; stratum == 4</v>
      </c>
      <c r="T2" t="str">
        <f t="shared" ref="T2:T16" si="5">CONCATENATE("replace weight = ",A2," if cluster == ",M2)</f>
        <v>replace weight = 0.002 if cluster == 2</v>
      </c>
    </row>
    <row r="3" spans="1:20" x14ac:dyDescent="0.3">
      <c r="A3">
        <v>3.2000000000000002E-3</v>
      </c>
      <c r="B3">
        <v>13</v>
      </c>
      <c r="C3">
        <f t="shared" si="1"/>
        <v>4.1600000000000005E-2</v>
      </c>
      <c r="E3">
        <v>16</v>
      </c>
      <c r="F3">
        <f t="shared" si="2"/>
        <v>5.1200000000000002E-2</v>
      </c>
      <c r="H3">
        <v>8</v>
      </c>
      <c r="I3">
        <f t="shared" si="3"/>
        <v>2.5600000000000001E-2</v>
      </c>
      <c r="K3">
        <v>13</v>
      </c>
      <c r="L3">
        <f t="shared" si="4"/>
        <v>4.1600000000000005E-2</v>
      </c>
      <c r="M3">
        <v>3</v>
      </c>
      <c r="N3" t="str">
        <f t="shared" si="0"/>
        <v>replace y = 1 if respondent &lt; = 13 &amp; cluster == 3 &amp; stratum == 4</v>
      </c>
      <c r="T3" t="str">
        <f t="shared" si="5"/>
        <v>replace weight = 0.0032 if cluster == 3</v>
      </c>
    </row>
    <row r="4" spans="1:20" x14ac:dyDescent="0.3">
      <c r="A4">
        <v>3.2000000000000002E-3</v>
      </c>
      <c r="B4">
        <v>13</v>
      </c>
      <c r="C4">
        <f t="shared" si="1"/>
        <v>4.1600000000000005E-2</v>
      </c>
      <c r="E4">
        <v>16</v>
      </c>
      <c r="F4">
        <f t="shared" si="2"/>
        <v>5.1200000000000002E-2</v>
      </c>
      <c r="H4">
        <v>8</v>
      </c>
      <c r="I4">
        <f t="shared" si="3"/>
        <v>2.5600000000000001E-2</v>
      </c>
      <c r="K4">
        <v>11</v>
      </c>
      <c r="L4">
        <f t="shared" si="4"/>
        <v>3.5200000000000002E-2</v>
      </c>
      <c r="M4">
        <v>4</v>
      </c>
      <c r="N4" t="str">
        <f t="shared" si="0"/>
        <v>replace y = 1 if respondent &lt; = 13 &amp; cluster == 4 &amp; stratum == 4</v>
      </c>
      <c r="T4" t="str">
        <f t="shared" si="5"/>
        <v>replace weight = 0.0032 if cluster == 4</v>
      </c>
    </row>
    <row r="5" spans="1:20" x14ac:dyDescent="0.3">
      <c r="A5">
        <v>4.0000000000000001E-3</v>
      </c>
      <c r="B5">
        <v>13</v>
      </c>
      <c r="C5">
        <f t="shared" si="1"/>
        <v>5.2000000000000005E-2</v>
      </c>
      <c r="E5">
        <v>16</v>
      </c>
      <c r="F5">
        <f t="shared" si="2"/>
        <v>6.4000000000000001E-2</v>
      </c>
      <c r="H5">
        <v>8</v>
      </c>
      <c r="I5">
        <f t="shared" si="3"/>
        <v>3.2000000000000001E-2</v>
      </c>
      <c r="K5">
        <v>11</v>
      </c>
      <c r="L5">
        <f t="shared" si="4"/>
        <v>4.3999999999999997E-2</v>
      </c>
      <c r="M5">
        <v>5</v>
      </c>
      <c r="N5" t="str">
        <f t="shared" si="0"/>
        <v>replace y = 1 if respondent &lt; = 13 &amp; cluster == 5 &amp; stratum == 4</v>
      </c>
      <c r="T5" t="str">
        <f t="shared" si="5"/>
        <v>replace weight = 0.004 if cluster == 5</v>
      </c>
    </row>
    <row r="6" spans="1:20" x14ac:dyDescent="0.3">
      <c r="A6">
        <v>4.0000000000000001E-3</v>
      </c>
      <c r="B6">
        <v>13</v>
      </c>
      <c r="C6">
        <f t="shared" si="1"/>
        <v>5.2000000000000005E-2</v>
      </c>
      <c r="E6">
        <v>16</v>
      </c>
      <c r="F6">
        <f t="shared" si="2"/>
        <v>6.4000000000000001E-2</v>
      </c>
      <c r="H6">
        <v>8</v>
      </c>
      <c r="I6">
        <f t="shared" si="3"/>
        <v>3.2000000000000001E-2</v>
      </c>
      <c r="K6">
        <v>9</v>
      </c>
      <c r="L6">
        <f t="shared" si="4"/>
        <v>3.6000000000000004E-2</v>
      </c>
      <c r="M6">
        <v>6</v>
      </c>
      <c r="N6" t="str">
        <f t="shared" si="0"/>
        <v>replace y = 1 if respondent &lt; = 13 &amp; cluster == 6 &amp; stratum == 4</v>
      </c>
      <c r="T6" t="str">
        <f t="shared" si="5"/>
        <v>replace weight = 0.004 if cluster == 6</v>
      </c>
    </row>
    <row r="7" spans="1:20" x14ac:dyDescent="0.3">
      <c r="A7">
        <v>3.9449999999999997E-3</v>
      </c>
      <c r="B7">
        <v>13</v>
      </c>
      <c r="C7">
        <f t="shared" si="1"/>
        <v>5.1284999999999997E-2</v>
      </c>
      <c r="E7">
        <v>16</v>
      </c>
      <c r="F7">
        <f t="shared" si="2"/>
        <v>6.3119999999999996E-2</v>
      </c>
      <c r="H7">
        <v>8</v>
      </c>
      <c r="I7">
        <f t="shared" si="3"/>
        <v>3.1559999999999998E-2</v>
      </c>
      <c r="K7">
        <v>8</v>
      </c>
      <c r="L7">
        <f t="shared" si="4"/>
        <v>3.1559999999999998E-2</v>
      </c>
      <c r="M7">
        <v>7</v>
      </c>
      <c r="N7" t="str">
        <f t="shared" si="0"/>
        <v>replace y = 1 if respondent &lt; = 13 &amp; cluster == 7 &amp; stratum == 4</v>
      </c>
      <c r="T7" t="str">
        <f t="shared" si="5"/>
        <v>replace weight = 0.003945 if cluster == 7</v>
      </c>
    </row>
    <row r="8" spans="1:20" x14ac:dyDescent="0.3">
      <c r="A8">
        <f>1/16/16</f>
        <v>3.90625E-3</v>
      </c>
      <c r="B8">
        <v>13</v>
      </c>
      <c r="C8">
        <f t="shared" si="1"/>
        <v>5.078125E-2</v>
      </c>
      <c r="E8">
        <v>16</v>
      </c>
      <c r="F8">
        <f t="shared" si="2"/>
        <v>6.25E-2</v>
      </c>
      <c r="H8">
        <v>8</v>
      </c>
      <c r="I8">
        <f t="shared" si="3"/>
        <v>3.125E-2</v>
      </c>
      <c r="K8">
        <v>8</v>
      </c>
      <c r="L8">
        <f t="shared" si="4"/>
        <v>3.125E-2</v>
      </c>
      <c r="M8">
        <v>8</v>
      </c>
      <c r="N8" t="str">
        <f t="shared" si="0"/>
        <v>replace y = 1 if respondent &lt; = 13 &amp; cluster == 8 &amp; stratum == 4</v>
      </c>
      <c r="T8" t="str">
        <f t="shared" si="5"/>
        <v>replace weight = 0.00390625 if cluster == 8</v>
      </c>
    </row>
    <row r="9" spans="1:20" x14ac:dyDescent="0.3">
      <c r="A9">
        <f t="shared" ref="A9:A16" si="6">1/16/16</f>
        <v>3.90625E-3</v>
      </c>
      <c r="B9">
        <v>13</v>
      </c>
      <c r="C9">
        <f t="shared" si="1"/>
        <v>5.078125E-2</v>
      </c>
      <c r="E9">
        <v>0</v>
      </c>
      <c r="F9">
        <f t="shared" si="2"/>
        <v>0</v>
      </c>
      <c r="H9">
        <v>8</v>
      </c>
      <c r="I9">
        <f t="shared" si="3"/>
        <v>3.125E-2</v>
      </c>
      <c r="K9">
        <v>7</v>
      </c>
      <c r="L9">
        <f t="shared" si="4"/>
        <v>2.734375E-2</v>
      </c>
      <c r="M9">
        <v>9</v>
      </c>
      <c r="N9" t="str">
        <f t="shared" si="0"/>
        <v>replace y = 1 if respondent &lt; = 13 &amp; cluster == 9 &amp; stratum == 4</v>
      </c>
      <c r="T9" t="str">
        <f t="shared" si="5"/>
        <v>replace weight = 0.00390625 if cluster == 9</v>
      </c>
    </row>
    <row r="10" spans="1:20" x14ac:dyDescent="0.3">
      <c r="A10">
        <f t="shared" si="6"/>
        <v>3.90625E-3</v>
      </c>
      <c r="B10">
        <v>11</v>
      </c>
      <c r="C10">
        <f t="shared" si="1"/>
        <v>4.296875E-2</v>
      </c>
      <c r="E10">
        <v>0</v>
      </c>
      <c r="F10">
        <f t="shared" si="2"/>
        <v>0</v>
      </c>
      <c r="H10">
        <v>8</v>
      </c>
      <c r="I10">
        <f t="shared" si="3"/>
        <v>3.125E-2</v>
      </c>
      <c r="K10">
        <v>7</v>
      </c>
      <c r="L10">
        <f t="shared" si="4"/>
        <v>2.734375E-2</v>
      </c>
      <c r="M10">
        <v>10</v>
      </c>
      <c r="N10" t="str">
        <f t="shared" si="0"/>
        <v>replace y = 1 if respondent &lt; = 11 &amp; cluster == 10 &amp; stratum == 4</v>
      </c>
      <c r="T10" t="str">
        <f t="shared" si="5"/>
        <v>replace weight = 0.00390625 if cluster == 10</v>
      </c>
    </row>
    <row r="11" spans="1:20" x14ac:dyDescent="0.3">
      <c r="A11">
        <f t="shared" si="6"/>
        <v>3.90625E-3</v>
      </c>
      <c r="B11">
        <v>0</v>
      </c>
      <c r="C11">
        <f t="shared" si="1"/>
        <v>0</v>
      </c>
      <c r="E11">
        <v>0</v>
      </c>
      <c r="F11">
        <f t="shared" si="2"/>
        <v>0</v>
      </c>
      <c r="H11">
        <v>8</v>
      </c>
      <c r="I11">
        <f t="shared" si="3"/>
        <v>3.125E-2</v>
      </c>
      <c r="K11">
        <v>7</v>
      </c>
      <c r="L11">
        <f t="shared" si="4"/>
        <v>2.734375E-2</v>
      </c>
      <c r="M11">
        <v>11</v>
      </c>
      <c r="N11" t="str">
        <f t="shared" si="0"/>
        <v>replace y = 1 if respondent &lt; = 0 &amp; cluster == 11 &amp; stratum == 4</v>
      </c>
      <c r="T11" t="str">
        <f t="shared" si="5"/>
        <v>replace weight = 0.00390625 if cluster == 11</v>
      </c>
    </row>
    <row r="12" spans="1:20" x14ac:dyDescent="0.3">
      <c r="A12">
        <f t="shared" si="6"/>
        <v>3.90625E-3</v>
      </c>
      <c r="B12">
        <v>0</v>
      </c>
      <c r="C12">
        <f t="shared" si="1"/>
        <v>0</v>
      </c>
      <c r="E12">
        <v>0</v>
      </c>
      <c r="F12">
        <f t="shared" si="2"/>
        <v>0</v>
      </c>
      <c r="H12">
        <v>8</v>
      </c>
      <c r="I12">
        <f t="shared" si="3"/>
        <v>3.125E-2</v>
      </c>
      <c r="K12">
        <v>5</v>
      </c>
      <c r="L12">
        <f t="shared" si="4"/>
        <v>1.953125E-2</v>
      </c>
      <c r="M12">
        <v>12</v>
      </c>
      <c r="N12" t="str">
        <f t="shared" si="0"/>
        <v>replace y = 1 if respondent &lt; = 0 &amp; cluster == 12 &amp; stratum == 4</v>
      </c>
      <c r="T12" t="str">
        <f t="shared" si="5"/>
        <v>replace weight = 0.00390625 if cluster == 12</v>
      </c>
    </row>
    <row r="13" spans="1:20" x14ac:dyDescent="0.3">
      <c r="A13">
        <f t="shared" si="6"/>
        <v>3.90625E-3</v>
      </c>
      <c r="B13">
        <v>0</v>
      </c>
      <c r="C13">
        <f t="shared" si="1"/>
        <v>0</v>
      </c>
      <c r="E13">
        <v>0</v>
      </c>
      <c r="F13">
        <f t="shared" si="2"/>
        <v>0</v>
      </c>
      <c r="H13">
        <v>8</v>
      </c>
      <c r="I13">
        <f t="shared" si="3"/>
        <v>3.125E-2</v>
      </c>
      <c r="K13">
        <v>4</v>
      </c>
      <c r="L13">
        <f t="shared" si="4"/>
        <v>1.5625E-2</v>
      </c>
      <c r="M13">
        <v>13</v>
      </c>
      <c r="N13" t="str">
        <f t="shared" si="0"/>
        <v>replace y = 1 if respondent &lt; = 0 &amp; cluster == 13 &amp; stratum == 4</v>
      </c>
      <c r="T13" t="str">
        <f t="shared" si="5"/>
        <v>replace weight = 0.00390625 if cluster == 13</v>
      </c>
    </row>
    <row r="14" spans="1:20" x14ac:dyDescent="0.3">
      <c r="A14">
        <f t="shared" si="6"/>
        <v>3.90625E-3</v>
      </c>
      <c r="B14">
        <v>0</v>
      </c>
      <c r="C14">
        <f t="shared" si="1"/>
        <v>0</v>
      </c>
      <c r="E14">
        <v>0</v>
      </c>
      <c r="F14">
        <f t="shared" si="2"/>
        <v>0</v>
      </c>
      <c r="H14">
        <v>8</v>
      </c>
      <c r="I14">
        <f t="shared" si="3"/>
        <v>3.125E-2</v>
      </c>
      <c r="K14">
        <v>3</v>
      </c>
      <c r="L14">
        <f t="shared" si="4"/>
        <v>1.171875E-2</v>
      </c>
      <c r="M14">
        <v>14</v>
      </c>
      <c r="N14" t="str">
        <f t="shared" si="0"/>
        <v>replace y = 1 if respondent &lt; = 0 &amp; cluster == 14 &amp; stratum == 4</v>
      </c>
      <c r="T14" t="str">
        <f t="shared" si="5"/>
        <v>replace weight = 0.00390625 if cluster == 14</v>
      </c>
    </row>
    <row r="15" spans="1:20" x14ac:dyDescent="0.3">
      <c r="A15">
        <f t="shared" si="6"/>
        <v>3.90625E-3</v>
      </c>
      <c r="B15">
        <v>0</v>
      </c>
      <c r="C15">
        <f t="shared" si="1"/>
        <v>0</v>
      </c>
      <c r="E15">
        <v>0</v>
      </c>
      <c r="F15">
        <f t="shared" si="2"/>
        <v>0</v>
      </c>
      <c r="H15">
        <v>8</v>
      </c>
      <c r="I15">
        <f t="shared" si="3"/>
        <v>3.125E-2</v>
      </c>
      <c r="K15">
        <v>2</v>
      </c>
      <c r="L15">
        <f t="shared" si="4"/>
        <v>7.8125E-3</v>
      </c>
      <c r="M15">
        <v>15</v>
      </c>
      <c r="N15" t="str">
        <f t="shared" si="0"/>
        <v>replace y = 1 if respondent &lt; = 0 &amp; cluster == 15 &amp; stratum == 4</v>
      </c>
      <c r="T15" t="str">
        <f t="shared" si="5"/>
        <v>replace weight = 0.00390625 if cluster == 15</v>
      </c>
    </row>
    <row r="16" spans="1:20" x14ac:dyDescent="0.3">
      <c r="A16">
        <f t="shared" si="6"/>
        <v>3.90625E-3</v>
      </c>
      <c r="B16">
        <v>0</v>
      </c>
      <c r="C16">
        <f t="shared" si="1"/>
        <v>0</v>
      </c>
      <c r="E16">
        <v>0</v>
      </c>
      <c r="F16">
        <f t="shared" si="2"/>
        <v>0</v>
      </c>
      <c r="H16">
        <v>8</v>
      </c>
      <c r="I16">
        <f t="shared" si="3"/>
        <v>3.125E-2</v>
      </c>
      <c r="K16">
        <v>1</v>
      </c>
      <c r="L16">
        <f t="shared" si="4"/>
        <v>3.90625E-3</v>
      </c>
      <c r="M16">
        <v>16</v>
      </c>
      <c r="N16" t="str">
        <f t="shared" si="0"/>
        <v>replace y = 1 if respondent &lt; = 0 &amp; cluster == 16 &amp; stratum == 4</v>
      </c>
      <c r="T16" t="str">
        <f t="shared" si="5"/>
        <v>replace weight = 0.00390625 if cluster == 16</v>
      </c>
    </row>
    <row r="17" spans="1:12" x14ac:dyDescent="0.3">
      <c r="A17">
        <f>16*SUM(A1:A16)</f>
        <v>1.0000200000000001</v>
      </c>
      <c r="B17">
        <f>SUM(B1:B16)</f>
        <v>128</v>
      </c>
      <c r="C17">
        <f>SUM(C1:C16)</f>
        <v>0.50001624999999994</v>
      </c>
      <c r="F17">
        <f>SUM(F1:F16)</f>
        <v>0.50002000000000002</v>
      </c>
      <c r="I17">
        <f>SUM(I1:I16)</f>
        <v>0.50001000000000007</v>
      </c>
      <c r="L17">
        <f>SUM(L1:L16)</f>
        <v>0.50023499999999999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Rhoda</dc:creator>
  <cp:lastModifiedBy>Dale Rhoda</cp:lastModifiedBy>
  <dcterms:created xsi:type="dcterms:W3CDTF">2015-06-09T08:53:25Z</dcterms:created>
  <dcterms:modified xsi:type="dcterms:W3CDTF">2015-06-09T23:12:25Z</dcterms:modified>
</cp:coreProperties>
</file>