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ke/RadiantCare/"/>
    </mc:Choice>
  </mc:AlternateContent>
  <xr:revisionPtr revIDLastSave="0" documentId="13_ncr:1_{E2820089-7E8E-0844-AFA8-CB5AE41FA4B5}" xr6:coauthVersionLast="47" xr6:coauthVersionMax="47" xr10:uidLastSave="{00000000-0000-0000-0000-000000000000}"/>
  <bookViews>
    <workbookView xWindow="100" yWindow="4000" windowWidth="32660" windowHeight="20500" activeTab="9" xr2:uid="{3830A6A9-EDCE-48CE-BEBA-10744353528F}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e" sheetId="6" r:id="rId6"/>
    <sheet name="July" sheetId="7" r:id="rId7"/>
    <sheet name="August" sheetId="8" r:id="rId8"/>
    <sheet name="Per Payroll" sheetId="10" r:id="rId9"/>
    <sheet name="Sums" sheetId="11" r:id="rId10"/>
  </sheets>
  <externalReferences>
    <externalReference r:id="rId11"/>
  </externalReferences>
  <definedNames>
    <definedName name="B24a1">'[1]To do'!#REF!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11" l="1"/>
  <c r="I29" i="11" l="1"/>
  <c r="J29" i="11"/>
  <c r="I30" i="11"/>
  <c r="J30" i="11"/>
  <c r="I31" i="11"/>
  <c r="I32" i="11"/>
  <c r="J32" i="11"/>
  <c r="J28" i="11"/>
  <c r="I28" i="11"/>
  <c r="E32" i="11"/>
  <c r="F31" i="11"/>
  <c r="E31" i="11"/>
  <c r="F30" i="11"/>
  <c r="E21" i="11"/>
  <c r="E30" i="11"/>
  <c r="E29" i="11"/>
  <c r="F29" i="11"/>
  <c r="F28" i="11"/>
  <c r="E28" i="11"/>
  <c r="D28" i="1"/>
  <c r="E19" i="11"/>
  <c r="E18" i="11"/>
  <c r="E17" i="11"/>
  <c r="E16" i="11"/>
  <c r="E20" i="11"/>
  <c r="E15" i="11"/>
  <c r="D16" i="1"/>
  <c r="C16" i="1"/>
  <c r="C5" i="10"/>
  <c r="D15" i="10"/>
  <c r="C31" i="8"/>
  <c r="C29" i="8"/>
  <c r="C26" i="8"/>
  <c r="D19" i="8"/>
  <c r="C8" i="8" s="1"/>
  <c r="C19" i="8"/>
  <c r="C4" i="8" s="1"/>
  <c r="D16" i="8"/>
  <c r="C10" i="8"/>
  <c r="C32" i="8" s="1"/>
  <c r="C7" i="8"/>
  <c r="C6" i="8"/>
  <c r="C27" i="8" s="1"/>
  <c r="C32" i="7"/>
  <c r="C31" i="7"/>
  <c r="C29" i="7"/>
  <c r="C26" i="7"/>
  <c r="D19" i="7"/>
  <c r="C8" i="7" s="1"/>
  <c r="C19" i="7"/>
  <c r="C4" i="7" s="1"/>
  <c r="D16" i="7"/>
  <c r="C10" i="7"/>
  <c r="D30" i="7" s="1"/>
  <c r="C7" i="7"/>
  <c r="C6" i="7"/>
  <c r="D25" i="7" s="1"/>
  <c r="C29" i="6"/>
  <c r="C31" i="6"/>
  <c r="C26" i="6"/>
  <c r="D19" i="6"/>
  <c r="C19" i="6"/>
  <c r="C4" i="6" s="1"/>
  <c r="D16" i="6"/>
  <c r="C10" i="6"/>
  <c r="D30" i="6" s="1"/>
  <c r="C8" i="6"/>
  <c r="C7" i="6"/>
  <c r="C6" i="6"/>
  <c r="C27" i="6" s="1"/>
  <c r="C31" i="5"/>
  <c r="D30" i="5"/>
  <c r="C26" i="5"/>
  <c r="C7" i="5"/>
  <c r="D25" i="5" s="1"/>
  <c r="D33" i="5" s="1"/>
  <c r="D19" i="5"/>
  <c r="C8" i="5" s="1"/>
  <c r="C19" i="5"/>
  <c r="C4" i="5" s="1"/>
  <c r="D16" i="5"/>
  <c r="C10" i="5"/>
  <c r="C32" i="5" s="1"/>
  <c r="C6" i="5"/>
  <c r="C27" i="5" s="1"/>
  <c r="C21" i="4"/>
  <c r="C7" i="4" s="1"/>
  <c r="C31" i="4"/>
  <c r="C26" i="4"/>
  <c r="D19" i="4"/>
  <c r="C8" i="4" s="1"/>
  <c r="D16" i="4"/>
  <c r="C10" i="4"/>
  <c r="C32" i="4" s="1"/>
  <c r="C6" i="4"/>
  <c r="C27" i="4" s="1"/>
  <c r="C28" i="3"/>
  <c r="C30" i="3"/>
  <c r="C27" i="3"/>
  <c r="C26" i="3"/>
  <c r="D19" i="3"/>
  <c r="C19" i="3"/>
  <c r="C4" i="3" s="1"/>
  <c r="D16" i="3"/>
  <c r="C10" i="3"/>
  <c r="D29" i="3" s="1"/>
  <c r="C8" i="3"/>
  <c r="C7" i="3"/>
  <c r="D25" i="3" s="1"/>
  <c r="C6" i="3"/>
  <c r="D25" i="2"/>
  <c r="C28" i="2"/>
  <c r="C10" i="2"/>
  <c r="D29" i="2" s="1"/>
  <c r="C7" i="2"/>
  <c r="C6" i="2"/>
  <c r="C30" i="2"/>
  <c r="C27" i="2"/>
  <c r="C26" i="2"/>
  <c r="D19" i="2"/>
  <c r="C8" i="2" s="1"/>
  <c r="C19" i="2"/>
  <c r="D16" i="2"/>
  <c r="C20" i="1"/>
  <c r="D20" i="1"/>
  <c r="D19" i="1" s="1"/>
  <c r="C8" i="1" s="1"/>
  <c r="C21" i="1"/>
  <c r="D25" i="1"/>
  <c r="C26" i="1"/>
  <c r="C27" i="1"/>
  <c r="C29" i="1"/>
  <c r="C30" i="1"/>
  <c r="C8" i="10" l="1"/>
  <c r="C15" i="10" s="1"/>
  <c r="D30" i="8"/>
  <c r="C16" i="8"/>
  <c r="D25" i="8"/>
  <c r="D33" i="8" s="1"/>
  <c r="C33" i="8"/>
  <c r="D33" i="7"/>
  <c r="C16" i="7"/>
  <c r="C27" i="7"/>
  <c r="C33" i="7" s="1"/>
  <c r="C32" i="6"/>
  <c r="C33" i="6" s="1"/>
  <c r="C16" i="6"/>
  <c r="D25" i="6"/>
  <c r="D33" i="6" s="1"/>
  <c r="C16" i="5"/>
  <c r="C33" i="5"/>
  <c r="C33" i="4"/>
  <c r="C19" i="4"/>
  <c r="C4" i="4" s="1"/>
  <c r="C16" i="4" s="1"/>
  <c r="D25" i="4"/>
  <c r="D30" i="4"/>
  <c r="C31" i="3"/>
  <c r="C32" i="3" s="1"/>
  <c r="D32" i="3"/>
  <c r="C16" i="3"/>
  <c r="C31" i="2"/>
  <c r="C32" i="2" s="1"/>
  <c r="D32" i="2"/>
  <c r="C4" i="2"/>
  <c r="C16" i="2" s="1"/>
  <c r="D31" i="1"/>
  <c r="C31" i="1"/>
  <c r="C19" i="1"/>
  <c r="C4" i="1" s="1"/>
  <c r="D33" i="4" l="1"/>
</calcChain>
</file>

<file path=xl/sharedStrings.xml><?xml version="1.0" encoding="utf-8"?>
<sst xmlns="http://schemas.openxmlformats.org/spreadsheetml/2006/main" count="441" uniqueCount="38">
  <si>
    <t>Tinnel</t>
  </si>
  <si>
    <t>Payroll Taxes</t>
  </si>
  <si>
    <t>Connor</t>
  </si>
  <si>
    <t>Lacey</t>
  </si>
  <si>
    <t>Wages - MD Assoc</t>
  </si>
  <si>
    <t>Wages</t>
  </si>
  <si>
    <t>Locum</t>
  </si>
  <si>
    <t>Associate</t>
  </si>
  <si>
    <t>Staff</t>
  </si>
  <si>
    <t>Direct Deposits</t>
  </si>
  <si>
    <t>Net Payroll</t>
  </si>
  <si>
    <t>All Totals Taxes</t>
  </si>
  <si>
    <t>401K Deductions</t>
  </si>
  <si>
    <t>401K Payable</t>
  </si>
  <si>
    <t>Roth 401K Deductions</t>
  </si>
  <si>
    <t>Roth 401</t>
  </si>
  <si>
    <t>PT Med</t>
  </si>
  <si>
    <t>Employee Benefits</t>
  </si>
  <si>
    <t>Other Staff</t>
  </si>
  <si>
    <t xml:space="preserve">Locums </t>
  </si>
  <si>
    <t>Locums</t>
  </si>
  <si>
    <t>Associate Wages</t>
  </si>
  <si>
    <t>Other Staff Wages</t>
  </si>
  <si>
    <t>Salary - Staff</t>
  </si>
  <si>
    <t>RadiantCare Physicans LLC</t>
  </si>
  <si>
    <t>Payroll Worksheet for QB Entry</t>
  </si>
  <si>
    <t>Werner</t>
  </si>
  <si>
    <t>Zlocum</t>
  </si>
  <si>
    <t>Zlocums</t>
  </si>
  <si>
    <t>Total Wages  (less Wages MD Assoc less Locums)</t>
  </si>
  <si>
    <t>Brent Tinnel Total Wages</t>
  </si>
  <si>
    <t>Locums Total Wages</t>
  </si>
  <si>
    <t>Total Wages  (less Wages MD Assoc)</t>
  </si>
  <si>
    <t>Brent Tinnel Total ER Totals</t>
  </si>
  <si>
    <t>Salary</t>
  </si>
  <si>
    <t>MD sum</t>
  </si>
  <si>
    <t>Jan-Aug</t>
  </si>
  <si>
    <t>12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</si>
</sst>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3" fontId="0" fillId="0" borderId="0" xfId="1" applyFont="1"/>
    <xf numFmtId="43" fontId="0" fillId="0" borderId="1" xfId="1" applyFont="1" applyBorder="1"/>
    <xf numFmtId="43" fontId="0" fillId="2" borderId="1" xfId="1" applyFont="1" applyFill="1" applyBorder="1"/>
    <xf numFmtId="43" fontId="0" fillId="2" borderId="0" xfId="1" applyFont="1" applyFill="1"/>
    <xf numFmtId="43" fontId="0" fillId="0" borderId="0" xfId="1" applyFont="1" applyFill="1"/>
    <xf numFmtId="0" fontId="2" fillId="0" borderId="0" xfId="0" applyFont="1"/>
    <xf numFmtId="43" fontId="2" fillId="0" borderId="0" xfId="0" applyNumberFormat="1" applyFont="1"/>
    <xf numFmtId="43" fontId="0" fillId="0" borderId="0" xfId="0" applyNumberFormat="1"/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Heidi/Desktop/To%20Do%20List-HLT%20(March%202025).xlsx" TargetMode="External"/><Relationship Id="rId1" Type="http://schemas.openxmlformats.org/officeDocument/2006/relationships/externalLinkPath" Target="file:///C:/Users/Heidi/Desktop/To%20Do%20List-HLT%20(March%20202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gnar - NWP 23"/>
      <sheetName val="Hours 23"/>
      <sheetName val="KGR"/>
      <sheetName val="Sheet1"/>
      <sheetName val="Billing"/>
      <sheetName val="Hours 24"/>
      <sheetName val="Mileage"/>
      <sheetName val="To do"/>
      <sheetName val="Tax Returns"/>
      <sheetName val="Extended Returns"/>
      <sheetName val="Ahuja Projects"/>
      <sheetName val="1065"/>
      <sheetName val="1120-1120S"/>
      <sheetName val="1041"/>
      <sheetName val="Proposal"/>
      <sheetName val="1031 Exchange"/>
      <sheetName val="Rental Sale"/>
      <sheetName val="CAC Cash Needs"/>
      <sheetName val="Finance Tea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CDF77-F593-4D44-863A-66D56A23C599}">
  <dimension ref="A1:F31"/>
  <sheetViews>
    <sheetView topLeftCell="A2" workbookViewId="0">
      <selection activeCell="B19" sqref="B19:D19"/>
    </sheetView>
  </sheetViews>
  <sheetFormatPr baseColWidth="10" defaultColWidth="8.83203125" defaultRowHeight="15" x14ac:dyDescent="0.2"/>
  <cols>
    <col min="2" max="2" width="18" bestFit="1" customWidth="1"/>
    <col min="3" max="4" width="10.5" style="1" bestFit="1" customWidth="1"/>
    <col min="5" max="5" width="20.5" bestFit="1" customWidth="1"/>
  </cols>
  <sheetData>
    <row r="1" spans="1:6" x14ac:dyDescent="0.2">
      <c r="A1" t="s">
        <v>24</v>
      </c>
    </row>
    <row r="2" spans="1:6" x14ac:dyDescent="0.2">
      <c r="A2" t="s">
        <v>25</v>
      </c>
    </row>
    <row r="4" spans="1:6" x14ac:dyDescent="0.2">
      <c r="A4">
        <v>8322</v>
      </c>
      <c r="B4" t="s">
        <v>23</v>
      </c>
      <c r="C4" s="1">
        <f>C19</f>
        <v>15086.75</v>
      </c>
      <c r="E4" t="s">
        <v>22</v>
      </c>
      <c r="F4" t="s">
        <v>3</v>
      </c>
    </row>
    <row r="5" spans="1:6" x14ac:dyDescent="0.2">
      <c r="A5">
        <v>8321</v>
      </c>
      <c r="B5" t="s">
        <v>4</v>
      </c>
      <c r="C5" s="1">
        <v>15289.23</v>
      </c>
      <c r="E5" t="s">
        <v>21</v>
      </c>
      <c r="F5" t="s">
        <v>2</v>
      </c>
    </row>
    <row r="6" spans="1:6" x14ac:dyDescent="0.2">
      <c r="A6">
        <v>8321</v>
      </c>
      <c r="B6" t="s">
        <v>4</v>
      </c>
      <c r="C6" s="1">
        <v>46984.14</v>
      </c>
      <c r="E6" t="s">
        <v>21</v>
      </c>
      <c r="F6" t="s">
        <v>0</v>
      </c>
    </row>
    <row r="7" spans="1:6" x14ac:dyDescent="0.2">
      <c r="A7">
        <v>8323</v>
      </c>
      <c r="B7" t="s">
        <v>20</v>
      </c>
      <c r="C7" s="1">
        <v>0</v>
      </c>
      <c r="E7" t="s">
        <v>19</v>
      </c>
    </row>
    <row r="8" spans="1:6" x14ac:dyDescent="0.2">
      <c r="A8">
        <v>8330</v>
      </c>
      <c r="B8" t="s">
        <v>1</v>
      </c>
      <c r="C8" s="1">
        <f>D19</f>
        <v>1614.4900000000007</v>
      </c>
      <c r="E8" t="s">
        <v>18</v>
      </c>
      <c r="F8" t="s">
        <v>3</v>
      </c>
    </row>
    <row r="9" spans="1:6" x14ac:dyDescent="0.2">
      <c r="A9">
        <v>8330</v>
      </c>
      <c r="B9" t="s">
        <v>1</v>
      </c>
      <c r="C9" s="1">
        <v>1493.36</v>
      </c>
      <c r="F9" t="s">
        <v>2</v>
      </c>
    </row>
    <row r="10" spans="1:6" x14ac:dyDescent="0.2">
      <c r="A10">
        <v>8330</v>
      </c>
      <c r="B10" t="s">
        <v>1</v>
      </c>
      <c r="C10" s="1">
        <v>4481.57</v>
      </c>
      <c r="F10" t="s">
        <v>0</v>
      </c>
    </row>
    <row r="11" spans="1:6" x14ac:dyDescent="0.2">
      <c r="A11">
        <v>8325</v>
      </c>
      <c r="B11" t="s">
        <v>17</v>
      </c>
      <c r="D11" s="1">
        <v>79.89</v>
      </c>
      <c r="E11" t="s">
        <v>16</v>
      </c>
    </row>
    <row r="12" spans="1:6" x14ac:dyDescent="0.2">
      <c r="A12">
        <v>4034</v>
      </c>
      <c r="B12" t="s">
        <v>15</v>
      </c>
      <c r="D12" s="1">
        <v>225</v>
      </c>
      <c r="E12" t="s">
        <v>14</v>
      </c>
    </row>
    <row r="13" spans="1:6" x14ac:dyDescent="0.2">
      <c r="A13">
        <v>4033</v>
      </c>
      <c r="B13" t="s">
        <v>13</v>
      </c>
      <c r="D13" s="1">
        <v>2625</v>
      </c>
      <c r="E13" t="s">
        <v>12</v>
      </c>
    </row>
    <row r="14" spans="1:6" x14ac:dyDescent="0.2">
      <c r="A14">
        <v>4031</v>
      </c>
      <c r="B14" t="s">
        <v>10</v>
      </c>
      <c r="D14" s="1">
        <v>28283.5</v>
      </c>
      <c r="E14" t="s">
        <v>11</v>
      </c>
    </row>
    <row r="15" spans="1:6" x14ac:dyDescent="0.2">
      <c r="A15">
        <v>4031</v>
      </c>
      <c r="B15" t="s">
        <v>10</v>
      </c>
      <c r="D15" s="1">
        <v>53736.15</v>
      </c>
      <c r="E15" t="s">
        <v>9</v>
      </c>
    </row>
    <row r="16" spans="1:6" x14ac:dyDescent="0.2">
      <c r="C16" s="2">
        <f>SUM(C4:C15)</f>
        <v>84949.540000000008</v>
      </c>
      <c r="D16" s="2">
        <f>SUM(D4:D15)</f>
        <v>84949.540000000008</v>
      </c>
    </row>
    <row r="19" spans="1:6" x14ac:dyDescent="0.2">
      <c r="B19" t="s">
        <v>8</v>
      </c>
      <c r="C19" s="1">
        <f>C22-C21-C20</f>
        <v>15086.75</v>
      </c>
      <c r="D19" s="1">
        <f>D22-D21-D20</f>
        <v>1614.4900000000007</v>
      </c>
    </row>
    <row r="20" spans="1:6" x14ac:dyDescent="0.2">
      <c r="B20" t="s">
        <v>7</v>
      </c>
      <c r="C20" s="1">
        <f>C5+C6</f>
        <v>62273.369999999995</v>
      </c>
      <c r="D20" s="1">
        <f>C10+C9</f>
        <v>5974.9299999999994</v>
      </c>
    </row>
    <row r="21" spans="1:6" x14ac:dyDescent="0.2">
      <c r="B21" t="s">
        <v>6</v>
      </c>
      <c r="C21" s="1">
        <f>C7</f>
        <v>0</v>
      </c>
      <c r="D21" s="1">
        <v>0</v>
      </c>
    </row>
    <row r="22" spans="1:6" x14ac:dyDescent="0.2">
      <c r="C22" s="2">
        <v>77360.12</v>
      </c>
      <c r="D22" s="2">
        <v>7589.42</v>
      </c>
    </row>
    <row r="25" spans="1:6" x14ac:dyDescent="0.2">
      <c r="A25">
        <v>8322</v>
      </c>
      <c r="B25" t="s">
        <v>5</v>
      </c>
      <c r="D25" s="1">
        <f>C5+C6</f>
        <v>62273.369999999995</v>
      </c>
      <c r="F25" t="s">
        <v>3</v>
      </c>
    </row>
    <row r="26" spans="1:6" x14ac:dyDescent="0.2">
      <c r="A26">
        <v>8321</v>
      </c>
      <c r="B26" t="s">
        <v>4</v>
      </c>
      <c r="C26" s="1">
        <f>C5</f>
        <v>15289.23</v>
      </c>
      <c r="F26" t="s">
        <v>2</v>
      </c>
    </row>
    <row r="27" spans="1:6" x14ac:dyDescent="0.2">
      <c r="A27">
        <v>8321</v>
      </c>
      <c r="B27" t="s">
        <v>4</v>
      </c>
      <c r="C27" s="1">
        <f>C6</f>
        <v>46984.14</v>
      </c>
      <c r="F27" t="s">
        <v>0</v>
      </c>
    </row>
    <row r="28" spans="1:6" x14ac:dyDescent="0.2">
      <c r="A28">
        <v>8330</v>
      </c>
      <c r="B28" t="s">
        <v>1</v>
      </c>
      <c r="D28" s="1">
        <f>C9+C10</f>
        <v>5974.9299999999994</v>
      </c>
      <c r="F28" t="s">
        <v>3</v>
      </c>
    </row>
    <row r="29" spans="1:6" x14ac:dyDescent="0.2">
      <c r="A29">
        <v>8330</v>
      </c>
      <c r="B29" t="s">
        <v>1</v>
      </c>
      <c r="C29" s="1">
        <f>C9</f>
        <v>1493.36</v>
      </c>
      <c r="F29" t="s">
        <v>2</v>
      </c>
    </row>
    <row r="30" spans="1:6" x14ac:dyDescent="0.2">
      <c r="A30">
        <v>8330</v>
      </c>
      <c r="B30" t="s">
        <v>1</v>
      </c>
      <c r="C30" s="1">
        <f>C10</f>
        <v>4481.57</v>
      </c>
      <c r="F30" t="s">
        <v>0</v>
      </c>
    </row>
    <row r="31" spans="1:6" x14ac:dyDescent="0.2">
      <c r="C31" s="2">
        <f>SUM(C25:C30)</f>
        <v>68248.299999999988</v>
      </c>
      <c r="D31" s="2">
        <f>SUM(D25:D30)</f>
        <v>68248.299999999988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C48B3-BD7E-D94B-AC25-1DE07284162D}">
  <dimension ref="C14:J32"/>
  <sheetViews>
    <sheetView tabSelected="1" workbookViewId="0">
      <selection activeCell="N36" sqref="N36"/>
    </sheetView>
  </sheetViews>
  <sheetFormatPr baseColWidth="10" defaultRowHeight="15" x14ac:dyDescent="0.2"/>
  <cols>
    <col min="4" max="4" width="14.33203125" bestFit="1" customWidth="1"/>
    <col min="5" max="5" width="11.1640625" bestFit="1" customWidth="1"/>
    <col min="9" max="9" width="11.1640625" bestFit="1" customWidth="1"/>
  </cols>
  <sheetData>
    <row r="14" spans="3:8" x14ac:dyDescent="0.2">
      <c r="C14" s="6">
        <v>8322</v>
      </c>
      <c r="D14" s="6" t="s">
        <v>5</v>
      </c>
      <c r="E14" s="7"/>
      <c r="F14" s="7"/>
      <c r="G14" s="6"/>
      <c r="H14" s="6" t="s">
        <v>3</v>
      </c>
    </row>
    <row r="15" spans="3:8" x14ac:dyDescent="0.2">
      <c r="C15" s="6">
        <v>8321</v>
      </c>
      <c r="D15" s="6" t="s">
        <v>4</v>
      </c>
      <c r="E15" s="7">
        <f>Jan!C26</f>
        <v>15289.23</v>
      </c>
      <c r="F15" s="7"/>
      <c r="G15" s="6"/>
      <c r="H15" s="6" t="s">
        <v>2</v>
      </c>
    </row>
    <row r="16" spans="3:8" x14ac:dyDescent="0.2">
      <c r="C16" s="6">
        <v>8321</v>
      </c>
      <c r="D16" s="6" t="s">
        <v>4</v>
      </c>
      <c r="E16" s="7">
        <f>Jan!C27+Feb!C27+Mar!C27+Apr!C27+May!C27+June!C27+July!C27+August!C27</f>
        <v>281904.84000000003</v>
      </c>
      <c r="F16" s="7"/>
      <c r="G16" s="6"/>
      <c r="H16" s="6" t="s">
        <v>0</v>
      </c>
    </row>
    <row r="17" spans="3:10" x14ac:dyDescent="0.2">
      <c r="C17" s="6">
        <v>8323</v>
      </c>
      <c r="D17" s="6" t="s">
        <v>6</v>
      </c>
      <c r="E17" s="7">
        <f>Feb!C28+Apr!C28</f>
        <v>6000</v>
      </c>
      <c r="F17" s="7"/>
      <c r="G17" s="6"/>
      <c r="H17" s="6" t="s">
        <v>26</v>
      </c>
    </row>
    <row r="18" spans="3:10" x14ac:dyDescent="0.2">
      <c r="C18" s="6">
        <v>8323</v>
      </c>
      <c r="D18" s="6" t="s">
        <v>6</v>
      </c>
      <c r="E18" s="7">
        <f>Apr!C29+June!C29+July!C29</f>
        <v>30600</v>
      </c>
      <c r="F18" s="7"/>
      <c r="G18" s="6"/>
      <c r="H18" s="6" t="s">
        <v>27</v>
      </c>
    </row>
    <row r="19" spans="3:10" x14ac:dyDescent="0.2">
      <c r="C19" s="6">
        <v>8330</v>
      </c>
      <c r="D19" s="6" t="s">
        <v>1</v>
      </c>
      <c r="E19" s="7">
        <f>Jan!D28+Feb!D29+Mar!D29+Apr!D30+May!D31+June!D30+July!D30+August!D30</f>
        <v>16323.67</v>
      </c>
      <c r="F19" s="7"/>
      <c r="G19" s="6"/>
      <c r="H19" s="6" t="s">
        <v>3</v>
      </c>
    </row>
    <row r="20" spans="3:10" x14ac:dyDescent="0.2">
      <c r="C20" s="6">
        <v>8330</v>
      </c>
      <c r="D20" s="6" t="s">
        <v>1</v>
      </c>
      <c r="E20" s="7">
        <f>Jan!C29</f>
        <v>1493.36</v>
      </c>
      <c r="F20" s="7"/>
      <c r="G20" s="6"/>
      <c r="H20" s="6" t="s">
        <v>2</v>
      </c>
    </row>
    <row r="21" spans="3:10" x14ac:dyDescent="0.2">
      <c r="C21" s="6">
        <v>8330</v>
      </c>
      <c r="D21" s="6" t="s">
        <v>1</v>
      </c>
      <c r="E21" s="7">
        <f>Jan!C30+Feb!C31+Mar!C31+Apr!C32+May!C32+June!C32+July!C32+August!C32</f>
        <v>17503.440000000002</v>
      </c>
      <c r="F21" s="7"/>
      <c r="G21" s="6"/>
      <c r="H21" s="6" t="s">
        <v>0</v>
      </c>
    </row>
    <row r="26" spans="3:10" x14ac:dyDescent="0.2">
      <c r="E26" t="s">
        <v>36</v>
      </c>
      <c r="I26" t="s">
        <v>37</v>
      </c>
    </row>
    <row r="27" spans="3:10" x14ac:dyDescent="0.2">
      <c r="E27" t="s">
        <v>34</v>
      </c>
      <c r="F27" t="s">
        <v>1</v>
      </c>
      <c r="I27" t="s">
        <v>34</v>
      </c>
      <c r="J27" t="s">
        <v>1</v>
      </c>
    </row>
    <row r="28" spans="3:10" x14ac:dyDescent="0.2">
      <c r="D28" t="s">
        <v>8</v>
      </c>
      <c r="E28" s="1">
        <f>Jan!C19+Feb!C19+Mar!C19+Apr!C19+May!C19+June!C19+July!C19+August!C19</f>
        <v>93415.750000000015</v>
      </c>
      <c r="F28" s="1">
        <f>Jan!D19+Feb!D19+Mar!D19+Apr!D19+May!D19+June!D19+July!D19+August!D19</f>
        <v>9914.4</v>
      </c>
      <c r="H28" t="s">
        <v>8</v>
      </c>
      <c r="I28" s="1">
        <f>E28*(12/8)</f>
        <v>140123.62500000003</v>
      </c>
      <c r="J28" s="1">
        <f>F28*(12/8)</f>
        <v>14871.599999999999</v>
      </c>
    </row>
    <row r="29" spans="3:10" x14ac:dyDescent="0.2">
      <c r="D29" s="9" t="s">
        <v>2</v>
      </c>
      <c r="E29" s="8">
        <f>E15</f>
        <v>15289.23</v>
      </c>
      <c r="F29" s="8">
        <f>E20</f>
        <v>1493.36</v>
      </c>
      <c r="H29" s="9" t="s">
        <v>2</v>
      </c>
      <c r="I29" s="1">
        <f t="shared" ref="I29:I32" si="0">E29*(12/8)</f>
        <v>22933.845000000001</v>
      </c>
      <c r="J29" s="1">
        <f t="shared" ref="J29:J32" si="1">F29*(12/8)</f>
        <v>2240.04</v>
      </c>
    </row>
    <row r="30" spans="3:10" x14ac:dyDescent="0.2">
      <c r="D30" s="9" t="s">
        <v>0</v>
      </c>
      <c r="E30" s="8">
        <f>E16</f>
        <v>281904.84000000003</v>
      </c>
      <c r="F30" s="8">
        <f>E21</f>
        <v>17503.440000000002</v>
      </c>
      <c r="H30" s="9" t="s">
        <v>0</v>
      </c>
      <c r="I30" s="1">
        <f t="shared" si="0"/>
        <v>422857.26</v>
      </c>
      <c r="J30" s="1">
        <f t="shared" si="1"/>
        <v>26255.160000000003</v>
      </c>
    </row>
    <row r="31" spans="3:10" x14ac:dyDescent="0.2">
      <c r="D31" t="s">
        <v>35</v>
      </c>
      <c r="E31" s="8">
        <f>SUM(E29:E30)</f>
        <v>297194.07</v>
      </c>
      <c r="F31" s="8">
        <f>SUM(F29:F30)</f>
        <v>18996.800000000003</v>
      </c>
      <c r="H31" t="s">
        <v>35</v>
      </c>
      <c r="I31" s="1">
        <f t="shared" si="0"/>
        <v>445791.10499999998</v>
      </c>
      <c r="J31" s="1">
        <f>F31*(12/8)</f>
        <v>28495.200000000004</v>
      </c>
    </row>
    <row r="32" spans="3:10" x14ac:dyDescent="0.2">
      <c r="D32" t="s">
        <v>20</v>
      </c>
      <c r="E32" s="8">
        <f>SUM(E17:E18)</f>
        <v>36600</v>
      </c>
      <c r="F32">
        <v>0</v>
      </c>
      <c r="H32" t="s">
        <v>20</v>
      </c>
      <c r="I32" s="1">
        <f t="shared" si="0"/>
        <v>54900</v>
      </c>
      <c r="J32" s="1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465B8-926E-4A22-8A9B-FB9A861D76D5}">
  <dimension ref="A1:F32"/>
  <sheetViews>
    <sheetView workbookViewId="0">
      <selection activeCell="B35" sqref="B35"/>
    </sheetView>
  </sheetViews>
  <sheetFormatPr baseColWidth="10" defaultColWidth="8.83203125" defaultRowHeight="15" x14ac:dyDescent="0.2"/>
  <cols>
    <col min="2" max="2" width="18" bestFit="1" customWidth="1"/>
    <col min="3" max="4" width="10.5" style="1" bestFit="1" customWidth="1"/>
    <col min="5" max="5" width="20.5" bestFit="1" customWidth="1"/>
  </cols>
  <sheetData>
    <row r="1" spans="1:6" x14ac:dyDescent="0.2">
      <c r="A1" t="s">
        <v>24</v>
      </c>
    </row>
    <row r="2" spans="1:6" x14ac:dyDescent="0.2">
      <c r="A2" t="s">
        <v>25</v>
      </c>
    </row>
    <row r="4" spans="1:6" x14ac:dyDescent="0.2">
      <c r="A4">
        <v>8322</v>
      </c>
      <c r="B4" t="s">
        <v>23</v>
      </c>
      <c r="C4" s="1">
        <f>C19</f>
        <v>10278.000000000004</v>
      </c>
      <c r="E4" t="s">
        <v>22</v>
      </c>
      <c r="F4" t="s">
        <v>3</v>
      </c>
    </row>
    <row r="5" spans="1:6" x14ac:dyDescent="0.2">
      <c r="A5">
        <v>8321</v>
      </c>
      <c r="B5" t="s">
        <v>4</v>
      </c>
      <c r="C5" s="1">
        <v>0</v>
      </c>
      <c r="E5" t="s">
        <v>21</v>
      </c>
      <c r="F5" t="s">
        <v>2</v>
      </c>
    </row>
    <row r="6" spans="1:6" x14ac:dyDescent="0.2">
      <c r="A6">
        <v>8321</v>
      </c>
      <c r="B6" t="s">
        <v>4</v>
      </c>
      <c r="C6" s="1">
        <f>C20</f>
        <v>31322.76</v>
      </c>
      <c r="E6" t="s">
        <v>21</v>
      </c>
      <c r="F6" t="s">
        <v>0</v>
      </c>
    </row>
    <row r="7" spans="1:6" x14ac:dyDescent="0.2">
      <c r="A7">
        <v>8323</v>
      </c>
      <c r="B7" t="s">
        <v>20</v>
      </c>
      <c r="C7" s="1">
        <f>C21</f>
        <v>4000</v>
      </c>
      <c r="E7" t="s">
        <v>19</v>
      </c>
    </row>
    <row r="8" spans="1:6" x14ac:dyDescent="0.2">
      <c r="A8">
        <v>8330</v>
      </c>
      <c r="B8" t="s">
        <v>1</v>
      </c>
      <c r="C8" s="1">
        <f>D19</f>
        <v>1098.1300000000001</v>
      </c>
      <c r="E8" t="s">
        <v>18</v>
      </c>
      <c r="F8" t="s">
        <v>3</v>
      </c>
    </row>
    <row r="9" spans="1:6" x14ac:dyDescent="0.2">
      <c r="A9">
        <v>8330</v>
      </c>
      <c r="B9" t="s">
        <v>1</v>
      </c>
      <c r="C9" s="1">
        <v>0</v>
      </c>
      <c r="F9" t="s">
        <v>2</v>
      </c>
    </row>
    <row r="10" spans="1:6" x14ac:dyDescent="0.2">
      <c r="A10">
        <v>8330</v>
      </c>
      <c r="B10" t="s">
        <v>1</v>
      </c>
      <c r="C10" s="1">
        <f>D20</f>
        <v>2909.68</v>
      </c>
      <c r="F10" t="s">
        <v>0</v>
      </c>
    </row>
    <row r="11" spans="1:6" x14ac:dyDescent="0.2">
      <c r="A11">
        <v>8325</v>
      </c>
      <c r="B11" t="s">
        <v>17</v>
      </c>
      <c r="D11" s="4">
        <v>53.26</v>
      </c>
      <c r="E11" t="s">
        <v>16</v>
      </c>
    </row>
    <row r="12" spans="1:6" x14ac:dyDescent="0.2">
      <c r="A12">
        <v>4034</v>
      </c>
      <c r="B12" t="s">
        <v>15</v>
      </c>
      <c r="D12" s="4">
        <v>150</v>
      </c>
      <c r="E12" t="s">
        <v>14</v>
      </c>
    </row>
    <row r="13" spans="1:6" x14ac:dyDescent="0.2">
      <c r="A13">
        <v>4033</v>
      </c>
      <c r="B13" t="s">
        <v>13</v>
      </c>
      <c r="D13" s="4">
        <v>1750</v>
      </c>
      <c r="E13" t="s">
        <v>12</v>
      </c>
    </row>
    <row r="14" spans="1:6" x14ac:dyDescent="0.2">
      <c r="A14">
        <v>4031</v>
      </c>
      <c r="B14" t="s">
        <v>10</v>
      </c>
      <c r="D14" s="4">
        <v>14896.1</v>
      </c>
      <c r="E14" t="s">
        <v>11</v>
      </c>
    </row>
    <row r="15" spans="1:6" x14ac:dyDescent="0.2">
      <c r="A15">
        <v>4031</v>
      </c>
      <c r="B15" t="s">
        <v>10</v>
      </c>
      <c r="D15" s="4">
        <v>32759.21</v>
      </c>
      <c r="E15" t="s">
        <v>9</v>
      </c>
    </row>
    <row r="16" spans="1:6" x14ac:dyDescent="0.2">
      <c r="C16" s="2">
        <f>SUM(C4:C15)</f>
        <v>49608.57</v>
      </c>
      <c r="D16" s="2">
        <f>SUM(D4:D15)</f>
        <v>49608.57</v>
      </c>
    </row>
    <row r="19" spans="1:6" x14ac:dyDescent="0.2">
      <c r="B19" t="s">
        <v>8</v>
      </c>
      <c r="C19" s="1">
        <f>C22-C21-C20</f>
        <v>10278.000000000004</v>
      </c>
      <c r="D19" s="1">
        <f>D22-D21-D20</f>
        <v>1098.1300000000001</v>
      </c>
    </row>
    <row r="20" spans="1:6" x14ac:dyDescent="0.2">
      <c r="B20" t="s">
        <v>7</v>
      </c>
      <c r="C20" s="4">
        <v>31322.76</v>
      </c>
      <c r="D20" s="4">
        <v>2909.68</v>
      </c>
    </row>
    <row r="21" spans="1:6" x14ac:dyDescent="0.2">
      <c r="B21" t="s">
        <v>6</v>
      </c>
      <c r="C21" s="4">
        <v>4000</v>
      </c>
      <c r="D21" s="4">
        <v>0</v>
      </c>
    </row>
    <row r="22" spans="1:6" x14ac:dyDescent="0.2">
      <c r="C22" s="3">
        <v>45600.76</v>
      </c>
      <c r="D22" s="3">
        <v>4007.81</v>
      </c>
    </row>
    <row r="25" spans="1:6" x14ac:dyDescent="0.2">
      <c r="A25">
        <v>8322</v>
      </c>
      <c r="B25" t="s">
        <v>5</v>
      </c>
      <c r="D25" s="1">
        <f>C5+C6+C7</f>
        <v>35322.759999999995</v>
      </c>
      <c r="F25" t="s">
        <v>3</v>
      </c>
    </row>
    <row r="26" spans="1:6" x14ac:dyDescent="0.2">
      <c r="A26">
        <v>8321</v>
      </c>
      <c r="B26" t="s">
        <v>4</v>
      </c>
      <c r="C26" s="1">
        <f>C5</f>
        <v>0</v>
      </c>
      <c r="F26" t="s">
        <v>2</v>
      </c>
    </row>
    <row r="27" spans="1:6" x14ac:dyDescent="0.2">
      <c r="A27">
        <v>8321</v>
      </c>
      <c r="B27" t="s">
        <v>4</v>
      </c>
      <c r="C27" s="1">
        <f>C6</f>
        <v>31322.76</v>
      </c>
      <c r="F27" t="s">
        <v>0</v>
      </c>
    </row>
    <row r="28" spans="1:6" x14ac:dyDescent="0.2">
      <c r="A28">
        <v>8323</v>
      </c>
      <c r="B28" t="s">
        <v>6</v>
      </c>
      <c r="C28" s="1">
        <f>C7</f>
        <v>4000</v>
      </c>
      <c r="F28" t="s">
        <v>26</v>
      </c>
    </row>
    <row r="29" spans="1:6" x14ac:dyDescent="0.2">
      <c r="A29">
        <v>8330</v>
      </c>
      <c r="B29" t="s">
        <v>1</v>
      </c>
      <c r="D29" s="1">
        <f>C9+C10</f>
        <v>2909.68</v>
      </c>
      <c r="F29" t="s">
        <v>3</v>
      </c>
    </row>
    <row r="30" spans="1:6" x14ac:dyDescent="0.2">
      <c r="A30">
        <v>8330</v>
      </c>
      <c r="B30" t="s">
        <v>1</v>
      </c>
      <c r="C30" s="1">
        <f>C9</f>
        <v>0</v>
      </c>
      <c r="F30" t="s">
        <v>2</v>
      </c>
    </row>
    <row r="31" spans="1:6" x14ac:dyDescent="0.2">
      <c r="A31">
        <v>8330</v>
      </c>
      <c r="B31" t="s">
        <v>1</v>
      </c>
      <c r="C31" s="1">
        <f>C10</f>
        <v>2909.68</v>
      </c>
      <c r="F31" t="s">
        <v>0</v>
      </c>
    </row>
    <row r="32" spans="1:6" x14ac:dyDescent="0.2">
      <c r="C32" s="2">
        <f>SUM(C25:C31)</f>
        <v>38232.439999999995</v>
      </c>
      <c r="D32" s="2">
        <f>SUM(D25:D31)</f>
        <v>38232.439999999995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7A90A-EBC5-4BE1-95E5-80B36D149656}">
  <dimension ref="A1:F32"/>
  <sheetViews>
    <sheetView workbookViewId="0">
      <selection activeCell="E42" sqref="E42"/>
    </sheetView>
  </sheetViews>
  <sheetFormatPr baseColWidth="10" defaultColWidth="8.83203125" defaultRowHeight="15" x14ac:dyDescent="0.2"/>
  <cols>
    <col min="2" max="2" width="18" bestFit="1" customWidth="1"/>
    <col min="3" max="4" width="10.5" style="1" bestFit="1" customWidth="1"/>
    <col min="5" max="5" width="20.5" bestFit="1" customWidth="1"/>
  </cols>
  <sheetData>
    <row r="1" spans="1:6" x14ac:dyDescent="0.2">
      <c r="A1" t="s">
        <v>24</v>
      </c>
    </row>
    <row r="2" spans="1:6" x14ac:dyDescent="0.2">
      <c r="A2" t="s">
        <v>25</v>
      </c>
    </row>
    <row r="4" spans="1:6" x14ac:dyDescent="0.2">
      <c r="A4">
        <v>8322</v>
      </c>
      <c r="B4" t="s">
        <v>23</v>
      </c>
      <c r="C4" s="1">
        <f>C19</f>
        <v>10649.750000000004</v>
      </c>
      <c r="E4" t="s">
        <v>22</v>
      </c>
      <c r="F4" t="s">
        <v>3</v>
      </c>
    </row>
    <row r="5" spans="1:6" x14ac:dyDescent="0.2">
      <c r="A5">
        <v>8321</v>
      </c>
      <c r="B5" t="s">
        <v>4</v>
      </c>
      <c r="C5" s="1">
        <v>0</v>
      </c>
      <c r="E5" t="s">
        <v>21</v>
      </c>
      <c r="F5" t="s">
        <v>2</v>
      </c>
    </row>
    <row r="6" spans="1:6" x14ac:dyDescent="0.2">
      <c r="A6">
        <v>8321</v>
      </c>
      <c r="B6" t="s">
        <v>4</v>
      </c>
      <c r="C6" s="1">
        <f>C20</f>
        <v>31322.76</v>
      </c>
      <c r="E6" t="s">
        <v>21</v>
      </c>
      <c r="F6" t="s">
        <v>0</v>
      </c>
    </row>
    <row r="7" spans="1:6" x14ac:dyDescent="0.2">
      <c r="A7">
        <v>8323</v>
      </c>
      <c r="B7" t="s">
        <v>20</v>
      </c>
      <c r="C7" s="1">
        <f>C21</f>
        <v>0</v>
      </c>
      <c r="E7" t="s">
        <v>19</v>
      </c>
    </row>
    <row r="8" spans="1:6" x14ac:dyDescent="0.2">
      <c r="A8">
        <v>8330</v>
      </c>
      <c r="B8" t="s">
        <v>1</v>
      </c>
      <c r="C8" s="1">
        <f>D19</f>
        <v>1137.92</v>
      </c>
      <c r="E8" t="s">
        <v>18</v>
      </c>
      <c r="F8" t="s">
        <v>3</v>
      </c>
    </row>
    <row r="9" spans="1:6" x14ac:dyDescent="0.2">
      <c r="A9">
        <v>8330</v>
      </c>
      <c r="B9" t="s">
        <v>1</v>
      </c>
      <c r="C9" s="1">
        <v>0</v>
      </c>
      <c r="F9" t="s">
        <v>2</v>
      </c>
    </row>
    <row r="10" spans="1:6" x14ac:dyDescent="0.2">
      <c r="A10">
        <v>8330</v>
      </c>
      <c r="B10" t="s">
        <v>1</v>
      </c>
      <c r="C10" s="1">
        <f>D20</f>
        <v>2673.13</v>
      </c>
      <c r="F10" t="s">
        <v>0</v>
      </c>
    </row>
    <row r="11" spans="1:6" x14ac:dyDescent="0.2">
      <c r="A11">
        <v>8325</v>
      </c>
      <c r="B11" t="s">
        <v>17</v>
      </c>
      <c r="D11" s="4">
        <v>60.58</v>
      </c>
      <c r="E11" t="s">
        <v>16</v>
      </c>
    </row>
    <row r="12" spans="1:6" x14ac:dyDescent="0.2">
      <c r="A12">
        <v>4034</v>
      </c>
      <c r="B12" t="s">
        <v>15</v>
      </c>
      <c r="D12" s="4">
        <v>150</v>
      </c>
      <c r="E12" t="s">
        <v>14</v>
      </c>
    </row>
    <row r="13" spans="1:6" x14ac:dyDescent="0.2">
      <c r="A13">
        <v>4033</v>
      </c>
      <c r="B13" t="s">
        <v>13</v>
      </c>
      <c r="D13" s="4">
        <v>1750</v>
      </c>
      <c r="E13" t="s">
        <v>12</v>
      </c>
    </row>
    <row r="14" spans="1:6" x14ac:dyDescent="0.2">
      <c r="A14">
        <v>4031</v>
      </c>
      <c r="B14" t="s">
        <v>10</v>
      </c>
      <c r="D14" s="4">
        <v>14758.34</v>
      </c>
      <c r="E14" t="s">
        <v>11</v>
      </c>
    </row>
    <row r="15" spans="1:6" x14ac:dyDescent="0.2">
      <c r="A15">
        <v>4031</v>
      </c>
      <c r="B15" t="s">
        <v>10</v>
      </c>
      <c r="D15" s="4">
        <v>29064.639999999999</v>
      </c>
      <c r="E15" t="s">
        <v>9</v>
      </c>
    </row>
    <row r="16" spans="1:6" x14ac:dyDescent="0.2">
      <c r="C16" s="2">
        <f>SUM(C4:C15)</f>
        <v>45783.56</v>
      </c>
      <c r="D16" s="2">
        <f>SUM(D4:D15)</f>
        <v>45783.56</v>
      </c>
    </row>
    <row r="19" spans="1:6" x14ac:dyDescent="0.2">
      <c r="B19" t="s">
        <v>8</v>
      </c>
      <c r="C19" s="1">
        <f>C22-C21-C20</f>
        <v>10649.750000000004</v>
      </c>
      <c r="D19" s="1">
        <f>D22-D21-D20</f>
        <v>1137.92</v>
      </c>
    </row>
    <row r="20" spans="1:6" x14ac:dyDescent="0.2">
      <c r="B20" t="s">
        <v>7</v>
      </c>
      <c r="C20" s="4">
        <v>31322.76</v>
      </c>
      <c r="D20" s="4">
        <v>2673.13</v>
      </c>
    </row>
    <row r="21" spans="1:6" x14ac:dyDescent="0.2">
      <c r="B21" t="s">
        <v>6</v>
      </c>
      <c r="C21" s="4">
        <v>0</v>
      </c>
      <c r="D21" s="4">
        <v>0</v>
      </c>
    </row>
    <row r="22" spans="1:6" x14ac:dyDescent="0.2">
      <c r="C22" s="3">
        <v>41972.51</v>
      </c>
      <c r="D22" s="3">
        <v>3811.05</v>
      </c>
    </row>
    <row r="25" spans="1:6" x14ac:dyDescent="0.2">
      <c r="A25">
        <v>8322</v>
      </c>
      <c r="B25" t="s">
        <v>5</v>
      </c>
      <c r="D25" s="1">
        <f>C5+C6+C7</f>
        <v>31322.76</v>
      </c>
      <c r="F25" t="s">
        <v>3</v>
      </c>
    </row>
    <row r="26" spans="1:6" x14ac:dyDescent="0.2">
      <c r="A26">
        <v>8321</v>
      </c>
      <c r="B26" t="s">
        <v>4</v>
      </c>
      <c r="C26" s="1">
        <f>C5</f>
        <v>0</v>
      </c>
      <c r="F26" t="s">
        <v>2</v>
      </c>
    </row>
    <row r="27" spans="1:6" x14ac:dyDescent="0.2">
      <c r="A27">
        <v>8321</v>
      </c>
      <c r="B27" t="s">
        <v>4</v>
      </c>
      <c r="C27" s="1">
        <f>C6</f>
        <v>31322.76</v>
      </c>
      <c r="F27" t="s">
        <v>0</v>
      </c>
    </row>
    <row r="28" spans="1:6" x14ac:dyDescent="0.2">
      <c r="A28">
        <v>8323</v>
      </c>
      <c r="B28" t="s">
        <v>6</v>
      </c>
      <c r="C28" s="1">
        <f>C7</f>
        <v>0</v>
      </c>
      <c r="F28" t="s">
        <v>26</v>
      </c>
    </row>
    <row r="29" spans="1:6" x14ac:dyDescent="0.2">
      <c r="A29">
        <v>8330</v>
      </c>
      <c r="B29" t="s">
        <v>1</v>
      </c>
      <c r="D29" s="1">
        <f>C9+C10</f>
        <v>2673.13</v>
      </c>
      <c r="F29" t="s">
        <v>3</v>
      </c>
    </row>
    <row r="30" spans="1:6" x14ac:dyDescent="0.2">
      <c r="A30">
        <v>8330</v>
      </c>
      <c r="B30" t="s">
        <v>1</v>
      </c>
      <c r="C30" s="1">
        <f>C9</f>
        <v>0</v>
      </c>
      <c r="F30" t="s">
        <v>2</v>
      </c>
    </row>
    <row r="31" spans="1:6" x14ac:dyDescent="0.2">
      <c r="A31">
        <v>8330</v>
      </c>
      <c r="B31" t="s">
        <v>1</v>
      </c>
      <c r="C31" s="1">
        <f>C10</f>
        <v>2673.13</v>
      </c>
      <c r="F31" t="s">
        <v>0</v>
      </c>
    </row>
    <row r="32" spans="1:6" x14ac:dyDescent="0.2">
      <c r="C32" s="2">
        <f>SUM(C25:C31)</f>
        <v>33995.89</v>
      </c>
      <c r="D32" s="2">
        <f>SUM(D25:D31)</f>
        <v>33995.89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C83CE-135E-401B-8D94-CFD10771703D}">
  <dimension ref="A1:F33"/>
  <sheetViews>
    <sheetView workbookViewId="0">
      <selection activeCell="D17" sqref="D17"/>
    </sheetView>
  </sheetViews>
  <sheetFormatPr baseColWidth="10" defaultColWidth="8.83203125" defaultRowHeight="15" x14ac:dyDescent="0.2"/>
  <cols>
    <col min="2" max="2" width="18" bestFit="1" customWidth="1"/>
    <col min="3" max="4" width="10.5" style="1" bestFit="1" customWidth="1"/>
    <col min="5" max="5" width="20.5" bestFit="1" customWidth="1"/>
  </cols>
  <sheetData>
    <row r="1" spans="1:6" x14ac:dyDescent="0.2">
      <c r="A1" t="s">
        <v>24</v>
      </c>
    </row>
    <row r="2" spans="1:6" x14ac:dyDescent="0.2">
      <c r="A2" t="s">
        <v>25</v>
      </c>
    </row>
    <row r="4" spans="1:6" x14ac:dyDescent="0.2">
      <c r="A4">
        <v>8322</v>
      </c>
      <c r="B4" t="s">
        <v>23</v>
      </c>
      <c r="C4" s="1">
        <f>C19</f>
        <v>10679.250000000004</v>
      </c>
      <c r="E4" t="s">
        <v>22</v>
      </c>
      <c r="F4" t="s">
        <v>3</v>
      </c>
    </row>
    <row r="5" spans="1:6" x14ac:dyDescent="0.2">
      <c r="A5">
        <v>8321</v>
      </c>
      <c r="B5" t="s">
        <v>4</v>
      </c>
      <c r="C5" s="1">
        <v>0</v>
      </c>
      <c r="E5" t="s">
        <v>21</v>
      </c>
      <c r="F5" t="s">
        <v>2</v>
      </c>
    </row>
    <row r="6" spans="1:6" x14ac:dyDescent="0.2">
      <c r="A6">
        <v>8321</v>
      </c>
      <c r="B6" t="s">
        <v>4</v>
      </c>
      <c r="C6" s="1">
        <f>C20</f>
        <v>31322.76</v>
      </c>
      <c r="E6" t="s">
        <v>21</v>
      </c>
      <c r="F6" t="s">
        <v>0</v>
      </c>
    </row>
    <row r="7" spans="1:6" x14ac:dyDescent="0.2">
      <c r="A7">
        <v>8323</v>
      </c>
      <c r="B7" t="s">
        <v>20</v>
      </c>
      <c r="C7" s="1">
        <f>C21</f>
        <v>9200</v>
      </c>
      <c r="E7" t="s">
        <v>19</v>
      </c>
    </row>
    <row r="8" spans="1:6" x14ac:dyDescent="0.2">
      <c r="A8">
        <v>8330</v>
      </c>
      <c r="B8" t="s">
        <v>1</v>
      </c>
      <c r="C8" s="1">
        <f>D19</f>
        <v>1137.42</v>
      </c>
      <c r="E8" t="s">
        <v>18</v>
      </c>
      <c r="F8" t="s">
        <v>3</v>
      </c>
    </row>
    <row r="9" spans="1:6" x14ac:dyDescent="0.2">
      <c r="A9">
        <v>8330</v>
      </c>
      <c r="B9" t="s">
        <v>1</v>
      </c>
      <c r="C9" s="1">
        <v>0</v>
      </c>
      <c r="F9" t="s">
        <v>2</v>
      </c>
    </row>
    <row r="10" spans="1:6" x14ac:dyDescent="0.2">
      <c r="A10">
        <v>8330</v>
      </c>
      <c r="B10" t="s">
        <v>1</v>
      </c>
      <c r="C10" s="1">
        <f>D20</f>
        <v>2673.13</v>
      </c>
      <c r="F10" t="s">
        <v>0</v>
      </c>
    </row>
    <row r="11" spans="1:6" x14ac:dyDescent="0.2">
      <c r="A11">
        <v>8325</v>
      </c>
      <c r="B11" t="s">
        <v>17</v>
      </c>
      <c r="D11" s="4">
        <v>67.900000000000006</v>
      </c>
      <c r="E11" t="s">
        <v>16</v>
      </c>
    </row>
    <row r="12" spans="1:6" x14ac:dyDescent="0.2">
      <c r="A12">
        <v>4034</v>
      </c>
      <c r="B12" t="s">
        <v>15</v>
      </c>
      <c r="D12" s="4">
        <v>150</v>
      </c>
      <c r="E12" t="s">
        <v>14</v>
      </c>
    </row>
    <row r="13" spans="1:6" x14ac:dyDescent="0.2">
      <c r="A13">
        <v>4033</v>
      </c>
      <c r="B13" t="s">
        <v>13</v>
      </c>
      <c r="D13" s="4">
        <v>1750</v>
      </c>
      <c r="E13" t="s">
        <v>12</v>
      </c>
    </row>
    <row r="14" spans="1:6" x14ac:dyDescent="0.2">
      <c r="A14">
        <v>4031</v>
      </c>
      <c r="B14" t="s">
        <v>10</v>
      </c>
      <c r="D14" s="4">
        <v>14756.86</v>
      </c>
      <c r="E14" t="s">
        <v>11</v>
      </c>
    </row>
    <row r="15" spans="1:6" x14ac:dyDescent="0.2">
      <c r="A15">
        <v>4031</v>
      </c>
      <c r="B15" t="s">
        <v>10</v>
      </c>
      <c r="D15" s="4">
        <v>38287.800000000003</v>
      </c>
      <c r="E15" t="s">
        <v>9</v>
      </c>
    </row>
    <row r="16" spans="1:6" x14ac:dyDescent="0.2">
      <c r="C16" s="2">
        <f>SUM(C4:C15)</f>
        <v>55012.56</v>
      </c>
      <c r="D16" s="2">
        <f>SUM(D4:D15)</f>
        <v>55012.560000000005</v>
      </c>
    </row>
    <row r="19" spans="1:6" x14ac:dyDescent="0.2">
      <c r="B19" t="s">
        <v>8</v>
      </c>
      <c r="C19" s="1">
        <f>C22-C21-C20</f>
        <v>10679.250000000004</v>
      </c>
      <c r="D19" s="1">
        <f>D22-D21-D20</f>
        <v>1137.42</v>
      </c>
    </row>
    <row r="20" spans="1:6" x14ac:dyDescent="0.2">
      <c r="B20" t="s">
        <v>7</v>
      </c>
      <c r="C20" s="4">
        <v>31322.76</v>
      </c>
      <c r="D20" s="4">
        <v>2673.13</v>
      </c>
    </row>
    <row r="21" spans="1:6" x14ac:dyDescent="0.2">
      <c r="B21" t="s">
        <v>6</v>
      </c>
      <c r="C21" s="4">
        <f>2000+7200</f>
        <v>9200</v>
      </c>
      <c r="D21" s="4">
        <v>0</v>
      </c>
    </row>
    <row r="22" spans="1:6" x14ac:dyDescent="0.2">
      <c r="C22" s="3">
        <v>51202.01</v>
      </c>
      <c r="D22" s="3">
        <v>3810.55</v>
      </c>
    </row>
    <row r="25" spans="1:6" x14ac:dyDescent="0.2">
      <c r="A25">
        <v>8322</v>
      </c>
      <c r="B25" t="s">
        <v>5</v>
      </c>
      <c r="D25" s="1">
        <f>C5+C6+C7</f>
        <v>40522.759999999995</v>
      </c>
      <c r="F25" t="s">
        <v>3</v>
      </c>
    </row>
    <row r="26" spans="1:6" x14ac:dyDescent="0.2">
      <c r="A26">
        <v>8321</v>
      </c>
      <c r="B26" t="s">
        <v>4</v>
      </c>
      <c r="C26" s="1">
        <f>C5</f>
        <v>0</v>
      </c>
      <c r="F26" t="s">
        <v>2</v>
      </c>
    </row>
    <row r="27" spans="1:6" x14ac:dyDescent="0.2">
      <c r="A27">
        <v>8321</v>
      </c>
      <c r="B27" t="s">
        <v>4</v>
      </c>
      <c r="C27" s="1">
        <f>C6</f>
        <v>31322.76</v>
      </c>
      <c r="F27" t="s">
        <v>0</v>
      </c>
    </row>
    <row r="28" spans="1:6" x14ac:dyDescent="0.2">
      <c r="A28">
        <v>8323</v>
      </c>
      <c r="B28" t="s">
        <v>6</v>
      </c>
      <c r="C28" s="1">
        <v>2000</v>
      </c>
      <c r="F28" t="s">
        <v>26</v>
      </c>
    </row>
    <row r="29" spans="1:6" x14ac:dyDescent="0.2">
      <c r="A29">
        <v>8323</v>
      </c>
      <c r="B29" t="s">
        <v>6</v>
      </c>
      <c r="C29" s="1">
        <v>7200</v>
      </c>
    </row>
    <row r="30" spans="1:6" x14ac:dyDescent="0.2">
      <c r="A30">
        <v>8330</v>
      </c>
      <c r="B30" t="s">
        <v>1</v>
      </c>
      <c r="D30" s="1">
        <f>C9+C10</f>
        <v>2673.13</v>
      </c>
      <c r="F30" t="s">
        <v>3</v>
      </c>
    </row>
    <row r="31" spans="1:6" x14ac:dyDescent="0.2">
      <c r="A31">
        <v>8330</v>
      </c>
      <c r="B31" t="s">
        <v>1</v>
      </c>
      <c r="C31" s="1">
        <f>C9</f>
        <v>0</v>
      </c>
      <c r="F31" t="s">
        <v>2</v>
      </c>
    </row>
    <row r="32" spans="1:6" x14ac:dyDescent="0.2">
      <c r="A32">
        <v>8330</v>
      </c>
      <c r="B32" t="s">
        <v>1</v>
      </c>
      <c r="C32" s="1">
        <f>C10</f>
        <v>2673.13</v>
      </c>
      <c r="F32" t="s">
        <v>0</v>
      </c>
    </row>
    <row r="33" spans="3:4" x14ac:dyDescent="0.2">
      <c r="C33" s="2">
        <f>SUM(C25:C32)</f>
        <v>43195.889999999992</v>
      </c>
      <c r="D33" s="2">
        <f>SUM(D25:D32)</f>
        <v>43195.889999999992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BB2D3-E277-4A2A-BDE4-175EB2B9A6D8}">
  <dimension ref="A1:F33"/>
  <sheetViews>
    <sheetView workbookViewId="0">
      <selection activeCell="C28" sqref="C28"/>
    </sheetView>
  </sheetViews>
  <sheetFormatPr baseColWidth="10" defaultColWidth="8.83203125" defaultRowHeight="15" x14ac:dyDescent="0.2"/>
  <cols>
    <col min="2" max="2" width="18" bestFit="1" customWidth="1"/>
    <col min="3" max="4" width="10.5" style="1" bestFit="1" customWidth="1"/>
    <col min="5" max="5" width="20.5" bestFit="1" customWidth="1"/>
  </cols>
  <sheetData>
    <row r="1" spans="1:6" x14ac:dyDescent="0.2">
      <c r="A1" t="s">
        <v>24</v>
      </c>
    </row>
    <row r="2" spans="1:6" x14ac:dyDescent="0.2">
      <c r="A2" t="s">
        <v>25</v>
      </c>
    </row>
    <row r="4" spans="1:6" x14ac:dyDescent="0.2">
      <c r="A4">
        <v>8322</v>
      </c>
      <c r="B4" t="s">
        <v>23</v>
      </c>
      <c r="C4" s="1">
        <f>C19</f>
        <v>10292.750000000004</v>
      </c>
      <c r="E4" t="s">
        <v>22</v>
      </c>
      <c r="F4" t="s">
        <v>3</v>
      </c>
    </row>
    <row r="5" spans="1:6" x14ac:dyDescent="0.2">
      <c r="A5">
        <v>8321</v>
      </c>
      <c r="B5" t="s">
        <v>4</v>
      </c>
      <c r="C5" s="1">
        <v>0</v>
      </c>
      <c r="E5" t="s">
        <v>21</v>
      </c>
      <c r="F5" t="s">
        <v>2</v>
      </c>
    </row>
    <row r="6" spans="1:6" x14ac:dyDescent="0.2">
      <c r="A6">
        <v>8321</v>
      </c>
      <c r="B6" t="s">
        <v>4</v>
      </c>
      <c r="C6" s="1">
        <f>C20</f>
        <v>31322.76</v>
      </c>
      <c r="E6" t="s">
        <v>21</v>
      </c>
      <c r="F6" t="s">
        <v>0</v>
      </c>
    </row>
    <row r="7" spans="1:6" x14ac:dyDescent="0.2">
      <c r="A7">
        <v>8323</v>
      </c>
      <c r="B7" t="s">
        <v>20</v>
      </c>
      <c r="C7" s="1">
        <f>C21</f>
        <v>0</v>
      </c>
      <c r="E7" t="s">
        <v>19</v>
      </c>
    </row>
    <row r="8" spans="1:6" x14ac:dyDescent="0.2">
      <c r="A8">
        <v>8330</v>
      </c>
      <c r="B8" t="s">
        <v>1</v>
      </c>
      <c r="C8" s="1">
        <f>D19</f>
        <v>1089.21</v>
      </c>
      <c r="E8" t="s">
        <v>18</v>
      </c>
      <c r="F8" t="s">
        <v>3</v>
      </c>
    </row>
    <row r="9" spans="1:6" x14ac:dyDescent="0.2">
      <c r="A9">
        <v>8330</v>
      </c>
      <c r="B9" t="s">
        <v>1</v>
      </c>
      <c r="C9" s="1">
        <v>0</v>
      </c>
      <c r="F9" t="s">
        <v>2</v>
      </c>
    </row>
    <row r="10" spans="1:6" x14ac:dyDescent="0.2">
      <c r="A10">
        <v>8330</v>
      </c>
      <c r="B10" t="s">
        <v>1</v>
      </c>
      <c r="C10" s="1">
        <f>D20</f>
        <v>2673.13</v>
      </c>
      <c r="F10" t="s">
        <v>0</v>
      </c>
    </row>
    <row r="11" spans="1:6" x14ac:dyDescent="0.2">
      <c r="A11">
        <v>8325</v>
      </c>
      <c r="B11" t="s">
        <v>17</v>
      </c>
      <c r="D11" s="4">
        <v>67.900000000000006</v>
      </c>
      <c r="E11" t="s">
        <v>16</v>
      </c>
    </row>
    <row r="12" spans="1:6" x14ac:dyDescent="0.2">
      <c r="A12">
        <v>4034</v>
      </c>
      <c r="B12" t="s">
        <v>15</v>
      </c>
      <c r="D12" s="4">
        <v>150</v>
      </c>
      <c r="E12" t="s">
        <v>14</v>
      </c>
    </row>
    <row r="13" spans="1:6" x14ac:dyDescent="0.2">
      <c r="A13">
        <v>4033</v>
      </c>
      <c r="B13" t="s">
        <v>13</v>
      </c>
      <c r="D13" s="4">
        <v>1788.18</v>
      </c>
      <c r="E13" t="s">
        <v>12</v>
      </c>
    </row>
    <row r="14" spans="1:6" x14ac:dyDescent="0.2">
      <c r="A14">
        <v>4031</v>
      </c>
      <c r="B14" t="s">
        <v>10</v>
      </c>
      <c r="D14" s="4">
        <v>14639.81</v>
      </c>
      <c r="E14" t="s">
        <v>11</v>
      </c>
    </row>
    <row r="15" spans="1:6" x14ac:dyDescent="0.2">
      <c r="A15">
        <v>4031</v>
      </c>
      <c r="B15" t="s">
        <v>10</v>
      </c>
      <c r="D15" s="4">
        <v>28731.96</v>
      </c>
      <c r="E15" t="s">
        <v>9</v>
      </c>
    </row>
    <row r="16" spans="1:6" x14ac:dyDescent="0.2">
      <c r="C16" s="2">
        <f>SUM(C4:C15)</f>
        <v>45377.85</v>
      </c>
      <c r="D16" s="2">
        <f>SUM(D4:D15)</f>
        <v>45377.85</v>
      </c>
    </row>
    <row r="19" spans="1:6" x14ac:dyDescent="0.2">
      <c r="B19" t="s">
        <v>8</v>
      </c>
      <c r="C19" s="1">
        <f>C22-C21-C20</f>
        <v>10292.750000000004</v>
      </c>
      <c r="D19" s="1">
        <f>D22-D21-D20</f>
        <v>1089.21</v>
      </c>
    </row>
    <row r="20" spans="1:6" x14ac:dyDescent="0.2">
      <c r="B20" t="s">
        <v>7</v>
      </c>
      <c r="C20" s="4">
        <v>31322.76</v>
      </c>
      <c r="D20" s="4">
        <v>2673.13</v>
      </c>
    </row>
    <row r="21" spans="1:6" x14ac:dyDescent="0.2">
      <c r="B21" t="s">
        <v>6</v>
      </c>
      <c r="C21" s="4">
        <v>0</v>
      </c>
      <c r="D21" s="4">
        <v>0</v>
      </c>
    </row>
    <row r="22" spans="1:6" x14ac:dyDescent="0.2">
      <c r="C22" s="3">
        <v>41615.51</v>
      </c>
      <c r="D22" s="3">
        <v>3762.34</v>
      </c>
    </row>
    <row r="25" spans="1:6" x14ac:dyDescent="0.2">
      <c r="A25">
        <v>8322</v>
      </c>
      <c r="B25" t="s">
        <v>5</v>
      </c>
      <c r="D25" s="1">
        <f>C5+C6+C7</f>
        <v>31322.76</v>
      </c>
      <c r="F25" t="s">
        <v>3</v>
      </c>
    </row>
    <row r="26" spans="1:6" x14ac:dyDescent="0.2">
      <c r="A26">
        <v>8321</v>
      </c>
      <c r="B26" t="s">
        <v>4</v>
      </c>
      <c r="C26" s="1">
        <f>C5</f>
        <v>0</v>
      </c>
      <c r="F26" t="s">
        <v>2</v>
      </c>
    </row>
    <row r="27" spans="1:6" x14ac:dyDescent="0.2">
      <c r="A27">
        <v>8321</v>
      </c>
      <c r="B27" t="s">
        <v>4</v>
      </c>
      <c r="C27" s="1">
        <f>C6</f>
        <v>31322.76</v>
      </c>
      <c r="F27" t="s">
        <v>0</v>
      </c>
    </row>
    <row r="28" spans="1:6" x14ac:dyDescent="0.2">
      <c r="A28">
        <v>8323</v>
      </c>
      <c r="B28" t="s">
        <v>6</v>
      </c>
      <c r="C28" s="1">
        <v>0</v>
      </c>
      <c r="F28" t="s">
        <v>26</v>
      </c>
    </row>
    <row r="29" spans="1:6" x14ac:dyDescent="0.2">
      <c r="A29">
        <v>8323</v>
      </c>
      <c r="B29" t="s">
        <v>6</v>
      </c>
      <c r="C29" s="1">
        <v>0</v>
      </c>
    </row>
    <row r="30" spans="1:6" x14ac:dyDescent="0.2">
      <c r="A30">
        <v>8330</v>
      </c>
      <c r="B30" t="s">
        <v>1</v>
      </c>
      <c r="D30" s="1">
        <f>C9+C10</f>
        <v>2673.13</v>
      </c>
      <c r="F30" t="s">
        <v>3</v>
      </c>
    </row>
    <row r="31" spans="1:6" x14ac:dyDescent="0.2">
      <c r="A31">
        <v>8330</v>
      </c>
      <c r="B31" t="s">
        <v>1</v>
      </c>
      <c r="C31" s="1">
        <f>C9</f>
        <v>0</v>
      </c>
      <c r="F31" t="s">
        <v>2</v>
      </c>
    </row>
    <row r="32" spans="1:6" x14ac:dyDescent="0.2">
      <c r="A32">
        <v>8330</v>
      </c>
      <c r="B32" t="s">
        <v>1</v>
      </c>
      <c r="C32" s="1">
        <f>C10</f>
        <v>2673.13</v>
      </c>
      <c r="F32" t="s">
        <v>0</v>
      </c>
    </row>
    <row r="33" spans="3:4" x14ac:dyDescent="0.2">
      <c r="C33" s="2">
        <f>SUM(C25:C32)</f>
        <v>33995.89</v>
      </c>
      <c r="D33" s="2">
        <f>SUM(D25:D32)</f>
        <v>33995.89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8F561-39AC-48AA-9292-838E5CCE6C78}">
  <dimension ref="A1:F33"/>
  <sheetViews>
    <sheetView workbookViewId="0">
      <selection activeCell="E36" sqref="E36"/>
    </sheetView>
  </sheetViews>
  <sheetFormatPr baseColWidth="10" defaultColWidth="8.83203125" defaultRowHeight="15" x14ac:dyDescent="0.2"/>
  <cols>
    <col min="2" max="2" width="18" bestFit="1" customWidth="1"/>
    <col min="3" max="4" width="10.5" style="1" bestFit="1" customWidth="1"/>
    <col min="5" max="5" width="20.5" bestFit="1" customWidth="1"/>
  </cols>
  <sheetData>
    <row r="1" spans="1:6" x14ac:dyDescent="0.2">
      <c r="A1" t="s">
        <v>24</v>
      </c>
    </row>
    <row r="2" spans="1:6" x14ac:dyDescent="0.2">
      <c r="A2" t="s">
        <v>25</v>
      </c>
    </row>
    <row r="4" spans="1:6" x14ac:dyDescent="0.2">
      <c r="A4">
        <v>8322</v>
      </c>
      <c r="B4" t="s">
        <v>23</v>
      </c>
      <c r="C4" s="1">
        <f>C19</f>
        <v>10347.250000000004</v>
      </c>
      <c r="E4" t="s">
        <v>22</v>
      </c>
      <c r="F4" t="s">
        <v>3</v>
      </c>
    </row>
    <row r="5" spans="1:6" x14ac:dyDescent="0.2">
      <c r="A5">
        <v>8321</v>
      </c>
      <c r="B5" t="s">
        <v>4</v>
      </c>
      <c r="C5" s="1">
        <v>0</v>
      </c>
      <c r="E5" t="s">
        <v>21</v>
      </c>
      <c r="F5" t="s">
        <v>2</v>
      </c>
    </row>
    <row r="6" spans="1:6" x14ac:dyDescent="0.2">
      <c r="A6">
        <v>8321</v>
      </c>
      <c r="B6" t="s">
        <v>4</v>
      </c>
      <c r="C6" s="1">
        <f>C20</f>
        <v>31322.76</v>
      </c>
      <c r="E6" t="s">
        <v>21</v>
      </c>
      <c r="F6" t="s">
        <v>0</v>
      </c>
    </row>
    <row r="7" spans="1:6" x14ac:dyDescent="0.2">
      <c r="A7">
        <v>8323</v>
      </c>
      <c r="B7" t="s">
        <v>20</v>
      </c>
      <c r="C7" s="1">
        <f>C21</f>
        <v>14400</v>
      </c>
      <c r="E7" t="s">
        <v>19</v>
      </c>
    </row>
    <row r="8" spans="1:6" x14ac:dyDescent="0.2">
      <c r="A8">
        <v>8330</v>
      </c>
      <c r="B8" t="s">
        <v>1</v>
      </c>
      <c r="C8" s="1">
        <f>D19</f>
        <v>1096.26</v>
      </c>
      <c r="E8" t="s">
        <v>18</v>
      </c>
      <c r="F8" t="s">
        <v>3</v>
      </c>
    </row>
    <row r="9" spans="1:6" x14ac:dyDescent="0.2">
      <c r="A9">
        <v>8330</v>
      </c>
      <c r="B9" t="s">
        <v>1</v>
      </c>
      <c r="C9" s="1">
        <v>0</v>
      </c>
      <c r="F9" t="s">
        <v>2</v>
      </c>
    </row>
    <row r="10" spans="1:6" x14ac:dyDescent="0.2">
      <c r="A10">
        <v>8330</v>
      </c>
      <c r="B10" t="s">
        <v>1</v>
      </c>
      <c r="C10" s="1">
        <f>D20</f>
        <v>783.79</v>
      </c>
      <c r="F10" t="s">
        <v>0</v>
      </c>
    </row>
    <row r="11" spans="1:6" x14ac:dyDescent="0.2">
      <c r="A11">
        <v>8325</v>
      </c>
      <c r="B11" t="s">
        <v>17</v>
      </c>
      <c r="D11" s="4">
        <v>67.900000000000006</v>
      </c>
      <c r="E11" t="s">
        <v>16</v>
      </c>
    </row>
    <row r="12" spans="1:6" x14ac:dyDescent="0.2">
      <c r="A12">
        <v>4034</v>
      </c>
      <c r="B12" t="s">
        <v>15</v>
      </c>
      <c r="D12" s="4">
        <v>150</v>
      </c>
      <c r="E12" t="s">
        <v>14</v>
      </c>
    </row>
    <row r="13" spans="1:6" x14ac:dyDescent="0.2">
      <c r="A13">
        <v>4033</v>
      </c>
      <c r="B13" t="s">
        <v>13</v>
      </c>
      <c r="D13" s="4">
        <v>1822.68</v>
      </c>
      <c r="E13" t="s">
        <v>12</v>
      </c>
    </row>
    <row r="14" spans="1:6" x14ac:dyDescent="0.2">
      <c r="A14">
        <v>4031</v>
      </c>
      <c r="B14" t="s">
        <v>10</v>
      </c>
      <c r="D14" s="4">
        <v>11103.03</v>
      </c>
      <c r="E14" t="s">
        <v>11</v>
      </c>
    </row>
    <row r="15" spans="1:6" x14ac:dyDescent="0.2">
      <c r="A15">
        <v>4031</v>
      </c>
      <c r="B15" t="s">
        <v>10</v>
      </c>
      <c r="D15" s="4">
        <v>44806.400000000001</v>
      </c>
      <c r="E15" t="s">
        <v>9</v>
      </c>
    </row>
    <row r="16" spans="1:6" x14ac:dyDescent="0.2">
      <c r="C16" s="2">
        <f>SUM(C4:C15)</f>
        <v>57950.060000000005</v>
      </c>
      <c r="D16" s="2">
        <f>SUM(D4:D15)</f>
        <v>57950.01</v>
      </c>
    </row>
    <row r="19" spans="1:6" x14ac:dyDescent="0.2">
      <c r="B19" t="s">
        <v>8</v>
      </c>
      <c r="C19" s="1">
        <f>C22-C21-C20</f>
        <v>10347.250000000004</v>
      </c>
      <c r="D19" s="1">
        <f>D22-D21-D20</f>
        <v>1096.26</v>
      </c>
    </row>
    <row r="20" spans="1:6" x14ac:dyDescent="0.2">
      <c r="B20" t="s">
        <v>7</v>
      </c>
      <c r="C20" s="4">
        <v>31322.76</v>
      </c>
      <c r="D20" s="4">
        <v>783.79</v>
      </c>
    </row>
    <row r="21" spans="1:6" x14ac:dyDescent="0.2">
      <c r="B21" t="s">
        <v>6</v>
      </c>
      <c r="C21" s="4">
        <v>14400</v>
      </c>
      <c r="D21" s="4">
        <v>0</v>
      </c>
    </row>
    <row r="22" spans="1:6" x14ac:dyDescent="0.2">
      <c r="C22" s="3">
        <v>56070.01</v>
      </c>
      <c r="D22" s="3">
        <v>1880.05</v>
      </c>
    </row>
    <row r="25" spans="1:6" x14ac:dyDescent="0.2">
      <c r="A25">
        <v>8322</v>
      </c>
      <c r="B25" t="s">
        <v>5</v>
      </c>
      <c r="D25" s="1">
        <f>C5+C6+C7</f>
        <v>45722.759999999995</v>
      </c>
      <c r="F25" t="s">
        <v>3</v>
      </c>
    </row>
    <row r="26" spans="1:6" x14ac:dyDescent="0.2">
      <c r="A26">
        <v>8321</v>
      </c>
      <c r="B26" t="s">
        <v>4</v>
      </c>
      <c r="C26" s="1">
        <f>C5</f>
        <v>0</v>
      </c>
      <c r="F26" t="s">
        <v>2</v>
      </c>
    </row>
    <row r="27" spans="1:6" x14ac:dyDescent="0.2">
      <c r="A27">
        <v>8321</v>
      </c>
      <c r="B27" t="s">
        <v>4</v>
      </c>
      <c r="C27" s="1">
        <f>C6</f>
        <v>31322.76</v>
      </c>
      <c r="F27" t="s">
        <v>0</v>
      </c>
    </row>
    <row r="28" spans="1:6" x14ac:dyDescent="0.2">
      <c r="A28">
        <v>8323</v>
      </c>
      <c r="B28" t="s">
        <v>6</v>
      </c>
      <c r="C28" s="1">
        <v>0</v>
      </c>
      <c r="F28" t="s">
        <v>26</v>
      </c>
    </row>
    <row r="29" spans="1:6" x14ac:dyDescent="0.2">
      <c r="A29">
        <v>8323</v>
      </c>
      <c r="B29" t="s">
        <v>6</v>
      </c>
      <c r="C29" s="1">
        <f>C21</f>
        <v>14400</v>
      </c>
      <c r="F29" t="s">
        <v>27</v>
      </c>
    </row>
    <row r="30" spans="1:6" x14ac:dyDescent="0.2">
      <c r="A30">
        <v>8330</v>
      </c>
      <c r="B30" t="s">
        <v>1</v>
      </c>
      <c r="D30" s="1">
        <f>C9+C10</f>
        <v>783.79</v>
      </c>
      <c r="F30" t="s">
        <v>3</v>
      </c>
    </row>
    <row r="31" spans="1:6" x14ac:dyDescent="0.2">
      <c r="A31">
        <v>8330</v>
      </c>
      <c r="B31" t="s">
        <v>1</v>
      </c>
      <c r="C31" s="1">
        <f>C9</f>
        <v>0</v>
      </c>
      <c r="F31" t="s">
        <v>2</v>
      </c>
    </row>
    <row r="32" spans="1:6" x14ac:dyDescent="0.2">
      <c r="A32">
        <v>8330</v>
      </c>
      <c r="B32" t="s">
        <v>1</v>
      </c>
      <c r="C32" s="1">
        <f>C10</f>
        <v>783.79</v>
      </c>
      <c r="F32" t="s">
        <v>0</v>
      </c>
    </row>
    <row r="33" spans="3:4" x14ac:dyDescent="0.2">
      <c r="C33" s="2">
        <f>SUM(C25:C32)</f>
        <v>46506.549999999996</v>
      </c>
      <c r="D33" s="2">
        <f>SUM(D25:D32)</f>
        <v>46506.549999999996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D35CC-0D6A-4B84-8A83-3F79A1E2E79D}">
  <dimension ref="A1:F33"/>
  <sheetViews>
    <sheetView workbookViewId="0">
      <selection activeCell="D18" sqref="D18"/>
    </sheetView>
  </sheetViews>
  <sheetFormatPr baseColWidth="10" defaultColWidth="8.83203125" defaultRowHeight="15" x14ac:dyDescent="0.2"/>
  <cols>
    <col min="2" max="2" width="18" bestFit="1" customWidth="1"/>
    <col min="3" max="4" width="10.5" style="1" bestFit="1" customWidth="1"/>
    <col min="5" max="5" width="20.5" bestFit="1" customWidth="1"/>
  </cols>
  <sheetData>
    <row r="1" spans="1:6" x14ac:dyDescent="0.2">
      <c r="A1" t="s">
        <v>24</v>
      </c>
    </row>
    <row r="2" spans="1:6" x14ac:dyDescent="0.2">
      <c r="A2" t="s">
        <v>25</v>
      </c>
    </row>
    <row r="4" spans="1:6" x14ac:dyDescent="0.2">
      <c r="A4">
        <v>8322</v>
      </c>
      <c r="B4" t="s">
        <v>23</v>
      </c>
      <c r="C4" s="1">
        <f>C19</f>
        <v>10383.750000000004</v>
      </c>
      <c r="E4" t="s">
        <v>22</v>
      </c>
      <c r="F4" t="s">
        <v>3</v>
      </c>
    </row>
    <row r="5" spans="1:6" x14ac:dyDescent="0.2">
      <c r="A5">
        <v>8321</v>
      </c>
      <c r="B5" t="s">
        <v>4</v>
      </c>
      <c r="C5" s="1">
        <v>0</v>
      </c>
      <c r="E5" t="s">
        <v>21</v>
      </c>
      <c r="F5" t="s">
        <v>2</v>
      </c>
    </row>
    <row r="6" spans="1:6" x14ac:dyDescent="0.2">
      <c r="A6">
        <v>8321</v>
      </c>
      <c r="B6" t="s">
        <v>4</v>
      </c>
      <c r="C6" s="1">
        <f>C20</f>
        <v>31322.76</v>
      </c>
      <c r="E6" t="s">
        <v>21</v>
      </c>
      <c r="F6" t="s">
        <v>0</v>
      </c>
    </row>
    <row r="7" spans="1:6" x14ac:dyDescent="0.2">
      <c r="A7">
        <v>8323</v>
      </c>
      <c r="B7" t="s">
        <v>20</v>
      </c>
      <c r="C7" s="1">
        <f>C21</f>
        <v>9000</v>
      </c>
      <c r="E7" t="s">
        <v>19</v>
      </c>
    </row>
    <row r="8" spans="1:6" x14ac:dyDescent="0.2">
      <c r="A8">
        <v>8330</v>
      </c>
      <c r="B8" t="s">
        <v>1</v>
      </c>
      <c r="C8" s="1">
        <f>D19</f>
        <v>1081.26</v>
      </c>
      <c r="E8" t="s">
        <v>18</v>
      </c>
      <c r="F8" t="s">
        <v>3</v>
      </c>
    </row>
    <row r="9" spans="1:6" x14ac:dyDescent="0.2">
      <c r="A9">
        <v>8330</v>
      </c>
      <c r="B9" t="s">
        <v>1</v>
      </c>
      <c r="C9" s="1">
        <v>0</v>
      </c>
      <c r="F9" t="s">
        <v>2</v>
      </c>
    </row>
    <row r="10" spans="1:6" x14ac:dyDescent="0.2">
      <c r="A10">
        <v>8330</v>
      </c>
      <c r="B10" t="s">
        <v>1</v>
      </c>
      <c r="C10" s="1">
        <f>D20</f>
        <v>521.48</v>
      </c>
      <c r="F10" t="s">
        <v>0</v>
      </c>
    </row>
    <row r="11" spans="1:6" x14ac:dyDescent="0.2">
      <c r="A11">
        <v>8325</v>
      </c>
      <c r="B11" t="s">
        <v>17</v>
      </c>
      <c r="D11" s="4">
        <v>67.900000000000006</v>
      </c>
      <c r="E11" t="s">
        <v>16</v>
      </c>
    </row>
    <row r="12" spans="1:6" x14ac:dyDescent="0.2">
      <c r="A12">
        <v>4034</v>
      </c>
      <c r="B12" t="s">
        <v>15</v>
      </c>
      <c r="D12" s="4">
        <v>150</v>
      </c>
      <c r="E12" t="s">
        <v>14</v>
      </c>
    </row>
    <row r="13" spans="1:6" x14ac:dyDescent="0.2">
      <c r="A13">
        <v>4033</v>
      </c>
      <c r="B13" t="s">
        <v>13</v>
      </c>
      <c r="D13" s="4">
        <v>2802.76</v>
      </c>
      <c r="E13" t="s">
        <v>12</v>
      </c>
    </row>
    <row r="14" spans="1:6" x14ac:dyDescent="0.2">
      <c r="A14">
        <v>4031</v>
      </c>
      <c r="B14" t="s">
        <v>10</v>
      </c>
      <c r="D14" s="4">
        <v>10607.47</v>
      </c>
      <c r="E14" t="s">
        <v>11</v>
      </c>
    </row>
    <row r="15" spans="1:6" x14ac:dyDescent="0.2">
      <c r="A15">
        <v>4031</v>
      </c>
      <c r="B15" t="s">
        <v>10</v>
      </c>
      <c r="D15" s="4">
        <v>38681.120000000003</v>
      </c>
      <c r="E15" t="s">
        <v>9</v>
      </c>
    </row>
    <row r="16" spans="1:6" x14ac:dyDescent="0.2">
      <c r="C16" s="2">
        <f>SUM(C4:C15)</f>
        <v>52309.250000000007</v>
      </c>
      <c r="D16" s="2">
        <f>SUM(D4:D15)</f>
        <v>52309.25</v>
      </c>
    </row>
    <row r="19" spans="1:6" x14ac:dyDescent="0.2">
      <c r="B19" t="s">
        <v>8</v>
      </c>
      <c r="C19" s="1">
        <f>C22-C21-C20</f>
        <v>10383.750000000004</v>
      </c>
      <c r="D19" s="1">
        <f>D22-D21-D20</f>
        <v>1081.26</v>
      </c>
    </row>
    <row r="20" spans="1:6" x14ac:dyDescent="0.2">
      <c r="B20" t="s">
        <v>7</v>
      </c>
      <c r="C20" s="4">
        <v>31322.76</v>
      </c>
      <c r="D20" s="4">
        <v>521.48</v>
      </c>
    </row>
    <row r="21" spans="1:6" x14ac:dyDescent="0.2">
      <c r="B21" t="s">
        <v>6</v>
      </c>
      <c r="C21" s="4">
        <v>9000</v>
      </c>
      <c r="D21" s="4">
        <v>0</v>
      </c>
    </row>
    <row r="22" spans="1:6" x14ac:dyDescent="0.2">
      <c r="C22" s="3">
        <v>50706.51</v>
      </c>
      <c r="D22" s="3">
        <v>1602.74</v>
      </c>
    </row>
    <row r="25" spans="1:6" x14ac:dyDescent="0.2">
      <c r="A25">
        <v>8322</v>
      </c>
      <c r="B25" t="s">
        <v>5</v>
      </c>
      <c r="D25" s="1">
        <f>C5+C6+C7</f>
        <v>40322.759999999995</v>
      </c>
      <c r="F25" t="s">
        <v>3</v>
      </c>
    </row>
    <row r="26" spans="1:6" x14ac:dyDescent="0.2">
      <c r="A26">
        <v>8321</v>
      </c>
      <c r="B26" t="s">
        <v>4</v>
      </c>
      <c r="C26" s="1">
        <f>C5</f>
        <v>0</v>
      </c>
      <c r="F26" t="s">
        <v>2</v>
      </c>
    </row>
    <row r="27" spans="1:6" x14ac:dyDescent="0.2">
      <c r="A27">
        <v>8321</v>
      </c>
      <c r="B27" t="s">
        <v>4</v>
      </c>
      <c r="C27" s="1">
        <f>C6</f>
        <v>31322.76</v>
      </c>
      <c r="F27" t="s">
        <v>0</v>
      </c>
    </row>
    <row r="28" spans="1:6" x14ac:dyDescent="0.2">
      <c r="A28">
        <v>8323</v>
      </c>
      <c r="B28" t="s">
        <v>6</v>
      </c>
      <c r="C28" s="1">
        <v>0</v>
      </c>
      <c r="F28" t="s">
        <v>26</v>
      </c>
    </row>
    <row r="29" spans="1:6" x14ac:dyDescent="0.2">
      <c r="A29">
        <v>8323</v>
      </c>
      <c r="B29" t="s">
        <v>6</v>
      </c>
      <c r="C29" s="1">
        <f>C21</f>
        <v>9000</v>
      </c>
      <c r="F29" t="s">
        <v>27</v>
      </c>
    </row>
    <row r="30" spans="1:6" x14ac:dyDescent="0.2">
      <c r="A30">
        <v>8330</v>
      </c>
      <c r="B30" t="s">
        <v>1</v>
      </c>
      <c r="D30" s="1">
        <f>C9+C10</f>
        <v>521.48</v>
      </c>
      <c r="F30" t="s">
        <v>3</v>
      </c>
    </row>
    <row r="31" spans="1:6" x14ac:dyDescent="0.2">
      <c r="A31">
        <v>8330</v>
      </c>
      <c r="B31" t="s">
        <v>1</v>
      </c>
      <c r="C31" s="1">
        <f>C9</f>
        <v>0</v>
      </c>
      <c r="F31" t="s">
        <v>2</v>
      </c>
    </row>
    <row r="32" spans="1:6" x14ac:dyDescent="0.2">
      <c r="A32">
        <v>8330</v>
      </c>
      <c r="B32" t="s">
        <v>1</v>
      </c>
      <c r="C32" s="1">
        <f>C10</f>
        <v>521.48</v>
      </c>
      <c r="F32" t="s">
        <v>0</v>
      </c>
    </row>
    <row r="33" spans="3:4" x14ac:dyDescent="0.2">
      <c r="C33" s="2">
        <f>SUM(C25:C32)</f>
        <v>40844.239999999998</v>
      </c>
      <c r="D33" s="2">
        <f>SUM(D25:D32)</f>
        <v>40844.239999999998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4D22-588C-4706-BABC-16E0AFCC9607}">
  <dimension ref="A1:F33"/>
  <sheetViews>
    <sheetView workbookViewId="0">
      <selection activeCell="A25" sqref="A25:F32"/>
    </sheetView>
  </sheetViews>
  <sheetFormatPr baseColWidth="10" defaultColWidth="8.83203125" defaultRowHeight="15" x14ac:dyDescent="0.2"/>
  <cols>
    <col min="2" max="2" width="18" bestFit="1" customWidth="1"/>
    <col min="3" max="4" width="10.5" style="1" bestFit="1" customWidth="1"/>
    <col min="5" max="5" width="20.5" bestFit="1" customWidth="1"/>
  </cols>
  <sheetData>
    <row r="1" spans="1:6" x14ac:dyDescent="0.2">
      <c r="A1" t="s">
        <v>24</v>
      </c>
    </row>
    <row r="2" spans="1:6" x14ac:dyDescent="0.2">
      <c r="A2" t="s">
        <v>25</v>
      </c>
    </row>
    <row r="4" spans="1:6" x14ac:dyDescent="0.2">
      <c r="A4">
        <v>8322</v>
      </c>
      <c r="B4" t="s">
        <v>23</v>
      </c>
      <c r="C4" s="1">
        <f>C19</f>
        <v>15698.25</v>
      </c>
      <c r="E4" t="s">
        <v>22</v>
      </c>
      <c r="F4" t="s">
        <v>3</v>
      </c>
    </row>
    <row r="5" spans="1:6" x14ac:dyDescent="0.2">
      <c r="A5">
        <v>8321</v>
      </c>
      <c r="B5" t="s">
        <v>4</v>
      </c>
      <c r="C5" s="1">
        <v>0</v>
      </c>
      <c r="E5" t="s">
        <v>21</v>
      </c>
      <c r="F5" t="s">
        <v>2</v>
      </c>
    </row>
    <row r="6" spans="1:6" x14ac:dyDescent="0.2">
      <c r="A6">
        <v>8321</v>
      </c>
      <c r="B6" t="s">
        <v>4</v>
      </c>
      <c r="C6" s="1">
        <f>C20</f>
        <v>46984.14</v>
      </c>
      <c r="E6" t="s">
        <v>21</v>
      </c>
      <c r="F6" t="s">
        <v>0</v>
      </c>
    </row>
    <row r="7" spans="1:6" x14ac:dyDescent="0.2">
      <c r="A7">
        <v>8323</v>
      </c>
      <c r="B7" t="s">
        <v>20</v>
      </c>
      <c r="C7" s="1">
        <f>C21</f>
        <v>0</v>
      </c>
      <c r="E7" t="s">
        <v>19</v>
      </c>
    </row>
    <row r="8" spans="1:6" x14ac:dyDescent="0.2">
      <c r="A8">
        <v>8330</v>
      </c>
      <c r="B8" t="s">
        <v>1</v>
      </c>
      <c r="C8" s="1">
        <f>D19</f>
        <v>1659.7099999999998</v>
      </c>
      <c r="E8" t="s">
        <v>18</v>
      </c>
      <c r="F8" t="s">
        <v>3</v>
      </c>
    </row>
    <row r="9" spans="1:6" x14ac:dyDescent="0.2">
      <c r="A9">
        <v>8330</v>
      </c>
      <c r="B9" t="s">
        <v>1</v>
      </c>
      <c r="C9" s="1">
        <v>0</v>
      </c>
      <c r="F9" t="s">
        <v>2</v>
      </c>
    </row>
    <row r="10" spans="1:6" x14ac:dyDescent="0.2">
      <c r="A10">
        <v>8330</v>
      </c>
      <c r="B10" t="s">
        <v>1</v>
      </c>
      <c r="C10" s="1">
        <f>D20</f>
        <v>787.53</v>
      </c>
      <c r="F10" t="s">
        <v>0</v>
      </c>
    </row>
    <row r="11" spans="1:6" x14ac:dyDescent="0.2">
      <c r="A11">
        <v>8325</v>
      </c>
      <c r="B11" t="s">
        <v>17</v>
      </c>
      <c r="D11" s="4">
        <v>101.85</v>
      </c>
      <c r="E11" t="s">
        <v>16</v>
      </c>
    </row>
    <row r="12" spans="1:6" x14ac:dyDescent="0.2">
      <c r="A12">
        <v>4034</v>
      </c>
      <c r="B12" t="s">
        <v>15</v>
      </c>
      <c r="D12" s="4">
        <v>225</v>
      </c>
      <c r="E12" t="s">
        <v>14</v>
      </c>
    </row>
    <row r="13" spans="1:6" x14ac:dyDescent="0.2">
      <c r="A13">
        <v>4033</v>
      </c>
      <c r="B13" t="s">
        <v>13</v>
      </c>
      <c r="D13" s="4">
        <v>5681.16</v>
      </c>
      <c r="E13" t="s">
        <v>12</v>
      </c>
    </row>
    <row r="14" spans="1:6" x14ac:dyDescent="0.2">
      <c r="A14">
        <v>4031</v>
      </c>
      <c r="B14" t="s">
        <v>10</v>
      </c>
      <c r="D14" s="4">
        <v>15603.46</v>
      </c>
      <c r="E14" t="s">
        <v>11</v>
      </c>
    </row>
    <row r="15" spans="1:6" x14ac:dyDescent="0.2">
      <c r="A15">
        <v>4031</v>
      </c>
      <c r="B15" t="s">
        <v>10</v>
      </c>
      <c r="D15" s="4">
        <v>43518.16</v>
      </c>
      <c r="E15" t="s">
        <v>9</v>
      </c>
    </row>
    <row r="16" spans="1:6" x14ac:dyDescent="0.2">
      <c r="C16" s="2">
        <f>SUM(C4:C15)</f>
        <v>65129.63</v>
      </c>
      <c r="D16" s="2">
        <f>SUM(D4:D15)</f>
        <v>65129.630000000005</v>
      </c>
    </row>
    <row r="19" spans="1:6" x14ac:dyDescent="0.2">
      <c r="B19" t="s">
        <v>8</v>
      </c>
      <c r="C19" s="1">
        <f>C22-C21-C20</f>
        <v>15698.25</v>
      </c>
      <c r="D19" s="1">
        <f>D22-D21-D20</f>
        <v>1659.7099999999998</v>
      </c>
    </row>
    <row r="20" spans="1:6" x14ac:dyDescent="0.2">
      <c r="B20" t="s">
        <v>7</v>
      </c>
      <c r="C20" s="4">
        <v>46984.14</v>
      </c>
      <c r="D20" s="4">
        <v>787.53</v>
      </c>
    </row>
    <row r="21" spans="1:6" x14ac:dyDescent="0.2">
      <c r="B21" t="s">
        <v>6</v>
      </c>
      <c r="C21" s="4">
        <v>0</v>
      </c>
      <c r="D21" s="4">
        <v>0</v>
      </c>
    </row>
    <row r="22" spans="1:6" x14ac:dyDescent="0.2">
      <c r="C22" s="3">
        <v>62682.39</v>
      </c>
      <c r="D22" s="3">
        <v>2447.2399999999998</v>
      </c>
    </row>
    <row r="25" spans="1:6" x14ac:dyDescent="0.2">
      <c r="A25">
        <v>8322</v>
      </c>
      <c r="B25" t="s">
        <v>5</v>
      </c>
      <c r="D25" s="1">
        <f>C5+C6+C7</f>
        <v>46984.14</v>
      </c>
      <c r="F25" t="s">
        <v>3</v>
      </c>
    </row>
    <row r="26" spans="1:6" x14ac:dyDescent="0.2">
      <c r="A26">
        <v>8321</v>
      </c>
      <c r="B26" t="s">
        <v>4</v>
      </c>
      <c r="C26" s="1">
        <f>C5</f>
        <v>0</v>
      </c>
      <c r="F26" t="s">
        <v>2</v>
      </c>
    </row>
    <row r="27" spans="1:6" x14ac:dyDescent="0.2">
      <c r="A27">
        <v>8321</v>
      </c>
      <c r="B27" t="s">
        <v>4</v>
      </c>
      <c r="C27" s="1">
        <f>C6</f>
        <v>46984.14</v>
      </c>
      <c r="F27" t="s">
        <v>0</v>
      </c>
    </row>
    <row r="28" spans="1:6" x14ac:dyDescent="0.2">
      <c r="A28">
        <v>8323</v>
      </c>
      <c r="B28" t="s">
        <v>6</v>
      </c>
      <c r="C28" s="1">
        <v>0</v>
      </c>
      <c r="F28" t="s">
        <v>26</v>
      </c>
    </row>
    <row r="29" spans="1:6" x14ac:dyDescent="0.2">
      <c r="A29">
        <v>8323</v>
      </c>
      <c r="B29" t="s">
        <v>6</v>
      </c>
      <c r="C29" s="1">
        <f>C21</f>
        <v>0</v>
      </c>
      <c r="F29" t="s">
        <v>27</v>
      </c>
    </row>
    <row r="30" spans="1:6" x14ac:dyDescent="0.2">
      <c r="A30">
        <v>8330</v>
      </c>
      <c r="B30" t="s">
        <v>1</v>
      </c>
      <c r="D30" s="1">
        <f>C9+C10</f>
        <v>787.53</v>
      </c>
      <c r="F30" t="s">
        <v>3</v>
      </c>
    </row>
    <row r="31" spans="1:6" x14ac:dyDescent="0.2">
      <c r="A31">
        <v>8330</v>
      </c>
      <c r="B31" t="s">
        <v>1</v>
      </c>
      <c r="C31" s="1">
        <f>C9</f>
        <v>0</v>
      </c>
      <c r="F31" t="s">
        <v>2</v>
      </c>
    </row>
    <row r="32" spans="1:6" x14ac:dyDescent="0.2">
      <c r="A32">
        <v>8330</v>
      </c>
      <c r="B32" t="s">
        <v>1</v>
      </c>
      <c r="C32" s="1">
        <f>C10</f>
        <v>787.53</v>
      </c>
      <c r="F32" t="s">
        <v>0</v>
      </c>
    </row>
    <row r="33" spans="3:4" x14ac:dyDescent="0.2">
      <c r="C33" s="2">
        <f>SUM(C25:C32)</f>
        <v>47771.67</v>
      </c>
      <c r="D33" s="2">
        <f>SUM(D25:D32)</f>
        <v>47771.67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69B5B-F1A0-4282-A040-91DB13C19AC8}">
  <dimension ref="A1:F15"/>
  <sheetViews>
    <sheetView workbookViewId="0">
      <selection activeCell="F34" sqref="F34"/>
    </sheetView>
  </sheetViews>
  <sheetFormatPr baseColWidth="10" defaultColWidth="8.83203125" defaultRowHeight="15" x14ac:dyDescent="0.2"/>
  <cols>
    <col min="2" max="2" width="18" bestFit="1" customWidth="1"/>
    <col min="3" max="3" width="11.33203125" style="1" bestFit="1" customWidth="1"/>
    <col min="4" max="4" width="10.5" style="1" bestFit="1" customWidth="1"/>
    <col min="5" max="5" width="54.33203125" customWidth="1"/>
  </cols>
  <sheetData>
    <row r="1" spans="1:6" x14ac:dyDescent="0.2">
      <c r="A1" t="s">
        <v>24</v>
      </c>
    </row>
    <row r="2" spans="1:6" x14ac:dyDescent="0.2">
      <c r="A2" t="s">
        <v>25</v>
      </c>
    </row>
    <row r="5" spans="1:6" x14ac:dyDescent="0.2">
      <c r="A5">
        <v>8322</v>
      </c>
      <c r="B5" t="s">
        <v>23</v>
      </c>
      <c r="C5" s="1">
        <f>20818.63-C6-C7</f>
        <v>5157.2500000000018</v>
      </c>
      <c r="E5" t="s">
        <v>29</v>
      </c>
      <c r="F5" t="s">
        <v>3</v>
      </c>
    </row>
    <row r="6" spans="1:6" x14ac:dyDescent="0.2">
      <c r="A6">
        <v>8321</v>
      </c>
      <c r="B6" t="s">
        <v>4</v>
      </c>
      <c r="C6" s="1">
        <v>15661.38</v>
      </c>
      <c r="E6" t="s">
        <v>30</v>
      </c>
      <c r="F6" t="s">
        <v>0</v>
      </c>
    </row>
    <row r="7" spans="1:6" x14ac:dyDescent="0.2">
      <c r="A7">
        <v>8323</v>
      </c>
      <c r="B7" t="s">
        <v>20</v>
      </c>
      <c r="C7" s="1">
        <v>0</v>
      </c>
      <c r="E7" t="s">
        <v>31</v>
      </c>
      <c r="F7" t="s">
        <v>28</v>
      </c>
    </row>
    <row r="8" spans="1:6" x14ac:dyDescent="0.2">
      <c r="A8">
        <v>8330</v>
      </c>
      <c r="B8" t="s">
        <v>1</v>
      </c>
      <c r="C8" s="1">
        <f>803.99-C9</f>
        <v>541.48</v>
      </c>
      <c r="E8" t="s">
        <v>32</v>
      </c>
      <c r="F8" t="s">
        <v>3</v>
      </c>
    </row>
    <row r="9" spans="1:6" x14ac:dyDescent="0.2">
      <c r="A9">
        <v>8330</v>
      </c>
      <c r="B9" t="s">
        <v>1</v>
      </c>
      <c r="C9" s="1">
        <v>262.51</v>
      </c>
      <c r="E9" t="s">
        <v>33</v>
      </c>
      <c r="F9" t="s">
        <v>0</v>
      </c>
    </row>
    <row r="10" spans="1:6" x14ac:dyDescent="0.2">
      <c r="A10">
        <v>8325</v>
      </c>
      <c r="B10" t="s">
        <v>17</v>
      </c>
      <c r="D10" s="5">
        <v>33.950000000000003</v>
      </c>
      <c r="E10" t="s">
        <v>16</v>
      </c>
    </row>
    <row r="11" spans="1:6" x14ac:dyDescent="0.2">
      <c r="A11">
        <v>4034</v>
      </c>
      <c r="B11" t="s">
        <v>15</v>
      </c>
      <c r="D11" s="5">
        <v>75</v>
      </c>
      <c r="E11" t="s">
        <v>14</v>
      </c>
    </row>
    <row r="12" spans="1:6" x14ac:dyDescent="0.2">
      <c r="A12">
        <v>4033</v>
      </c>
      <c r="B12" t="s">
        <v>13</v>
      </c>
      <c r="D12" s="5">
        <v>1893.49</v>
      </c>
      <c r="E12" t="s">
        <v>12</v>
      </c>
    </row>
    <row r="13" spans="1:6" x14ac:dyDescent="0.2">
      <c r="A13">
        <v>4031</v>
      </c>
      <c r="B13" t="s">
        <v>10</v>
      </c>
      <c r="D13" s="5">
        <v>5176.22</v>
      </c>
      <c r="E13" t="s">
        <v>11</v>
      </c>
    </row>
    <row r="14" spans="1:6" x14ac:dyDescent="0.2">
      <c r="A14">
        <v>4031</v>
      </c>
      <c r="B14" t="s">
        <v>10</v>
      </c>
      <c r="D14" s="5">
        <v>14443.96</v>
      </c>
      <c r="E14" t="s">
        <v>9</v>
      </c>
    </row>
    <row r="15" spans="1:6" x14ac:dyDescent="0.2">
      <c r="C15" s="2">
        <f>SUM(C5:C14)</f>
        <v>21622.62</v>
      </c>
      <c r="D15" s="2">
        <f>SUM(D5:D14)</f>
        <v>21622.62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Jan</vt:lpstr>
      <vt:lpstr>Feb</vt:lpstr>
      <vt:lpstr>Mar</vt:lpstr>
      <vt:lpstr>Apr</vt:lpstr>
      <vt:lpstr>May</vt:lpstr>
      <vt:lpstr>June</vt:lpstr>
      <vt:lpstr>July</vt:lpstr>
      <vt:lpstr>August</vt:lpstr>
      <vt:lpstr>Per Payroll</vt:lpstr>
      <vt:lpstr>Sums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Heidi Thompson</dc:creator>
  <cp:lastModifiedBy>Michael Connor</cp:lastModifiedBy>
  <dcterms:created xsi:type="dcterms:W3CDTF">2025-09-03T21:55:35Z</dcterms:created>
  <dcterms:modified xsi:type="dcterms:W3CDTF">2025-09-04T04:22:49Z</dcterms:modified>
</cp:coreProperties>
</file>