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305" windowHeight="696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J27" i="2"/>
  <c r="N27" s="1"/>
  <c r="B27"/>
  <c r="J26"/>
  <c r="N26" s="1"/>
  <c r="B26"/>
  <c r="B25"/>
  <c r="J25"/>
  <c r="N25"/>
  <c r="J24"/>
  <c r="N24" s="1"/>
  <c r="B24"/>
  <c r="J28"/>
  <c r="N28"/>
  <c r="J22"/>
  <c r="N22" s="1"/>
  <c r="B22"/>
  <c r="J23"/>
  <c r="N23" s="1"/>
  <c r="B23"/>
  <c r="B14"/>
  <c r="J14"/>
  <c r="N14"/>
  <c r="J20"/>
  <c r="N20" s="1"/>
  <c r="B20"/>
  <c r="J21"/>
  <c r="N21" s="1"/>
  <c r="B21"/>
  <c r="B28"/>
  <c r="J17"/>
  <c r="N17" s="1"/>
  <c r="B17"/>
  <c r="J18"/>
  <c r="N18" s="1"/>
  <c r="B18"/>
  <c r="J16"/>
  <c r="N16" s="1"/>
  <c r="B16"/>
  <c r="J19"/>
  <c r="N19" s="1"/>
  <c r="B19"/>
  <c r="L29"/>
  <c r="E43" s="1"/>
  <c r="E33"/>
  <c r="E42" s="1"/>
  <c r="E8"/>
  <c r="E41" s="1"/>
  <c r="E4"/>
  <c r="E40" s="1"/>
  <c r="J15"/>
  <c r="N15" s="1"/>
  <c r="J13"/>
  <c r="N13" s="1"/>
  <c r="K29"/>
  <c r="B15"/>
  <c r="B13"/>
  <c r="M29"/>
  <c r="E36" s="1"/>
  <c r="F29"/>
  <c r="G29"/>
  <c r="J29" l="1"/>
  <c r="E44" s="1"/>
  <c r="N29"/>
  <c r="E37" s="1"/>
  <c r="E38"/>
  <c r="E39"/>
  <c r="E45" l="1"/>
  <c r="F43" s="1"/>
  <c r="F40" l="1"/>
  <c r="F44"/>
  <c r="F41"/>
  <c r="F42"/>
</calcChain>
</file>

<file path=xl/sharedStrings.xml><?xml version="1.0" encoding="utf-8"?>
<sst xmlns="http://schemas.openxmlformats.org/spreadsheetml/2006/main" count="59" uniqueCount="47">
  <si>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</si>
  <si>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</si>
  <si>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</si>
  <si>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</si>
  <si>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</si>
  <si>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</si>
  <si>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</si>
  <si>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</si>
  <si>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</si>
  <si>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</si>
  <si>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</si>
  <si>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</si>
  <si>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</si>
  <si>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</si>
  <si>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</si>
  <si>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</si>
  <si>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</si>
  <si>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</si>
  <si>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</si>
  <si>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</si>
  <si>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</si>
  <si>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</si>
  <si>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</si>
  <si>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</si>
  <si>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</si>
  <si>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</si>
  <si>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</si>
  <si>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</si>
  <si>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</si>
  <si>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</si>
  <si>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</si>
  <si>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Clase MatrizSimetrica</t>
  </si>
  <si>
    <t>GeneradorAleatorioConProbabilidad</t>
  </si>
  <si>
    <t>GeneradorAleatorioConPorcentaje</t>
  </si>
  <si>
    <t>GeneradorRegularConGrado</t>
  </si>
  <si>
    <t>GeneradorRegularConPorcentaje</t>
  </si>
  <si>
    <t>GeneradorNPartitos</t>
  </si>
  <si>
    <t>Metodo GuardarGrafo</t>
  </si>
  <si>
    <t>Metodos BuscarGradoMax y Min</t>
  </si>
  <si>
    <t>Constructor Grafo y gettes</t>
  </si>
  <si>
    <t>Kruskal</t>
  </si>
  <si>
    <t>Prim</t>
  </si>
  <si>
    <t>Prim con lista y Monticulo</t>
  </si>
  <si>
    <t>Coloreo Secuencial Aleatorio</t>
  </si>
  <si>
    <t>Coloreo Welsh-Powell</t>
  </si>
  <si>
    <t>Coloreo Matula</t>
  </si>
  <si>
    <t>Programa Probador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</si>
</sst>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vertical="center" wrapText="1"/>
      <protection locked="0"/>
    </xf>
    <xf numFmtId="49" fontId="0" fillId="5" borderId="3" xfId="0" applyNumberFormat="1" applyFill="1" applyBorder="1" applyAlignment="1" applyProtection="1">
      <alignment vertical="center" wrapText="1"/>
      <protection locked="0"/>
    </xf>
    <xf numFmtId="49" fontId="0" fillId="5" borderId="30" xfId="0" applyNumberFormat="1" applyFill="1" applyBorder="1" applyAlignment="1" applyProtection="1">
      <alignment vertical="center" wrapText="1"/>
      <protection locked="0"/>
    </xf>
    <xf numFmtId="1" fontId="0" fillId="5" borderId="5" xfId="0" applyNumberFormat="1" applyFill="1" applyBorder="1" applyAlignment="1" applyProtection="1">
      <alignment horizontal="center" vertical="top" wrapText="1"/>
      <protection locked="0"/>
    </xf>
    <xf numFmtId="165" fontId="0" fillId="5" borderId="6" xfId="0" applyNumberFormat="1" applyFill="1" applyBorder="1" applyAlignment="1" applyProtection="1">
      <alignment horizontal="center" vertical="top" wrapText="1"/>
      <protection locked="0"/>
    </xf>
    <xf numFmtId="164" fontId="0" fillId="5" borderId="4" xfId="0" applyNumberFormat="1" applyFill="1" applyBorder="1" applyAlignment="1" applyProtection="1">
      <alignment horizontal="center" vertical="top" wrapText="1"/>
      <protection locked="0"/>
    </xf>
    <xf numFmtId="49" fontId="0" fillId="5" borderId="2" xfId="0" applyNumberFormat="1" applyFill="1" applyBorder="1" applyAlignment="1" applyProtection="1">
      <alignment horizontal="left" vertical="top" wrapText="1"/>
      <protection locked="0"/>
    </xf>
    <xf numFmtId="49" fontId="0" fillId="5" borderId="3" xfId="0" applyNumberFormat="1" applyFill="1" applyBorder="1" applyAlignment="1" applyProtection="1">
      <alignment horizontal="left" vertical="top" wrapText="1"/>
      <protection locked="0"/>
    </xf>
    <xf numFmtId="49" fontId="0" fillId="5" borderId="30" xfId="0" applyNumberFormat="1" applyFill="1" applyBorder="1" applyAlignment="1" applyProtection="1">
      <alignment horizontal="left" vertical="top" wrapText="1"/>
      <protection locked="0"/>
    </xf>
    <xf numFmtId="0" fontId="0" fillId="5" borderId="5" xfId="0" applyFill="1" applyBorder="1" applyAlignment="1" applyProtection="1">
      <alignment horizontal="center" vertical="top" wrapText="1"/>
      <protection locked="0"/>
    </xf>
    <xf numFmtId="164" fontId="0" fillId="5" borderId="6" xfId="0" applyNumberFormat="1" applyFill="1" applyBorder="1" applyAlignment="1" applyProtection="1">
      <alignment horizontal="center" vertical="top" wrapText="1"/>
      <protection locked="0"/>
    </xf>
    <xf numFmtId="1" fontId="0" fillId="5" borderId="4" xfId="0" applyNumberFormat="1" applyFill="1" applyBorder="1" applyAlignment="1" applyProtection="1">
      <alignment horizontal="center" vertical="top" wrapText="1"/>
      <protection locked="0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2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Métricas!$B$40:$D$44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Métricas!$E$40:$E$44</c:f>
              <c:numCache>
                <c:formatCode>[h]:mm</c:formatCode>
                <c:ptCount val="5"/>
                <c:pt idx="0">
                  <c:v>1.736111111111116E-2</c:v>
                </c:pt>
                <c:pt idx="1">
                  <c:v>2.8472222222222232E-2</c:v>
                </c:pt>
                <c:pt idx="2">
                  <c:v>4.861111111111116E-2</c:v>
                </c:pt>
                <c:pt idx="3">
                  <c:v>9.0972222222222232E-2</c:v>
                </c:pt>
                <c:pt idx="4">
                  <c:v>0.36666666666666614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txPr>
        <a:bodyPr/>
        <a:lstStyle/>
        <a:p>
          <a:pPr>
            <a:defRPr lang="es-ES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35</xdr:row>
      <xdr:rowOff>9527</xdr:rowOff>
    </xdr:from>
    <xdr:to>
      <xdr:col>11</xdr:col>
      <xdr:colOff>419100</xdr:colOff>
      <xdr:row>44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0"/>
  <sheetViews>
    <sheetView tabSelected="1" topLeftCell="A24" workbookViewId="0">
      <selection activeCell="C46" sqref="C46"/>
    </sheetView>
  </sheetViews>
  <sheetFormatPr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6" s="2" customFormat="1">
      <c r="A2" s="13"/>
      <c r="B2" s="57" t="s">
        <v>3</v>
      </c>
      <c r="C2" s="58"/>
      <c r="D2" s="58"/>
      <c r="E2" s="59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67"/>
      <c r="G3" s="67"/>
      <c r="H3" s="67"/>
      <c r="I3" s="67"/>
      <c r="J3" s="67"/>
      <c r="K3" s="67"/>
      <c r="L3" s="67"/>
      <c r="M3" s="67"/>
      <c r="N3" s="67"/>
      <c r="O3" s="14"/>
      <c r="P3" s="9"/>
    </row>
    <row r="4" spans="1:16" s="3" customFormat="1" ht="15.75" thickBot="1">
      <c r="A4" s="15"/>
      <c r="B4" s="45">
        <v>1.0416666666666666E-2</v>
      </c>
      <c r="C4" s="46">
        <v>0.85763888888888884</v>
      </c>
      <c r="D4" s="46">
        <v>0.875</v>
      </c>
      <c r="E4" s="33">
        <f>IFERROR(IF(OR(ISBLANK(C4),ISBLANK(D4)),"Completar",IF(D4&gt;=C4,D4-C4,"Error")),"Error")</f>
        <v>1.736111111111116E-2</v>
      </c>
      <c r="F4" s="68"/>
      <c r="G4" s="68"/>
      <c r="H4" s="68"/>
      <c r="I4" s="68"/>
      <c r="J4" s="68"/>
      <c r="K4" s="68"/>
      <c r="L4" s="68"/>
      <c r="M4" s="68"/>
      <c r="N4" s="68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57" t="s">
        <v>0</v>
      </c>
      <c r="C6" s="58"/>
      <c r="D6" s="58"/>
      <c r="E6" s="59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67"/>
      <c r="G7" s="67"/>
      <c r="H7" s="67"/>
      <c r="I7" s="67"/>
      <c r="J7" s="67"/>
      <c r="K7" s="67"/>
      <c r="L7" s="67"/>
      <c r="M7" s="67"/>
      <c r="N7" s="67"/>
      <c r="O7" s="14"/>
      <c r="P7" s="9"/>
    </row>
    <row r="8" spans="1:16" s="3" customFormat="1" ht="15.75" thickBot="1">
      <c r="A8" s="15"/>
      <c r="B8" s="45">
        <v>2.0833333333333332E-2</v>
      </c>
      <c r="C8" s="46">
        <v>0.42708333333333331</v>
      </c>
      <c r="D8" s="46">
        <v>0.45555555555555555</v>
      </c>
      <c r="E8" s="33">
        <f>IFERROR(IF(OR(ISBLANK(C8),ISBLANK(D8)),"Completar",IF(D8&gt;=C8,D8-C8,"Error")),"Error")</f>
        <v>2.8472222222222232E-2</v>
      </c>
      <c r="F8" s="68"/>
      <c r="G8" s="68"/>
      <c r="H8" s="68"/>
      <c r="I8" s="68"/>
      <c r="J8" s="68"/>
      <c r="K8" s="68"/>
      <c r="L8" s="68"/>
      <c r="M8" s="68"/>
      <c r="N8" s="68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57" t="s">
        <v>8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13"/>
    </row>
    <row r="11" spans="1:16" s="5" customFormat="1" ht="16.5" customHeight="1">
      <c r="A11" s="14"/>
      <c r="B11" s="84" t="s">
        <v>9</v>
      </c>
      <c r="C11" s="78" t="s">
        <v>10</v>
      </c>
      <c r="D11" s="78"/>
      <c r="E11" s="79"/>
      <c r="F11" s="63" t="s">
        <v>12</v>
      </c>
      <c r="G11" s="64"/>
      <c r="H11" s="65" t="s">
        <v>14</v>
      </c>
      <c r="I11" s="78"/>
      <c r="J11" s="79"/>
      <c r="K11" s="63" t="s">
        <v>16</v>
      </c>
      <c r="L11" s="64"/>
      <c r="M11" s="65" t="s">
        <v>18</v>
      </c>
      <c r="N11" s="66" t="s">
        <v>2</v>
      </c>
      <c r="O11" s="14"/>
      <c r="P11" s="9"/>
    </row>
    <row r="12" spans="1:16" s="5" customFormat="1" ht="30">
      <c r="A12" s="14"/>
      <c r="B12" s="84"/>
      <c r="C12" s="78"/>
      <c r="D12" s="78"/>
      <c r="E12" s="79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5"/>
      <c r="N12" s="66"/>
      <c r="O12" s="14"/>
      <c r="P12" s="9"/>
    </row>
    <row r="13" spans="1:16" s="3" customFormat="1">
      <c r="A13" s="15"/>
      <c r="B13" s="24">
        <f>ROW($B13)-12</f>
        <v>1</v>
      </c>
      <c r="C13" s="69" t="s">
        <v>31</v>
      </c>
      <c r="D13" s="69"/>
      <c r="E13" s="70"/>
      <c r="F13" s="47">
        <v>100</v>
      </c>
      <c r="G13" s="48">
        <v>3.125E-2</v>
      </c>
      <c r="H13" s="49">
        <v>0.61111111111111105</v>
      </c>
      <c r="I13" s="50">
        <v>0.63402777777777775</v>
      </c>
      <c r="J13" s="20">
        <f>IFERROR(IF(OR(ISBLANK(H13),ISBLANK(I13)),"Completar",IF(I13&gt;=H13,I13-H13,"Error")),"Error")</f>
        <v>2.2916666666666696E-2</v>
      </c>
      <c r="K13" s="51">
        <v>3</v>
      </c>
      <c r="L13" s="52">
        <v>6.9444444444444441E-3</v>
      </c>
      <c r="M13" s="53">
        <v>69</v>
      </c>
      <c r="N13" s="25">
        <f>IFERROR(IF(OR(J13="Completar",ISBLANK(L13)),"Completar",J13+L13),"Error")</f>
        <v>2.986111111111114E-2</v>
      </c>
      <c r="O13" s="15"/>
      <c r="P13" s="11"/>
    </row>
    <row r="14" spans="1:16" s="3" customFormat="1" ht="15" customHeight="1">
      <c r="A14" s="54"/>
      <c r="B14" s="24">
        <f t="shared" ref="B14:B28" si="0">ROW($B14)-12</f>
        <v>2</v>
      </c>
      <c r="C14" s="70" t="s">
        <v>32</v>
      </c>
      <c r="D14" s="90"/>
      <c r="E14" s="91"/>
      <c r="F14" s="47">
        <v>30</v>
      </c>
      <c r="G14" s="48">
        <v>2.7777777777777776E-2</v>
      </c>
      <c r="H14" s="49">
        <v>0.64861111111111114</v>
      </c>
      <c r="I14" s="50">
        <v>0.66527777777777775</v>
      </c>
      <c r="J14" s="20">
        <f t="shared" ref="J14:J28" si="1">IFERROR(IF(OR(ISBLANK(H14),ISBLANK(I14)),"Completar",IF(I14&gt;=H14,I14-H14,"Error")),"Error")</f>
        <v>1.6666666666666607E-2</v>
      </c>
      <c r="K14" s="51">
        <v>2</v>
      </c>
      <c r="L14" s="52">
        <v>3.472222222222222E-3</v>
      </c>
      <c r="M14" s="53">
        <v>27</v>
      </c>
      <c r="N14" s="25">
        <f t="shared" ref="N14:N28" si="2">IFERROR(IF(OR(J14="Completar",ISBLANK(L14)),"Completar",J14+L14),"Error")</f>
        <v>2.0138888888888831E-2</v>
      </c>
      <c r="O14" s="54"/>
      <c r="P14" s="11"/>
    </row>
    <row r="15" spans="1:16" s="3" customFormat="1" ht="18.75" customHeight="1">
      <c r="A15" s="15"/>
      <c r="B15" s="24">
        <f t="shared" si="0"/>
        <v>3</v>
      </c>
      <c r="C15" s="69" t="s">
        <v>33</v>
      </c>
      <c r="D15" s="69"/>
      <c r="E15" s="70"/>
      <c r="F15" s="47">
        <v>30</v>
      </c>
      <c r="G15" s="48">
        <v>2.0833333333333332E-2</v>
      </c>
      <c r="H15" s="49">
        <v>0.66805555555555562</v>
      </c>
      <c r="I15" s="50">
        <v>0.6777777777777777</v>
      </c>
      <c r="J15" s="20">
        <f t="shared" si="1"/>
        <v>9.7222222222220767E-3</v>
      </c>
      <c r="K15" s="51">
        <v>0</v>
      </c>
      <c r="L15" s="52">
        <v>0</v>
      </c>
      <c r="M15" s="53">
        <v>25</v>
      </c>
      <c r="N15" s="25">
        <f t="shared" si="2"/>
        <v>9.7222222222220767E-3</v>
      </c>
      <c r="O15" s="15"/>
      <c r="P15" s="11"/>
    </row>
    <row r="16" spans="1:16" s="3" customFormat="1">
      <c r="A16" s="54"/>
      <c r="B16" s="24">
        <f t="shared" si="0"/>
        <v>4</v>
      </c>
      <c r="C16" s="69" t="s">
        <v>34</v>
      </c>
      <c r="D16" s="69"/>
      <c r="E16" s="70"/>
      <c r="F16" s="47">
        <v>30</v>
      </c>
      <c r="G16" s="48">
        <v>2.0833333333333332E-2</v>
      </c>
      <c r="H16" s="49">
        <v>0.6777777777777777</v>
      </c>
      <c r="I16" s="50">
        <v>0.69652777777777775</v>
      </c>
      <c r="J16" s="20">
        <f t="shared" si="1"/>
        <v>1.8750000000000044E-2</v>
      </c>
      <c r="K16" s="51">
        <v>2</v>
      </c>
      <c r="L16" s="52">
        <v>1.0416666666666666E-2</v>
      </c>
      <c r="M16" s="53">
        <v>37</v>
      </c>
      <c r="N16" s="25">
        <f t="shared" si="2"/>
        <v>2.9166666666666709E-2</v>
      </c>
      <c r="O16" s="54"/>
      <c r="P16" s="11"/>
    </row>
    <row r="17" spans="1:16" s="89" customFormat="1" ht="14.25" customHeight="1">
      <c r="A17" s="55"/>
      <c r="B17" s="24">
        <f t="shared" si="0"/>
        <v>5</v>
      </c>
      <c r="C17" s="92" t="s">
        <v>35</v>
      </c>
      <c r="D17" s="93"/>
      <c r="E17" s="94"/>
      <c r="F17" s="47">
        <v>40</v>
      </c>
      <c r="G17" s="48">
        <v>2.4305555555555556E-2</v>
      </c>
      <c r="H17" s="49">
        <v>0.73263888888888884</v>
      </c>
      <c r="I17" s="49">
        <v>0.7416666666666667</v>
      </c>
      <c r="J17" s="20">
        <f t="shared" ref="J17" si="3">IFERROR(IF(OR(ISBLANK(H17),ISBLANK(I17)),"Completar",IF(I17&gt;=H17,I17-H17,"Error")),"Error")</f>
        <v>9.0277777777778567E-3</v>
      </c>
      <c r="K17" s="51">
        <v>0</v>
      </c>
      <c r="L17" s="52">
        <v>0</v>
      </c>
      <c r="M17" s="53">
        <v>40</v>
      </c>
      <c r="N17" s="25">
        <f t="shared" ref="N17" si="4">IFERROR(IF(OR(J17="Completar",ISBLANK(L17)),"Completar",J17+L17),"Error")</f>
        <v>9.0277777777778567E-3</v>
      </c>
      <c r="O17" s="55"/>
      <c r="P17" s="88"/>
    </row>
    <row r="18" spans="1:16" s="89" customFormat="1" ht="14.25" customHeight="1">
      <c r="A18" s="55"/>
      <c r="B18" s="24">
        <f t="shared" si="0"/>
        <v>6</v>
      </c>
      <c r="C18" s="98" t="s">
        <v>36</v>
      </c>
      <c r="D18" s="99"/>
      <c r="E18" s="100"/>
      <c r="F18" s="95">
        <v>30</v>
      </c>
      <c r="G18" s="96">
        <v>2.4305555555555556E-2</v>
      </c>
      <c r="H18" s="97">
        <v>0.59375</v>
      </c>
      <c r="I18" s="97">
        <v>0.6069444444444444</v>
      </c>
      <c r="J18" s="20">
        <f t="shared" si="1"/>
        <v>1.3194444444444398E-2</v>
      </c>
      <c r="K18" s="101">
        <v>5</v>
      </c>
      <c r="L18" s="102">
        <v>1.3888888888888888E-2</v>
      </c>
      <c r="M18" s="103">
        <v>33</v>
      </c>
      <c r="N18" s="25">
        <f t="shared" si="2"/>
        <v>2.7083333333333286E-2</v>
      </c>
      <c r="O18" s="55"/>
      <c r="P18" s="88"/>
    </row>
    <row r="19" spans="1:16" s="89" customFormat="1" ht="14.25" customHeight="1">
      <c r="A19" s="55"/>
      <c r="B19" s="24">
        <f t="shared" si="0"/>
        <v>7</v>
      </c>
      <c r="C19" s="98" t="s">
        <v>38</v>
      </c>
      <c r="D19" s="99"/>
      <c r="E19" s="100"/>
      <c r="F19" s="95">
        <v>40</v>
      </c>
      <c r="G19" s="96">
        <v>1.3888888888888888E-2</v>
      </c>
      <c r="H19" s="97">
        <v>0.60902777777777783</v>
      </c>
      <c r="I19" s="97">
        <v>0.61597222222222225</v>
      </c>
      <c r="J19" s="20">
        <f t="shared" ref="J19:J23" si="5">IFERROR(IF(OR(ISBLANK(H19),ISBLANK(I19)),"Completar",IF(I19&gt;=H19,I19-H19,"Error")),"Error")</f>
        <v>6.9444444444444198E-3</v>
      </c>
      <c r="K19" s="101">
        <v>1</v>
      </c>
      <c r="L19" s="102">
        <v>6.9444444444444447E-4</v>
      </c>
      <c r="M19" s="103">
        <v>26</v>
      </c>
      <c r="N19" s="25">
        <f t="shared" ref="N19:N23" si="6">IFERROR(IF(OR(J19="Completar",ISBLANK(L19)),"Completar",J19+L19),"Error")</f>
        <v>7.6388888888888644E-3</v>
      </c>
      <c r="O19" s="55"/>
      <c r="P19" s="88"/>
    </row>
    <row r="20" spans="1:16" s="3" customFormat="1">
      <c r="A20" s="54"/>
      <c r="B20" s="24">
        <f t="shared" si="0"/>
        <v>8</v>
      </c>
      <c r="C20" s="98" t="s">
        <v>37</v>
      </c>
      <c r="D20" s="99"/>
      <c r="E20" s="100"/>
      <c r="F20" s="95">
        <v>20</v>
      </c>
      <c r="G20" s="96">
        <v>6.9444444444444441E-3</v>
      </c>
      <c r="H20" s="97">
        <v>0.62083333333333335</v>
      </c>
      <c r="I20" s="97">
        <v>0.63194444444444442</v>
      </c>
      <c r="J20" s="20">
        <f t="shared" ref="J20" si="7">IFERROR(IF(OR(ISBLANK(H20),ISBLANK(I20)),"Completar",IF(I20&gt;=H20,I20-H20,"Error")),"Error")</f>
        <v>1.1111111111111072E-2</v>
      </c>
      <c r="K20" s="101">
        <v>0</v>
      </c>
      <c r="L20" s="102">
        <v>0</v>
      </c>
      <c r="M20" s="103">
        <v>24</v>
      </c>
      <c r="N20" s="25">
        <f t="shared" ref="N20" si="8">IFERROR(IF(OR(J20="Completar",ISBLANK(L20)),"Completar",J20+L20),"Error")</f>
        <v>1.1111111111111072E-2</v>
      </c>
      <c r="O20" s="54"/>
      <c r="P20" s="11"/>
    </row>
    <row r="21" spans="1:16" s="3" customFormat="1">
      <c r="A21" s="54"/>
      <c r="B21" s="24">
        <f t="shared" si="0"/>
        <v>9</v>
      </c>
      <c r="C21" s="98" t="s">
        <v>39</v>
      </c>
      <c r="D21" s="99"/>
      <c r="E21" s="100"/>
      <c r="F21" s="95">
        <v>60</v>
      </c>
      <c r="G21" s="96">
        <v>2.7777777777777776E-2</v>
      </c>
      <c r="H21" s="97">
        <v>0.89583333333333337</v>
      </c>
      <c r="I21" s="97">
        <v>0.91527777777777775</v>
      </c>
      <c r="J21" s="20">
        <f t="shared" si="5"/>
        <v>1.9444444444444375E-2</v>
      </c>
      <c r="K21" s="101">
        <v>0</v>
      </c>
      <c r="L21" s="102">
        <v>0</v>
      </c>
      <c r="M21" s="103">
        <v>59</v>
      </c>
      <c r="N21" s="25">
        <f t="shared" si="6"/>
        <v>1.9444444444444375E-2</v>
      </c>
      <c r="O21" s="54"/>
      <c r="P21" s="11"/>
    </row>
    <row r="22" spans="1:16" s="3" customFormat="1">
      <c r="A22" s="54"/>
      <c r="B22" s="24">
        <f t="shared" si="0"/>
        <v>10</v>
      </c>
      <c r="C22" s="98" t="s">
        <v>41</v>
      </c>
      <c r="D22" s="99"/>
      <c r="E22" s="100"/>
      <c r="F22" s="95">
        <v>100</v>
      </c>
      <c r="G22" s="96">
        <v>4.1666666666666664E-2</v>
      </c>
      <c r="H22" s="97">
        <v>0.93055555555555547</v>
      </c>
      <c r="I22" s="97">
        <v>0.98611111111111116</v>
      </c>
      <c r="J22" s="20">
        <f t="shared" si="5"/>
        <v>5.5555555555555691E-2</v>
      </c>
      <c r="K22" s="101">
        <v>3</v>
      </c>
      <c r="L22" s="102">
        <v>6.9444444444444441E-3</v>
      </c>
      <c r="M22" s="103">
        <v>109</v>
      </c>
      <c r="N22" s="25">
        <f t="shared" si="6"/>
        <v>6.2500000000000139E-2</v>
      </c>
      <c r="O22" s="54"/>
      <c r="P22" s="11"/>
    </row>
    <row r="23" spans="1:16" s="3" customFormat="1">
      <c r="A23" s="54"/>
      <c r="B23" s="24">
        <f t="shared" si="0"/>
        <v>11</v>
      </c>
      <c r="C23" s="98" t="s">
        <v>42</v>
      </c>
      <c r="D23" s="99"/>
      <c r="E23" s="100"/>
      <c r="F23" s="95">
        <v>100</v>
      </c>
      <c r="G23" s="96">
        <v>6.25E-2</v>
      </c>
      <c r="H23" s="97">
        <v>0.61805555555555558</v>
      </c>
      <c r="I23" s="97">
        <v>0.66875000000000007</v>
      </c>
      <c r="J23" s="20">
        <f t="shared" si="5"/>
        <v>5.0694444444444486E-2</v>
      </c>
      <c r="K23" s="101">
        <v>10</v>
      </c>
      <c r="L23" s="102">
        <v>2.0833333333333332E-2</v>
      </c>
      <c r="M23" s="103">
        <v>137</v>
      </c>
      <c r="N23" s="25">
        <f t="shared" si="6"/>
        <v>7.1527777777777815E-2</v>
      </c>
      <c r="O23" s="54"/>
      <c r="P23" s="11"/>
    </row>
    <row r="24" spans="1:16" s="3" customFormat="1">
      <c r="A24" s="54"/>
      <c r="B24" s="24">
        <f t="shared" si="0"/>
        <v>12</v>
      </c>
      <c r="C24" s="98" t="s">
        <v>40</v>
      </c>
      <c r="D24" s="99"/>
      <c r="E24" s="100"/>
      <c r="F24" s="95">
        <v>100</v>
      </c>
      <c r="G24" s="96">
        <v>4.1666666666666664E-2</v>
      </c>
      <c r="H24" s="97">
        <v>0.71875</v>
      </c>
      <c r="I24" s="97">
        <v>0.76874999999999993</v>
      </c>
      <c r="J24" s="20">
        <f t="shared" ref="J24:J27" si="9">IFERROR(IF(OR(ISBLANK(H24),ISBLANK(I24)),"Completar",IF(I24&gt;=H24,I24-H24,"Error")),"Error")</f>
        <v>4.9999999999999933E-2</v>
      </c>
      <c r="K24" s="101">
        <v>5</v>
      </c>
      <c r="L24" s="102">
        <v>1.3888888888888888E-2</v>
      </c>
      <c r="M24" s="103">
        <v>111</v>
      </c>
      <c r="N24" s="25">
        <f t="shared" ref="N24:N27" si="10">IFERROR(IF(OR(J24="Completar",ISBLANK(L24)),"Completar",J24+L24),"Error")</f>
        <v>6.3888888888888828E-2</v>
      </c>
      <c r="O24" s="54"/>
      <c r="P24" s="11"/>
    </row>
    <row r="25" spans="1:16" s="3" customFormat="1">
      <c r="A25" s="54"/>
      <c r="B25" s="24">
        <f t="shared" si="0"/>
        <v>13</v>
      </c>
      <c r="C25" s="98" t="s">
        <v>43</v>
      </c>
      <c r="D25" s="99"/>
      <c r="E25" s="100"/>
      <c r="F25" s="95">
        <v>100</v>
      </c>
      <c r="G25" s="96">
        <v>4.1666666666666664E-2</v>
      </c>
      <c r="H25" s="97">
        <v>0.77777777777777779</v>
      </c>
      <c r="I25" s="97">
        <v>0.81458333333333333</v>
      </c>
      <c r="J25" s="20">
        <f t="shared" si="9"/>
        <v>3.6805555555555536E-2</v>
      </c>
      <c r="K25" s="101">
        <v>2</v>
      </c>
      <c r="L25" s="102">
        <v>6.9444444444444441E-3</v>
      </c>
      <c r="M25" s="103">
        <v>84</v>
      </c>
      <c r="N25" s="25">
        <f t="shared" si="10"/>
        <v>4.3749999999999983E-2</v>
      </c>
      <c r="O25" s="54"/>
      <c r="P25" s="11"/>
    </row>
    <row r="26" spans="1:16" s="3" customFormat="1">
      <c r="A26" s="54"/>
      <c r="B26" s="24">
        <f t="shared" si="0"/>
        <v>14</v>
      </c>
      <c r="C26" s="104" t="s">
        <v>44</v>
      </c>
      <c r="D26" s="105"/>
      <c r="E26" s="106"/>
      <c r="F26" s="95">
        <v>100</v>
      </c>
      <c r="G26" s="96">
        <v>1.3888888888888888E-2</v>
      </c>
      <c r="H26" s="97">
        <v>0.81944444444444453</v>
      </c>
      <c r="I26" s="97">
        <v>0.84236111111111101</v>
      </c>
      <c r="J26" s="20">
        <f t="shared" si="9"/>
        <v>2.2916666666666474E-2</v>
      </c>
      <c r="K26" s="101">
        <v>0</v>
      </c>
      <c r="L26" s="102">
        <v>0</v>
      </c>
      <c r="M26" s="103">
        <v>92</v>
      </c>
      <c r="N26" s="25">
        <f t="shared" si="10"/>
        <v>2.2916666666666474E-2</v>
      </c>
      <c r="O26" s="54"/>
      <c r="P26" s="11"/>
    </row>
    <row r="27" spans="1:16" s="3" customFormat="1">
      <c r="A27" s="54"/>
      <c r="B27" s="24">
        <f t="shared" si="0"/>
        <v>15</v>
      </c>
      <c r="C27" s="98" t="s">
        <v>45</v>
      </c>
      <c r="D27" s="99"/>
      <c r="E27" s="100"/>
      <c r="F27" s="95">
        <v>100</v>
      </c>
      <c r="G27" s="96">
        <v>6.9444444444444441E-3</v>
      </c>
      <c r="H27" s="97">
        <v>0.84375</v>
      </c>
      <c r="I27" s="97">
        <v>0.84930555555555554</v>
      </c>
      <c r="J27" s="20">
        <f t="shared" si="9"/>
        <v>5.5555555555555358E-3</v>
      </c>
      <c r="K27" s="101">
        <v>0</v>
      </c>
      <c r="L27" s="102">
        <v>0</v>
      </c>
      <c r="M27" s="103">
        <v>92</v>
      </c>
      <c r="N27" s="25">
        <f t="shared" si="10"/>
        <v>5.5555555555555358E-3</v>
      </c>
      <c r="O27" s="54"/>
      <c r="P27" s="11"/>
    </row>
    <row r="28" spans="1:16" s="3" customFormat="1">
      <c r="A28" s="54"/>
      <c r="B28" s="24">
        <f t="shared" si="0"/>
        <v>16</v>
      </c>
      <c r="C28" s="98" t="s">
        <v>46</v>
      </c>
      <c r="D28" s="99"/>
      <c r="E28" s="100"/>
      <c r="F28" s="95">
        <v>50</v>
      </c>
      <c r="G28" s="96">
        <v>1.3888888888888888E-2</v>
      </c>
      <c r="H28" s="97">
        <v>0.88194444444444453</v>
      </c>
      <c r="I28" s="97">
        <v>0.89930555555555547</v>
      </c>
      <c r="J28" s="20">
        <f t="shared" si="1"/>
        <v>1.7361111111110938E-2</v>
      </c>
      <c r="K28" s="101">
        <v>2</v>
      </c>
      <c r="L28" s="102">
        <v>6.9444444444444441E-3</v>
      </c>
      <c r="M28" s="103">
        <v>62</v>
      </c>
      <c r="N28" s="25">
        <f t="shared" si="2"/>
        <v>2.4305555555555382E-2</v>
      </c>
      <c r="O28" s="54"/>
      <c r="P28" s="11"/>
    </row>
    <row r="29" spans="1:16" s="4" customFormat="1" ht="15.75" thickBot="1">
      <c r="A29" s="14"/>
      <c r="B29" s="71" t="s">
        <v>7</v>
      </c>
      <c r="C29" s="72"/>
      <c r="D29" s="72"/>
      <c r="E29" s="73"/>
      <c r="F29" s="26">
        <f>SUM(F13:F28)</f>
        <v>1030</v>
      </c>
      <c r="G29" s="27">
        <f>SUM(G13:G28)</f>
        <v>0.42013888888888895</v>
      </c>
      <c r="H29" s="28"/>
      <c r="I29" s="29"/>
      <c r="J29" s="30">
        <f>IF(OR(COUNTIF(J13:J28,"Error")&gt;0,COUNTIF(J13:J28,"Completar")&gt;0),"Error",SUM(J13:J28))</f>
        <v>0.36666666666666614</v>
      </c>
      <c r="K29" s="31">
        <f>SUM(K13:K28)</f>
        <v>35</v>
      </c>
      <c r="L29" s="27">
        <f>SUM(L13:L28)</f>
        <v>9.0972222222222232E-2</v>
      </c>
      <c r="M29" s="32">
        <f>SUM(M13:M28)</f>
        <v>1027</v>
      </c>
      <c r="N29" s="33">
        <f>IF(OR(COUNTIF(N13:N28,"Error")&gt;0,COUNTIF(N13:N28,"Completar")&gt;0),"Error",SUM(N13:N28))</f>
        <v>0.45763888888888837</v>
      </c>
      <c r="O29" s="14"/>
      <c r="P29" s="17"/>
    </row>
    <row r="30" spans="1:16" s="7" customFormat="1" ht="6" customHeight="1" thickBot="1">
      <c r="A30" s="16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6" s="2" customFormat="1" ht="15" customHeight="1">
      <c r="A31" s="13"/>
      <c r="B31" s="57" t="s">
        <v>19</v>
      </c>
      <c r="C31" s="58"/>
      <c r="D31" s="58"/>
      <c r="E31" s="59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1:16" s="5" customFormat="1" ht="30">
      <c r="A32" s="14"/>
      <c r="B32" s="21" t="s">
        <v>1</v>
      </c>
      <c r="C32" s="5" t="s">
        <v>4</v>
      </c>
      <c r="D32" s="5" t="s">
        <v>5</v>
      </c>
      <c r="E32" s="22" t="s">
        <v>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9"/>
    </row>
    <row r="33" spans="1:16" s="3" customFormat="1" ht="15.75" thickBot="1">
      <c r="A33" s="15"/>
      <c r="B33" s="45">
        <v>4.1666666666666664E-2</v>
      </c>
      <c r="C33" s="46">
        <v>0.88888888888888884</v>
      </c>
      <c r="D33" s="46">
        <v>0.9375</v>
      </c>
      <c r="E33" s="33">
        <f>IFERROR(IF(OR(ISBLANK(C33),ISBLANK(D33)),"Completar",IF(D33&gt;=C33,D33-C33,"Error")),"Error")</f>
        <v>4.861111111111116E-2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1"/>
    </row>
    <row r="34" spans="1:16" s="7" customFormat="1" ht="6" customHeight="1" thickBo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6">
      <c r="B35" s="57" t="s">
        <v>21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9"/>
    </row>
    <row r="36" spans="1:16" ht="15" customHeight="1">
      <c r="B36" s="60" t="s">
        <v>23</v>
      </c>
      <c r="C36" s="61"/>
      <c r="D36" s="62"/>
      <c r="E36" s="74">
        <f>M29</f>
        <v>1027</v>
      </c>
      <c r="F36" s="75"/>
      <c r="G36" s="34"/>
      <c r="H36" s="35"/>
      <c r="I36" s="35"/>
      <c r="J36" s="35"/>
      <c r="K36" s="35"/>
      <c r="L36" s="35"/>
      <c r="M36" s="35"/>
      <c r="N36" s="38"/>
    </row>
    <row r="37" spans="1:16">
      <c r="B37" s="60" t="s">
        <v>24</v>
      </c>
      <c r="C37" s="61"/>
      <c r="D37" s="62"/>
      <c r="E37" s="76">
        <f>IF(M29=0,0,IFERROR(M29/(N29*24),"Error"))</f>
        <v>93.505311077390104</v>
      </c>
      <c r="F37" s="77"/>
      <c r="G37" s="36"/>
      <c r="H37" s="37"/>
      <c r="I37" s="37"/>
      <c r="J37" s="37"/>
      <c r="K37" s="37"/>
      <c r="L37" s="37"/>
      <c r="M37" s="37"/>
      <c r="N37" s="39"/>
    </row>
    <row r="38" spans="1:16" ht="15" customHeight="1">
      <c r="B38" s="60" t="s">
        <v>22</v>
      </c>
      <c r="C38" s="61"/>
      <c r="D38" s="62"/>
      <c r="E38" s="74">
        <f>IF(K29=0,0,IFERROR(ROUNDUP(K29/(M29/100),0),"Error"))</f>
        <v>4</v>
      </c>
      <c r="F38" s="75"/>
      <c r="G38" s="36"/>
      <c r="H38" s="37"/>
      <c r="I38" s="37"/>
      <c r="J38" s="37"/>
      <c r="K38" s="37"/>
      <c r="L38" s="37"/>
      <c r="M38" s="37"/>
      <c r="N38" s="39"/>
    </row>
    <row r="39" spans="1:16" ht="15" customHeight="1">
      <c r="B39" s="60" t="s">
        <v>25</v>
      </c>
      <c r="C39" s="61"/>
      <c r="D39" s="62"/>
      <c r="E39" s="80">
        <f>IF(K29=0,0,IFERROR(K29/M29,"Error"))</f>
        <v>3.4079844206426485E-2</v>
      </c>
      <c r="F39" s="81"/>
      <c r="G39" s="36"/>
      <c r="H39" s="37"/>
      <c r="I39" s="37"/>
      <c r="J39" s="37"/>
      <c r="K39" s="37"/>
      <c r="L39" s="37"/>
      <c r="M39" s="37"/>
      <c r="N39" s="39"/>
    </row>
    <row r="40" spans="1:16" ht="15" customHeight="1">
      <c r="B40" s="60" t="s">
        <v>28</v>
      </c>
      <c r="C40" s="61"/>
      <c r="D40" s="62"/>
      <c r="E40" s="43">
        <f>E4</f>
        <v>1.736111111111116E-2</v>
      </c>
      <c r="F40" s="44">
        <f t="shared" ref="F40:F44" si="11">IF(E40="Completar",E40,IFERROR(E40/$E$45,"Error"))</f>
        <v>3.1446540880503256E-2</v>
      </c>
      <c r="G40" s="36"/>
      <c r="H40" s="37"/>
      <c r="I40" s="37"/>
      <c r="J40" s="37"/>
      <c r="K40" s="37"/>
      <c r="L40" s="37"/>
      <c r="M40" s="37"/>
      <c r="N40" s="39"/>
    </row>
    <row r="41" spans="1:16" ht="15" customHeight="1">
      <c r="B41" s="60" t="s">
        <v>29</v>
      </c>
      <c r="C41" s="61"/>
      <c r="D41" s="62"/>
      <c r="E41" s="43">
        <f>E8</f>
        <v>2.8472222222222232E-2</v>
      </c>
      <c r="F41" s="44">
        <f t="shared" si="11"/>
        <v>5.1572327044025215E-2</v>
      </c>
      <c r="G41" s="36"/>
      <c r="H41" s="37"/>
      <c r="I41" s="37"/>
      <c r="J41" s="37"/>
      <c r="K41" s="37"/>
      <c r="L41" s="37"/>
      <c r="M41" s="37"/>
      <c r="N41" s="39"/>
    </row>
    <row r="42" spans="1:16" ht="15" customHeight="1">
      <c r="B42" s="60" t="s">
        <v>30</v>
      </c>
      <c r="C42" s="61"/>
      <c r="D42" s="62"/>
      <c r="E42" s="43">
        <f>E33</f>
        <v>4.861111111111116E-2</v>
      </c>
      <c r="F42" s="44">
        <f>IF(E42="Completar",E42,IFERROR(E42/$E$45,"Error"))</f>
        <v>8.8050314465408966E-2</v>
      </c>
      <c r="G42" s="36"/>
      <c r="H42" s="37"/>
      <c r="I42" s="37"/>
      <c r="J42" s="37"/>
      <c r="K42" s="37"/>
      <c r="L42" s="37"/>
      <c r="M42" s="37"/>
      <c r="N42" s="39"/>
    </row>
    <row r="43" spans="1:16" ht="15" customHeight="1">
      <c r="B43" s="60" t="s">
        <v>26</v>
      </c>
      <c r="C43" s="61"/>
      <c r="D43" s="62"/>
      <c r="E43" s="43">
        <f>L29</f>
        <v>9.0972222222222232E-2</v>
      </c>
      <c r="F43" s="44">
        <f t="shared" si="11"/>
        <v>0.16477987421383661</v>
      </c>
      <c r="G43" s="36"/>
      <c r="H43" s="37"/>
      <c r="I43" s="37"/>
      <c r="J43" s="37"/>
      <c r="K43" s="37"/>
      <c r="L43" s="37"/>
      <c r="M43" s="37"/>
      <c r="N43" s="39"/>
    </row>
    <row r="44" spans="1:16" ht="15" customHeight="1">
      <c r="B44" s="60" t="s">
        <v>27</v>
      </c>
      <c r="C44" s="61"/>
      <c r="D44" s="62"/>
      <c r="E44" s="43">
        <f>J29</f>
        <v>0.36666666666666614</v>
      </c>
      <c r="F44" s="44">
        <f t="shared" si="11"/>
        <v>0.66415094339622593</v>
      </c>
      <c r="G44" s="36"/>
      <c r="H44" s="37"/>
      <c r="I44" s="37"/>
      <c r="J44" s="37"/>
      <c r="K44" s="37"/>
      <c r="L44" s="37"/>
      <c r="M44" s="37"/>
      <c r="N44" s="39"/>
    </row>
    <row r="45" spans="1:16" ht="15" customHeight="1" thickBot="1">
      <c r="B45" s="85" t="s">
        <v>6</v>
      </c>
      <c r="C45" s="86"/>
      <c r="D45" s="87"/>
      <c r="E45" s="82">
        <f>IF(COUNTIF(E40:E44,"Error")=0,SUM(E40:E44),"Error")</f>
        <v>0.55208333333333293</v>
      </c>
      <c r="F45" s="83"/>
      <c r="G45" s="40"/>
      <c r="H45" s="41"/>
      <c r="I45" s="41"/>
      <c r="J45" s="41"/>
      <c r="K45" s="41"/>
      <c r="L45" s="41"/>
      <c r="M45" s="41"/>
      <c r="N45" s="42"/>
    </row>
    <row r="46" spans="1:16" s="10" customFormat="1" ht="6" customHeight="1">
      <c r="A46" s="16"/>
      <c r="O46" s="16"/>
    </row>
    <row r="47" spans="1:16" hidden="1"/>
    <row r="48" spans="1:1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</sheetData>
  <sheetProtection formatCells="0" formatColumns="0" formatRows="0" insertColumns="0" insertRows="0" deleteColumns="0" deleteRows="0"/>
  <mergeCells count="49">
    <mergeCell ref="C28:E28"/>
    <mergeCell ref="E39:F39"/>
    <mergeCell ref="B44:D44"/>
    <mergeCell ref="E45:F45"/>
    <mergeCell ref="B35:N35"/>
    <mergeCell ref="F4:N4"/>
    <mergeCell ref="B11:B12"/>
    <mergeCell ref="B45:D45"/>
    <mergeCell ref="B43:D43"/>
    <mergeCell ref="B39:D39"/>
    <mergeCell ref="B42:D42"/>
    <mergeCell ref="B40:D40"/>
    <mergeCell ref="B41:D41"/>
    <mergeCell ref="C19:E19"/>
    <mergeCell ref="C16:E16"/>
    <mergeCell ref="C18:E18"/>
    <mergeCell ref="C17:E17"/>
    <mergeCell ref="E36:F36"/>
    <mergeCell ref="E37:F37"/>
    <mergeCell ref="E38:F38"/>
    <mergeCell ref="H11:J11"/>
    <mergeCell ref="F11:G11"/>
    <mergeCell ref="C11:E12"/>
    <mergeCell ref="C13:E13"/>
    <mergeCell ref="B37:D37"/>
    <mergeCell ref="B38:D38"/>
    <mergeCell ref="C21:E21"/>
    <mergeCell ref="C20:E20"/>
    <mergeCell ref="C23:E23"/>
    <mergeCell ref="C22:E22"/>
    <mergeCell ref="C24:E24"/>
    <mergeCell ref="C25:E25"/>
    <mergeCell ref="C27:E27"/>
    <mergeCell ref="C1:N1"/>
    <mergeCell ref="B6:E6"/>
    <mergeCell ref="B2:E2"/>
    <mergeCell ref="B31:E31"/>
    <mergeCell ref="B36:D36"/>
    <mergeCell ref="K11:L11"/>
    <mergeCell ref="M11:M12"/>
    <mergeCell ref="N11:N12"/>
    <mergeCell ref="F7:N7"/>
    <mergeCell ref="F8:N8"/>
    <mergeCell ref="B10:N10"/>
    <mergeCell ref="C14:E14"/>
    <mergeCell ref="C15:E15"/>
    <mergeCell ref="C26:E26"/>
    <mergeCell ref="B29:E29"/>
    <mergeCell ref="F3:N3"/>
  </mergeCells>
  <conditionalFormatting sqref="D29:E1048576 D1:E13 D15:E16 A1:B1048576 C1:C25 C27:C1048576 F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IEUser</cp:lastModifiedBy>
  <dcterms:created xsi:type="dcterms:W3CDTF">2014-04-14T14:00:11Z</dcterms:created>
  <dcterms:modified xsi:type="dcterms:W3CDTF">2014-12-09T01:06:25Z</dcterms:modified>
</cp:coreProperties>
</file>