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mailderbyac-my.sharepoint.com/personal/100448597_unimail_derby_ac_uk/Documents/"/>
    </mc:Choice>
  </mc:AlternateContent>
  <xr:revisionPtr revIDLastSave="517" documentId="8_{7D25E00F-F892-48FD-8587-68C9F894C20F}" xr6:coauthVersionLast="46" xr6:coauthVersionMax="46" xr10:uidLastSave="{9AE20E3B-467F-44E9-B111-AF194BEED180}"/>
  <bookViews>
    <workbookView xWindow="3660" yWindow="10995" windowWidth="28800" windowHeight="15480" activeTab="1" xr2:uid="{4262A0EB-8650-41CD-AC6E-4ABB52D90A73}"/>
  </bookViews>
  <sheets>
    <sheet name="Buck_components" sheetId="1" r:id="rId1"/>
    <sheet name="Buck_i" sheetId="2" r:id="rId2"/>
    <sheet name="Buck_ii" sheetId="6" r:id="rId3"/>
    <sheet name="Boost_i" sheetId="4" r:id="rId4"/>
    <sheet name="Boost_ii" sheetId="7" r:id="rId5"/>
    <sheet name="Rcrit simulation (buck ideal)" sheetId="8" r:id="rId6"/>
    <sheet name="Fcrit simulation (buck ideal )" sheetId="10" r:id="rId7"/>
    <sheet name="Sheet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4" i="10" l="1"/>
  <c r="B12" i="10"/>
  <c r="B11" i="10"/>
  <c r="B10" i="10"/>
  <c r="B9" i="10"/>
  <c r="B8" i="10"/>
  <c r="B6" i="10"/>
  <c r="B7" i="10"/>
  <c r="B5" i="10"/>
  <c r="B15" i="8"/>
  <c r="B16" i="8"/>
  <c r="B17" i="8" s="1"/>
  <c r="B18" i="8" s="1"/>
  <c r="B19" i="8" s="1"/>
  <c r="B6" i="8"/>
  <c r="B7" i="8"/>
  <c r="B8" i="8" s="1"/>
  <c r="B9" i="8" s="1"/>
  <c r="B10" i="8" s="1"/>
  <c r="B11" i="8" s="1"/>
  <c r="B12" i="8" s="1"/>
  <c r="B13" i="8" s="1"/>
  <c r="B14" i="8" s="1"/>
  <c r="B5" i="8"/>
  <c r="B6" i="1"/>
  <c r="B7" i="7" l="1"/>
  <c r="B9" i="7"/>
  <c r="B11" i="7"/>
  <c r="B13" i="7"/>
  <c r="B5" i="7"/>
  <c r="B7" i="6" l="1"/>
  <c r="B9" i="6"/>
  <c r="B11" i="6"/>
  <c r="B13" i="6"/>
  <c r="B5" i="6"/>
</calcChain>
</file>

<file path=xl/sharedStrings.xml><?xml version="1.0" encoding="utf-8"?>
<sst xmlns="http://schemas.openxmlformats.org/spreadsheetml/2006/main" count="38" uniqueCount="31">
  <si>
    <t>Part</t>
  </si>
  <si>
    <t>Description</t>
  </si>
  <si>
    <t>Inductor</t>
  </si>
  <si>
    <t>Capacitor</t>
  </si>
  <si>
    <t>Diode</t>
  </si>
  <si>
    <t>MOSFET</t>
  </si>
  <si>
    <t>Total</t>
  </si>
  <si>
    <t>1N5821+
Schottky Rectifier, 30 V, 3 A, Single, DO-201AD, 2 Pins, 900 mV</t>
  </si>
  <si>
    <t>MCCB1V474M2ACB
Tantalum Capacitor, 0.47 µF, 35 V, MCCB Series, ± 20%, Radial Leaded, 5.1 mm
Safety Capacitor, 0.25 µF, X2, PMR205 Series, 125 V, Metallized Paper</t>
  </si>
  <si>
    <t>IRF520NPBF
Power MOSFET, N Channel, 100 V, 9.7 A, 0.2 ohm, TO-220AB, Through Hole</t>
  </si>
  <si>
    <t>Switching frequency (kHz)</t>
  </si>
  <si>
    <t>ripple current (mA)</t>
  </si>
  <si>
    <t>switching frequency = 100kHz</t>
  </si>
  <si>
    <t>Inductance, L (mH)</t>
  </si>
  <si>
    <t>switching frequency = 40kHz</t>
  </si>
  <si>
    <t>Price (VAT included)</t>
  </si>
  <si>
    <t>EPCOS 1.2 mH ±30% Ferrite Power Inductor, 3A Idc, 56mΩ Rdc, B82721A</t>
  </si>
  <si>
    <t>Pt. No</t>
  </si>
  <si>
    <t>9708510 (Farnell)</t>
  </si>
  <si>
    <t>9103031 (Farnell)</t>
  </si>
  <si>
    <t>2675097 (Farnell)</t>
  </si>
  <si>
    <t>167-0352 (Rs components)</t>
  </si>
  <si>
    <t>Datasheett</t>
  </si>
  <si>
    <t xml:space="preserve">https://docs.rs-online.com/cc53/0900766b811a5817.pdf </t>
  </si>
  <si>
    <t xml:space="preserve">http://www.farnell.com/datasheets/1829545.pdf </t>
  </si>
  <si>
    <t xml:space="preserve">http://www.farnell.com/datasheets/2861412.pdf </t>
  </si>
  <si>
    <t xml:space="preserve">http://www.farnell.com/datasheets/136307.pdf </t>
  </si>
  <si>
    <r>
      <t>Output load (Resistive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))</t>
    </r>
  </si>
  <si>
    <t>I_min (mA)</t>
  </si>
  <si>
    <t>Rload = 1.5ohm</t>
  </si>
  <si>
    <t>I_min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</si>
</sst>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Border="1"/>
    <xf numFmtId="164" fontId="1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164" fontId="4" fillId="0" borderId="0" xfId="0" applyNumberFormat="1" applyFont="1" applyBorder="1"/>
    <xf numFmtId="0" fontId="4" fillId="0" borderId="0" xfId="0" applyFont="1" applyBorder="1" applyAlignment="1"/>
    <xf numFmtId="164" fontId="2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7" fillId="0" borderId="1" xfId="1" applyFont="1" applyBorder="1" applyAlignment="1">
      <alignment horizontal="left" wrapText="1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Switching frequency vs</a:t>
            </a:r>
            <a:r>
              <a:rPr lang="en-US" baseline="0"/>
              <a:t> ripple current of buck converter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Buck_i!$B$4:$B$12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Buck_i!$C$4:$C$12</c:f>
              <c:numCache>
                <c:formatCode>General</c:formatCode>
                <c:ptCount val="9"/>
                <c:pt idx="0">
                  <c:v>103.71</c:v>
                </c:pt>
                <c:pt idx="1">
                  <c:v>51.87</c:v>
                </c:pt>
                <c:pt idx="2">
                  <c:v>34.58</c:v>
                </c:pt>
                <c:pt idx="3">
                  <c:v>24.21</c:v>
                </c:pt>
                <c:pt idx="4">
                  <c:v>20.75</c:v>
                </c:pt>
                <c:pt idx="5">
                  <c:v>20.71</c:v>
                </c:pt>
                <c:pt idx="6">
                  <c:v>17.27</c:v>
                </c:pt>
                <c:pt idx="7">
                  <c:v>13.8</c:v>
                </c:pt>
                <c:pt idx="8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13-4D01-B2A4-5850F2363AF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Buck_i!$B$4:$B$12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Buck_i!$C$4:$C$12</c:f>
              <c:numCache>
                <c:formatCode>General</c:formatCode>
                <c:ptCount val="9"/>
                <c:pt idx="0">
                  <c:v>103.71</c:v>
                </c:pt>
                <c:pt idx="1">
                  <c:v>51.87</c:v>
                </c:pt>
                <c:pt idx="2">
                  <c:v>34.58</c:v>
                </c:pt>
                <c:pt idx="3">
                  <c:v>24.21</c:v>
                </c:pt>
                <c:pt idx="4">
                  <c:v>20.75</c:v>
                </c:pt>
                <c:pt idx="5">
                  <c:v>20.71</c:v>
                </c:pt>
                <c:pt idx="6">
                  <c:v>17.27</c:v>
                </c:pt>
                <c:pt idx="7">
                  <c:v>13.8</c:v>
                </c:pt>
                <c:pt idx="8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3-4D01-B2A4-5850F236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10559"/>
        <c:axId val="1543790591"/>
      </c:scatterChart>
      <c:valAx>
        <c:axId val="184061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Switching Frequency,</a:t>
                </a:r>
                <a:r>
                  <a:rPr lang="en-US" baseline="0"/>
                  <a:t> </a:t>
                </a:r>
                <a:r>
                  <a:rPr lang="en-US"/>
                  <a:t>Fs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90591"/>
        <c:crosses val="autoZero"/>
        <c:crossBetween val="midCat"/>
      </c:valAx>
      <c:valAx>
        <c:axId val="15437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Ripple current, 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∆I 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05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Inductance</a:t>
            </a:r>
            <a:r>
              <a:rPr lang="en-US" baseline="0"/>
              <a:t> vs ripple current of buck converter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Buck_ii!$B$4:$B$13</c:f>
              <c:numCache>
                <c:formatCode>0.00</c:formatCode>
                <c:ptCount val="10"/>
                <c:pt idx="0">
                  <c:v>1.2</c:v>
                </c:pt>
                <c:pt idx="1">
                  <c:v>1.212</c:v>
                </c:pt>
                <c:pt idx="2">
                  <c:v>2.2000000000000002</c:v>
                </c:pt>
                <c:pt idx="3">
                  <c:v>2.222</c:v>
                </c:pt>
                <c:pt idx="4">
                  <c:v>3.2</c:v>
                </c:pt>
                <c:pt idx="5">
                  <c:v>3.2320000000000002</c:v>
                </c:pt>
                <c:pt idx="6">
                  <c:v>4.2</c:v>
                </c:pt>
                <c:pt idx="7">
                  <c:v>4.242</c:v>
                </c:pt>
                <c:pt idx="8">
                  <c:v>5.2</c:v>
                </c:pt>
                <c:pt idx="9">
                  <c:v>5.2519999999999998</c:v>
                </c:pt>
              </c:numCache>
            </c:numRef>
          </c:xVal>
          <c:yVal>
            <c:numRef>
              <c:f>Buck_ii!$C$4:$C$13</c:f>
              <c:numCache>
                <c:formatCode>0.00</c:formatCode>
                <c:ptCount val="10"/>
                <c:pt idx="0">
                  <c:v>20.75</c:v>
                </c:pt>
                <c:pt idx="1">
                  <c:v>17.29</c:v>
                </c:pt>
                <c:pt idx="2">
                  <c:v>11.37</c:v>
                </c:pt>
                <c:pt idx="3">
                  <c:v>11</c:v>
                </c:pt>
                <c:pt idx="4">
                  <c:v>8.6140000000000008</c:v>
                </c:pt>
                <c:pt idx="5">
                  <c:v>7.76</c:v>
                </c:pt>
                <c:pt idx="6">
                  <c:v>5.9020000000000001</c:v>
                </c:pt>
                <c:pt idx="7">
                  <c:v>5.8470000000000004</c:v>
                </c:pt>
                <c:pt idx="8">
                  <c:v>4.8090000000000002</c:v>
                </c:pt>
                <c:pt idx="9">
                  <c:v>4.5940000000000003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2-47E7-8EAE-D96102601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093455"/>
        <c:axId val="1892176095"/>
      </c:scatterChart>
      <c:valAx>
        <c:axId val="20030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Inductance, L (mH)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76095"/>
        <c:crosses val="autoZero"/>
        <c:crossBetween val="midCat"/>
      </c:valAx>
      <c:valAx>
        <c:axId val="18921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Ripple current, ∆I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9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Switching</a:t>
            </a:r>
            <a:r>
              <a:rPr lang="en-US" baseline="0"/>
              <a:t> frequency vs inductor ripple current of boost converter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Boost_i!$B$4:$B$12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Boost_i!$C$4:$C$12</c:f>
              <c:numCache>
                <c:formatCode>General</c:formatCode>
                <c:ptCount val="9"/>
                <c:pt idx="0">
                  <c:v>61.66</c:v>
                </c:pt>
                <c:pt idx="1">
                  <c:v>31.49</c:v>
                </c:pt>
                <c:pt idx="2">
                  <c:v>20.329999999999998</c:v>
                </c:pt>
                <c:pt idx="3">
                  <c:v>15.42</c:v>
                </c:pt>
                <c:pt idx="4">
                  <c:v>12.46</c:v>
                </c:pt>
                <c:pt idx="5">
                  <c:v>10.5</c:v>
                </c:pt>
                <c:pt idx="6">
                  <c:v>8.5280000000000005</c:v>
                </c:pt>
                <c:pt idx="7">
                  <c:v>7.8719999999999999</c:v>
                </c:pt>
                <c:pt idx="8">
                  <c:v>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2-4652-A467-A636D14C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12847"/>
        <c:axId val="2072336559"/>
      </c:scatterChart>
      <c:valAx>
        <c:axId val="202641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Switching</a:t>
                </a:r>
                <a:r>
                  <a:rPr lang="en-US" baseline="0"/>
                  <a:t> frequency, Fs (kHz)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36559"/>
        <c:crosses val="autoZero"/>
        <c:crossBetween val="midCat"/>
      </c:valAx>
      <c:valAx>
        <c:axId val="20723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Ripple</a:t>
                </a:r>
                <a:r>
                  <a:rPr lang="en-US" baseline="0"/>
                  <a:t> current,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1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Inductance</a:t>
            </a:r>
            <a:r>
              <a:rPr lang="en-US" baseline="0"/>
              <a:t> vs ripple current of boost converter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Boost_ii!$B$4:$B$13</c:f>
              <c:numCache>
                <c:formatCode>0.00</c:formatCode>
                <c:ptCount val="10"/>
                <c:pt idx="0">
                  <c:v>0.9</c:v>
                </c:pt>
                <c:pt idx="1">
                  <c:v>1</c:v>
                </c:pt>
                <c:pt idx="2">
                  <c:v>1.9</c:v>
                </c:pt>
                <c:pt idx="3">
                  <c:v>2</c:v>
                </c:pt>
                <c:pt idx="4">
                  <c:v>2.9</c:v>
                </c:pt>
                <c:pt idx="5">
                  <c:v>3</c:v>
                </c:pt>
                <c:pt idx="6">
                  <c:v>3.9</c:v>
                </c:pt>
                <c:pt idx="7">
                  <c:v>4</c:v>
                </c:pt>
                <c:pt idx="8">
                  <c:v>4.9000000000000004</c:v>
                </c:pt>
                <c:pt idx="9">
                  <c:v>5</c:v>
                </c:pt>
              </c:numCache>
            </c:numRef>
          </c:xVal>
          <c:yVal>
            <c:numRef>
              <c:f>Boost_ii!$C$4:$C$13</c:f>
              <c:numCache>
                <c:formatCode>0.00</c:formatCode>
                <c:ptCount val="10"/>
                <c:pt idx="0">
                  <c:v>248.6</c:v>
                </c:pt>
                <c:pt idx="1">
                  <c:v>226.8</c:v>
                </c:pt>
                <c:pt idx="2">
                  <c:v>115.4</c:v>
                </c:pt>
                <c:pt idx="3">
                  <c:v>110.7</c:v>
                </c:pt>
                <c:pt idx="4">
                  <c:v>76.5</c:v>
                </c:pt>
                <c:pt idx="5">
                  <c:v>74.45</c:v>
                </c:pt>
                <c:pt idx="6">
                  <c:v>58.06</c:v>
                </c:pt>
                <c:pt idx="7">
                  <c:v>56</c:v>
                </c:pt>
                <c:pt idx="8">
                  <c:v>49.86</c:v>
                </c:pt>
                <c:pt idx="9">
                  <c:v>43.72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1-4281-B5F0-367E036D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093455"/>
        <c:axId val="1892176095"/>
      </c:scatterChart>
      <c:valAx>
        <c:axId val="20030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Inductance, L (mH)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76095"/>
        <c:crosses val="autoZero"/>
        <c:crossBetween val="midCat"/>
      </c:valAx>
      <c:valAx>
        <c:axId val="18921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Ripple current, ∆I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9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</a:t>
            </a:r>
            <a:r>
              <a:rPr lang="en-US" baseline="0"/>
              <a:t> vs I_min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'Rcrit simulation (buck ideal)'!$B$4:$B$19</c:f>
              <c:numCache>
                <c:formatCode>0.00</c:formatCode>
                <c:ptCount val="16"/>
                <c:pt idx="0">
                  <c:v>1.5</c:v>
                </c:pt>
                <c:pt idx="1">
                  <c:v>21.5</c:v>
                </c:pt>
                <c:pt idx="2">
                  <c:v>41.5</c:v>
                </c:pt>
                <c:pt idx="3">
                  <c:v>61.5</c:v>
                </c:pt>
                <c:pt idx="4">
                  <c:v>81.5</c:v>
                </c:pt>
                <c:pt idx="5">
                  <c:v>101.5</c:v>
                </c:pt>
                <c:pt idx="6">
                  <c:v>121.5</c:v>
                </c:pt>
                <c:pt idx="7">
                  <c:v>141.5</c:v>
                </c:pt>
                <c:pt idx="8">
                  <c:v>161.5</c:v>
                </c:pt>
                <c:pt idx="9">
                  <c:v>181.5</c:v>
                </c:pt>
                <c:pt idx="10">
                  <c:v>201.5</c:v>
                </c:pt>
                <c:pt idx="11">
                  <c:v>221.5</c:v>
                </c:pt>
                <c:pt idx="12">
                  <c:v>241.5</c:v>
                </c:pt>
                <c:pt idx="13">
                  <c:v>261.5</c:v>
                </c:pt>
                <c:pt idx="14">
                  <c:v>281.5</c:v>
                </c:pt>
                <c:pt idx="15">
                  <c:v>301.5</c:v>
                </c:pt>
              </c:numCache>
            </c:numRef>
          </c:xVal>
          <c:yVal>
            <c:numRef>
              <c:f>'Rcrit simulation (buck ideal)'!$C$4:$C$19</c:f>
              <c:numCache>
                <c:formatCode>0.00</c:formatCode>
                <c:ptCount val="16"/>
                <c:pt idx="0">
                  <c:v>1991</c:v>
                </c:pt>
                <c:pt idx="1">
                  <c:v>137</c:v>
                </c:pt>
                <c:pt idx="2">
                  <c:v>71</c:v>
                </c:pt>
                <c:pt idx="3">
                  <c:v>48</c:v>
                </c:pt>
                <c:pt idx="4">
                  <c:v>36</c:v>
                </c:pt>
                <c:pt idx="5">
                  <c:v>29</c:v>
                </c:pt>
                <c:pt idx="6">
                  <c:v>24</c:v>
                </c:pt>
                <c:pt idx="7">
                  <c:v>21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F2-49DD-8C80-7109CF05D18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'Rcrit simulation (buck ideal)'!$B$4:$B$19</c:f>
              <c:numCache>
                <c:formatCode>0.00</c:formatCode>
                <c:ptCount val="16"/>
                <c:pt idx="0">
                  <c:v>1.5</c:v>
                </c:pt>
                <c:pt idx="1">
                  <c:v>21.5</c:v>
                </c:pt>
                <c:pt idx="2">
                  <c:v>41.5</c:v>
                </c:pt>
                <c:pt idx="3">
                  <c:v>61.5</c:v>
                </c:pt>
                <c:pt idx="4">
                  <c:v>81.5</c:v>
                </c:pt>
                <c:pt idx="5">
                  <c:v>101.5</c:v>
                </c:pt>
                <c:pt idx="6">
                  <c:v>121.5</c:v>
                </c:pt>
                <c:pt idx="7">
                  <c:v>141.5</c:v>
                </c:pt>
                <c:pt idx="8">
                  <c:v>161.5</c:v>
                </c:pt>
                <c:pt idx="9">
                  <c:v>181.5</c:v>
                </c:pt>
                <c:pt idx="10">
                  <c:v>201.5</c:v>
                </c:pt>
                <c:pt idx="11">
                  <c:v>221.5</c:v>
                </c:pt>
                <c:pt idx="12">
                  <c:v>241.5</c:v>
                </c:pt>
                <c:pt idx="13">
                  <c:v>261.5</c:v>
                </c:pt>
                <c:pt idx="14">
                  <c:v>281.5</c:v>
                </c:pt>
                <c:pt idx="15">
                  <c:v>301.5</c:v>
                </c:pt>
              </c:numCache>
            </c:numRef>
          </c:xVal>
          <c:yVal>
            <c:numRef>
              <c:f>'Rcrit simulation (buck ideal)'!$C$4:$C$19</c:f>
              <c:numCache>
                <c:formatCode>0.00</c:formatCode>
                <c:ptCount val="16"/>
                <c:pt idx="0">
                  <c:v>1991</c:v>
                </c:pt>
                <c:pt idx="1">
                  <c:v>137</c:v>
                </c:pt>
                <c:pt idx="2">
                  <c:v>71</c:v>
                </c:pt>
                <c:pt idx="3">
                  <c:v>48</c:v>
                </c:pt>
                <c:pt idx="4">
                  <c:v>36</c:v>
                </c:pt>
                <c:pt idx="5">
                  <c:v>29</c:v>
                </c:pt>
                <c:pt idx="6">
                  <c:v>24</c:v>
                </c:pt>
                <c:pt idx="7">
                  <c:v>21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F2-49DD-8C80-7109CF05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2912"/>
        <c:axId val="133233744"/>
      </c:scatterChart>
      <c:valAx>
        <c:axId val="1332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3744"/>
        <c:crosses val="autoZero"/>
        <c:crossBetween val="midCat"/>
      </c:valAx>
      <c:valAx>
        <c:axId val="1332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I_min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29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Switching frequency</a:t>
            </a:r>
            <a:r>
              <a:rPr lang="en-US" baseline="0"/>
              <a:t> vs I_min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'Fcrit simulation (buck ideal )'!$B$4:$B$19</c:f>
              <c:numCache>
                <c:formatCode>0.00</c:formatCode>
                <c:ptCount val="16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0.390625</c:v>
                </c:pt>
              </c:numCache>
            </c:numRef>
          </c:xVal>
          <c:yVal>
            <c:numRef>
              <c:f>'Fcrit simulation (buck ideal )'!$C$4:$C$19</c:f>
              <c:numCache>
                <c:formatCode>General</c:formatCode>
                <c:ptCount val="16"/>
                <c:pt idx="0">
                  <c:v>1.9910000000000001</c:v>
                </c:pt>
                <c:pt idx="1">
                  <c:v>1.9810000000000001</c:v>
                </c:pt>
                <c:pt idx="2">
                  <c:v>1.964</c:v>
                </c:pt>
                <c:pt idx="3">
                  <c:v>1.921</c:v>
                </c:pt>
                <c:pt idx="4">
                  <c:v>1.843</c:v>
                </c:pt>
                <c:pt idx="5">
                  <c:v>1.6930000000000001</c:v>
                </c:pt>
                <c:pt idx="6">
                  <c:v>1.4139999999999999</c:v>
                </c:pt>
                <c:pt idx="7">
                  <c:v>0.94599999999999995</c:v>
                </c:pt>
                <c:pt idx="8">
                  <c:v>3.9E-2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3-4BB7-B88A-982DF59FE1B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'Fcrit simulation (buck ideal )'!$B$4:$B$19</c:f>
              <c:numCache>
                <c:formatCode>0.00</c:formatCode>
                <c:ptCount val="16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0.390625</c:v>
                </c:pt>
              </c:numCache>
            </c:numRef>
          </c:xVal>
          <c:yVal>
            <c:numRef>
              <c:f>'Fcrit simulation (buck ideal )'!$C$4:$C$19</c:f>
              <c:numCache>
                <c:formatCode>General</c:formatCode>
                <c:ptCount val="16"/>
                <c:pt idx="0">
                  <c:v>1.9910000000000001</c:v>
                </c:pt>
                <c:pt idx="1">
                  <c:v>1.9810000000000001</c:v>
                </c:pt>
                <c:pt idx="2">
                  <c:v>1.964</c:v>
                </c:pt>
                <c:pt idx="3">
                  <c:v>1.921</c:v>
                </c:pt>
                <c:pt idx="4">
                  <c:v>1.843</c:v>
                </c:pt>
                <c:pt idx="5">
                  <c:v>1.6930000000000001</c:v>
                </c:pt>
                <c:pt idx="6">
                  <c:v>1.4139999999999999</c:v>
                </c:pt>
                <c:pt idx="7">
                  <c:v>0.94599999999999995</c:v>
                </c:pt>
                <c:pt idx="8">
                  <c:v>3.9E-2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3-4BB7-B88A-982DF59F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2912"/>
        <c:axId val="133233744"/>
      </c:scatterChart>
      <c:valAx>
        <c:axId val="133232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Switching 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3744"/>
        <c:crosses val="autoZero"/>
        <c:crossBetween val="midCat"/>
      </c:valAx>
      <c:valAx>
        <c:axId val="1332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I_min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29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38100</xdr:rowOff>
    </xdr:from>
    <xdr:to>
      <xdr:col>11</xdr:col>
      <xdr:colOff>495300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9B805-171A-4EE6-8B24-56BC3D6F3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23812</xdr:rowOff>
    </xdr:from>
    <xdr:to>
      <xdr:col>11</xdr:col>
      <xdr:colOff>323850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A50D8-6F86-4000-B8CA-CC7C5E770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119062</xdr:rowOff>
    </xdr:from>
    <xdr:to>
      <xdr:col>12</xdr:col>
      <xdr:colOff>371475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C3E23-E26F-48FF-8B8C-AE2094182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147637</xdr:rowOff>
    </xdr:from>
    <xdr:to>
      <xdr:col>11</xdr:col>
      <xdr:colOff>142875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1E5CF-FCA0-48A3-AB8D-4ADBDB6BC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4</xdr:row>
      <xdr:rowOff>52386</xdr:rowOff>
    </xdr:from>
    <xdr:to>
      <xdr:col>12</xdr:col>
      <xdr:colOff>609599</xdr:colOff>
      <xdr:row>18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B7C75-9276-4B23-BC4F-CFB58DC6A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16</xdr:row>
      <xdr:rowOff>33336</xdr:rowOff>
    </xdr:from>
    <xdr:to>
      <xdr:col>6</xdr:col>
      <xdr:colOff>228600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C1AF5-BB4D-4FE8-BC6D-F04743744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2861412.pdf" TargetMode="External"/><Relationship Id="rId2" Type="http://schemas.openxmlformats.org/officeDocument/2006/relationships/hyperlink" Target="http://www.farnell.com/datasheets/1829545.pdf" TargetMode="External"/><Relationship Id="rId1" Type="http://schemas.openxmlformats.org/officeDocument/2006/relationships/hyperlink" Target="https://docs.rs-online.com/cc53/0900766b811a5817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farnell.com/datasheets/136307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939A-C8CC-4B08-B566-5E1E2E1744D9}">
  <sheetPr codeName="Sheet1"/>
  <dimension ref="A1:E6"/>
  <sheetViews>
    <sheetView workbookViewId="0">
      <selection activeCell="D13" sqref="D13"/>
    </sheetView>
  </sheetViews>
  <sheetFormatPr defaultRowHeight="15" x14ac:dyDescent="0.25"/>
  <cols>
    <col min="1" max="1" width="9.85546875" bestFit="1" customWidth="1"/>
    <col min="2" max="2" width="28.5703125" bestFit="1" customWidth="1"/>
    <col min="3" max="3" width="18.7109375" customWidth="1"/>
    <col min="4" max="4" width="17" customWidth="1"/>
    <col min="5" max="5" width="21.140625" bestFit="1" customWidth="1"/>
  </cols>
  <sheetData>
    <row r="1" spans="1:5" ht="15.75" x14ac:dyDescent="0.25">
      <c r="A1" s="1" t="s">
        <v>0</v>
      </c>
      <c r="B1" s="1" t="s">
        <v>1</v>
      </c>
      <c r="C1" s="1" t="s">
        <v>17</v>
      </c>
      <c r="D1" s="1" t="s">
        <v>22</v>
      </c>
      <c r="E1" s="2" t="s">
        <v>15</v>
      </c>
    </row>
    <row r="2" spans="1:5" ht="63" x14ac:dyDescent="0.25">
      <c r="A2" s="4" t="s">
        <v>2</v>
      </c>
      <c r="B2" s="5" t="s">
        <v>16</v>
      </c>
      <c r="C2" s="5" t="s">
        <v>21</v>
      </c>
      <c r="D2" s="20" t="s">
        <v>23</v>
      </c>
      <c r="E2" s="18">
        <v>1.18</v>
      </c>
    </row>
    <row r="3" spans="1:5" ht="110.25" x14ac:dyDescent="0.25">
      <c r="A3" s="4" t="s">
        <v>3</v>
      </c>
      <c r="B3" s="5" t="s">
        <v>8</v>
      </c>
      <c r="C3" s="3" t="s">
        <v>18</v>
      </c>
      <c r="D3" s="20" t="s">
        <v>24</v>
      </c>
      <c r="E3" s="18">
        <v>0.85399999999999998</v>
      </c>
    </row>
    <row r="4" spans="1:5" ht="63" x14ac:dyDescent="0.25">
      <c r="A4" s="4" t="s">
        <v>4</v>
      </c>
      <c r="B4" s="5" t="s">
        <v>7</v>
      </c>
      <c r="C4" s="3" t="s">
        <v>20</v>
      </c>
      <c r="D4" s="20" t="s">
        <v>25</v>
      </c>
      <c r="E4" s="18">
        <v>0.29599999999999999</v>
      </c>
    </row>
    <row r="5" spans="1:5" ht="63" x14ac:dyDescent="0.25">
      <c r="A5" s="4" t="s">
        <v>5</v>
      </c>
      <c r="B5" s="5" t="s">
        <v>9</v>
      </c>
      <c r="C5" s="3" t="s">
        <v>19</v>
      </c>
      <c r="D5" s="20" t="s">
        <v>26</v>
      </c>
      <c r="E5" s="18">
        <v>0.81699999999999995</v>
      </c>
    </row>
    <row r="6" spans="1:5" ht="20.25" x14ac:dyDescent="0.3">
      <c r="A6" s="19" t="s">
        <v>6</v>
      </c>
      <c r="B6" s="21">
        <f>SUM(E5,E4,E3,E2)</f>
        <v>3.1470000000000002</v>
      </c>
      <c r="C6" s="22"/>
      <c r="D6" s="22"/>
      <c r="E6" s="23"/>
    </row>
  </sheetData>
  <mergeCells count="1">
    <mergeCell ref="B6:E6"/>
  </mergeCells>
  <hyperlinks>
    <hyperlink ref="D2" r:id="rId1" xr:uid="{1AF2785A-16B0-4B72-B5B2-FEFA3EE9F0AE}"/>
    <hyperlink ref="D3" r:id="rId2" xr:uid="{6A2DFBCA-7B5A-478E-B355-AFD3DC8D3BED}"/>
    <hyperlink ref="D4" r:id="rId3" xr:uid="{20EBA63F-C0C0-4751-96C7-59176FA26E64}"/>
    <hyperlink ref="D5" r:id="rId4" xr:uid="{0E9CA18A-0F6A-493A-9A4D-05641754C72D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728A-58F5-44A6-93AF-EA07D2F9DFCE}">
  <sheetPr codeName="Sheet2"/>
  <dimension ref="B3:O12"/>
  <sheetViews>
    <sheetView tabSelected="1" workbookViewId="0">
      <selection activeCell="B1" sqref="B1"/>
    </sheetView>
  </sheetViews>
  <sheetFormatPr defaultRowHeight="15" x14ac:dyDescent="0.25"/>
  <cols>
    <col min="2" max="2" width="24.42578125" bestFit="1" customWidth="1"/>
    <col min="3" max="3" width="18.28515625" bestFit="1" customWidth="1"/>
  </cols>
  <sheetData>
    <row r="3" spans="2:15" x14ac:dyDescent="0.25">
      <c r="B3" t="s">
        <v>10</v>
      </c>
      <c r="C3" t="s">
        <v>11</v>
      </c>
    </row>
    <row r="4" spans="2:15" x14ac:dyDescent="0.25">
      <c r="B4">
        <v>20</v>
      </c>
      <c r="C4">
        <v>103.71</v>
      </c>
      <c r="O4" s="7"/>
    </row>
    <row r="5" spans="2:15" x14ac:dyDescent="0.25">
      <c r="B5">
        <v>40</v>
      </c>
      <c r="C5">
        <v>51.87</v>
      </c>
      <c r="O5" s="7"/>
    </row>
    <row r="6" spans="2:15" x14ac:dyDescent="0.25">
      <c r="B6">
        <v>60</v>
      </c>
      <c r="C6">
        <v>34.58</v>
      </c>
      <c r="O6" s="7"/>
    </row>
    <row r="7" spans="2:15" x14ac:dyDescent="0.25">
      <c r="B7">
        <v>80</v>
      </c>
      <c r="C7">
        <v>24.21</v>
      </c>
      <c r="O7" s="7"/>
    </row>
    <row r="8" spans="2:15" x14ac:dyDescent="0.25">
      <c r="B8">
        <v>100</v>
      </c>
      <c r="C8">
        <v>20.75</v>
      </c>
      <c r="O8" s="7"/>
    </row>
    <row r="9" spans="2:15" x14ac:dyDescent="0.25">
      <c r="B9">
        <v>120</v>
      </c>
      <c r="C9">
        <v>20.71</v>
      </c>
      <c r="O9" s="7"/>
    </row>
    <row r="10" spans="2:15" x14ac:dyDescent="0.25">
      <c r="B10">
        <v>140</v>
      </c>
      <c r="C10">
        <v>17.27</v>
      </c>
      <c r="O10" s="7"/>
    </row>
    <row r="11" spans="2:15" x14ac:dyDescent="0.25">
      <c r="B11">
        <v>160</v>
      </c>
      <c r="C11">
        <v>13.8</v>
      </c>
      <c r="O11" s="7"/>
    </row>
    <row r="12" spans="2:15" x14ac:dyDescent="0.25">
      <c r="B12">
        <v>180</v>
      </c>
      <c r="C12">
        <v>13.8</v>
      </c>
      <c r="O12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FC53-1AF4-465B-AFD4-82A4EB634685}">
  <sheetPr codeName="Sheet3"/>
  <dimension ref="B2:O15"/>
  <sheetViews>
    <sheetView workbookViewId="0">
      <selection activeCell="C13" sqref="B2:C13"/>
    </sheetView>
  </sheetViews>
  <sheetFormatPr defaultRowHeight="15" x14ac:dyDescent="0.25"/>
  <cols>
    <col min="2" max="2" width="24.42578125" bestFit="1" customWidth="1"/>
    <col min="3" max="3" width="18.28515625" bestFit="1" customWidth="1"/>
  </cols>
  <sheetData>
    <row r="2" spans="2:15" x14ac:dyDescent="0.25">
      <c r="B2" t="s">
        <v>12</v>
      </c>
    </row>
    <row r="3" spans="2:15" x14ac:dyDescent="0.25">
      <c r="B3" t="s">
        <v>13</v>
      </c>
      <c r="C3" t="s">
        <v>11</v>
      </c>
    </row>
    <row r="4" spans="2:15" x14ac:dyDescent="0.25">
      <c r="B4" s="8">
        <v>1.2</v>
      </c>
      <c r="C4" s="8">
        <v>20.75</v>
      </c>
      <c r="O4" s="7"/>
    </row>
    <row r="5" spans="2:15" x14ac:dyDescent="0.25">
      <c r="B5" s="8">
        <f>B4+(B4*0.01)</f>
        <v>1.212</v>
      </c>
      <c r="C5" s="8">
        <v>17.29</v>
      </c>
      <c r="E5" s="6"/>
      <c r="G5" s="7"/>
      <c r="O5" s="7"/>
    </row>
    <row r="6" spans="2:15" x14ac:dyDescent="0.25">
      <c r="B6" s="8">
        <v>2.2000000000000002</v>
      </c>
      <c r="C6" s="8">
        <v>11.37</v>
      </c>
      <c r="E6" s="6"/>
      <c r="G6" s="7"/>
      <c r="O6" s="7"/>
    </row>
    <row r="7" spans="2:15" x14ac:dyDescent="0.25">
      <c r="B7" s="8">
        <f t="shared" ref="B7" si="0">B6+(B6*0.01)</f>
        <v>2.222</v>
      </c>
      <c r="C7" s="8">
        <v>11</v>
      </c>
      <c r="E7" s="6"/>
      <c r="G7" s="7"/>
      <c r="O7" s="7"/>
    </row>
    <row r="8" spans="2:15" x14ac:dyDescent="0.25">
      <c r="B8" s="8">
        <v>3.2</v>
      </c>
      <c r="C8" s="8">
        <v>8.6140000000000008</v>
      </c>
      <c r="E8" s="6"/>
      <c r="G8" s="7"/>
      <c r="O8" s="7"/>
    </row>
    <row r="9" spans="2:15" x14ac:dyDescent="0.25">
      <c r="B9" s="8">
        <f t="shared" ref="B9" si="1">B8+(B8*0.01)</f>
        <v>3.2320000000000002</v>
      </c>
      <c r="C9" s="8">
        <v>7.76</v>
      </c>
      <c r="E9" s="6"/>
      <c r="G9" s="7"/>
      <c r="O9" s="7"/>
    </row>
    <row r="10" spans="2:15" x14ac:dyDescent="0.25">
      <c r="B10" s="8">
        <v>4.2</v>
      </c>
      <c r="C10" s="8">
        <v>5.9020000000000001</v>
      </c>
      <c r="E10" s="6"/>
      <c r="G10" s="7"/>
      <c r="O10" s="7"/>
    </row>
    <row r="11" spans="2:15" x14ac:dyDescent="0.25">
      <c r="B11" s="8">
        <f t="shared" ref="B11" si="2">B10+(B10*0.01)</f>
        <v>4.242</v>
      </c>
      <c r="C11" s="8">
        <v>5.8470000000000004</v>
      </c>
      <c r="E11" s="6"/>
      <c r="G11" s="7"/>
      <c r="O11" s="7"/>
    </row>
    <row r="12" spans="2:15" x14ac:dyDescent="0.25">
      <c r="B12" s="8">
        <v>5.2</v>
      </c>
      <c r="C12" s="8">
        <v>4.8090000000000002</v>
      </c>
      <c r="E12" s="6"/>
      <c r="G12" s="7"/>
      <c r="O12" s="7"/>
    </row>
    <row r="13" spans="2:15" x14ac:dyDescent="0.25">
      <c r="B13" s="8">
        <f t="shared" ref="B13" si="3">B12+(B12*0.01)</f>
        <v>5.2519999999999998</v>
      </c>
      <c r="C13" s="8">
        <v>4.5940000000000003</v>
      </c>
      <c r="E13" s="6"/>
      <c r="G13" s="7"/>
    </row>
    <row r="15" spans="2:15" x14ac:dyDescent="0.25">
      <c r="B15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A90F-E796-4FC6-9974-6F55829922E5}">
  <sheetPr codeName="Sheet5"/>
  <dimension ref="A1:D12"/>
  <sheetViews>
    <sheetView workbookViewId="0">
      <selection activeCell="C12" sqref="C4:C12"/>
    </sheetView>
  </sheetViews>
  <sheetFormatPr defaultRowHeight="15" x14ac:dyDescent="0.25"/>
  <cols>
    <col min="1" max="1" width="9.140625" style="11"/>
    <col min="2" max="2" width="24.42578125" style="11" bestFit="1" customWidth="1"/>
    <col min="3" max="3" width="18.28515625" style="11" bestFit="1" customWidth="1"/>
    <col min="4" max="16384" width="9.140625" style="11"/>
  </cols>
  <sheetData>
    <row r="1" spans="1:4" ht="15.75" x14ac:dyDescent="0.25">
      <c r="A1" s="9"/>
      <c r="B1" s="9"/>
      <c r="C1" s="9"/>
      <c r="D1" s="10"/>
    </row>
    <row r="2" spans="1:4" ht="15.75" x14ac:dyDescent="0.25">
      <c r="A2" s="12"/>
      <c r="B2" s="13"/>
      <c r="C2" s="14"/>
      <c r="D2" s="15"/>
    </row>
    <row r="3" spans="1:4" ht="15.75" x14ac:dyDescent="0.25">
      <c r="A3" s="12"/>
      <c r="B3" t="s">
        <v>10</v>
      </c>
      <c r="C3" t="s">
        <v>11</v>
      </c>
      <c r="D3" s="15"/>
    </row>
    <row r="4" spans="1:4" ht="15.75" x14ac:dyDescent="0.25">
      <c r="A4" s="12"/>
      <c r="B4">
        <v>20</v>
      </c>
      <c r="C4">
        <v>61.66</v>
      </c>
      <c r="D4" s="15"/>
    </row>
    <row r="5" spans="1:4" ht="15.75" x14ac:dyDescent="0.25">
      <c r="A5" s="12"/>
      <c r="B5">
        <v>40</v>
      </c>
      <c r="C5">
        <v>31.49</v>
      </c>
      <c r="D5" s="15"/>
    </row>
    <row r="6" spans="1:4" ht="15.75" customHeight="1" x14ac:dyDescent="0.3">
      <c r="A6" s="17"/>
      <c r="B6">
        <v>60</v>
      </c>
      <c r="C6">
        <v>20.329999999999998</v>
      </c>
      <c r="D6" s="16"/>
    </row>
    <row r="7" spans="1:4" x14ac:dyDescent="0.25">
      <c r="B7">
        <v>80</v>
      </c>
      <c r="C7">
        <v>15.42</v>
      </c>
    </row>
    <row r="8" spans="1:4" x14ac:dyDescent="0.25">
      <c r="B8">
        <v>100</v>
      </c>
      <c r="C8">
        <v>12.46</v>
      </c>
    </row>
    <row r="9" spans="1:4" x14ac:dyDescent="0.25">
      <c r="B9">
        <v>120</v>
      </c>
      <c r="C9">
        <v>10.5</v>
      </c>
    </row>
    <row r="10" spans="1:4" x14ac:dyDescent="0.25">
      <c r="B10">
        <v>140</v>
      </c>
      <c r="C10">
        <v>8.5280000000000005</v>
      </c>
    </row>
    <row r="11" spans="1:4" x14ac:dyDescent="0.25">
      <c r="B11">
        <v>160</v>
      </c>
      <c r="C11">
        <v>7.8719999999999999</v>
      </c>
    </row>
    <row r="12" spans="1:4" x14ac:dyDescent="0.25">
      <c r="B12">
        <v>180</v>
      </c>
      <c r="C12">
        <v>6.56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E4E0-7830-4DAA-AE9F-1C2A5A9665C1}">
  <sheetPr codeName="Sheet6"/>
  <dimension ref="B2:O15"/>
  <sheetViews>
    <sheetView workbookViewId="0">
      <selection activeCell="C13" sqref="B4:C13"/>
    </sheetView>
  </sheetViews>
  <sheetFormatPr defaultRowHeight="15" x14ac:dyDescent="0.25"/>
  <cols>
    <col min="2" max="2" width="24.42578125" bestFit="1" customWidth="1"/>
    <col min="3" max="3" width="18.28515625" bestFit="1" customWidth="1"/>
  </cols>
  <sheetData>
    <row r="2" spans="2:15" x14ac:dyDescent="0.25">
      <c r="B2" t="s">
        <v>14</v>
      </c>
    </row>
    <row r="3" spans="2:15" x14ac:dyDescent="0.25">
      <c r="B3" t="s">
        <v>13</v>
      </c>
      <c r="C3" t="s">
        <v>11</v>
      </c>
    </row>
    <row r="4" spans="2:15" x14ac:dyDescent="0.25">
      <c r="B4" s="8">
        <v>0.9</v>
      </c>
      <c r="C4" s="8">
        <v>248.6</v>
      </c>
      <c r="O4" s="7"/>
    </row>
    <row r="5" spans="2:15" x14ac:dyDescent="0.25">
      <c r="B5" s="8">
        <f>B4+10%</f>
        <v>1</v>
      </c>
      <c r="C5" s="8">
        <v>226.8</v>
      </c>
      <c r="E5" s="6"/>
      <c r="G5" s="7"/>
      <c r="O5" s="7"/>
    </row>
    <row r="6" spans="2:15" x14ac:dyDescent="0.25">
      <c r="B6" s="8">
        <v>1.9</v>
      </c>
      <c r="C6" s="8">
        <v>115.4</v>
      </c>
      <c r="E6" s="6"/>
      <c r="G6" s="7"/>
      <c r="O6" s="7"/>
    </row>
    <row r="7" spans="2:15" x14ac:dyDescent="0.25">
      <c r="B7" s="8">
        <f t="shared" ref="B7" si="0">B6+10%</f>
        <v>2</v>
      </c>
      <c r="C7" s="8">
        <v>110.7</v>
      </c>
      <c r="E7" s="6"/>
      <c r="G7" s="7"/>
      <c r="O7" s="7"/>
    </row>
    <row r="8" spans="2:15" x14ac:dyDescent="0.25">
      <c r="B8" s="8">
        <v>2.9</v>
      </c>
      <c r="C8" s="8">
        <v>76.5</v>
      </c>
      <c r="E8" s="6"/>
      <c r="G8" s="7"/>
      <c r="O8" s="7"/>
    </row>
    <row r="9" spans="2:15" x14ac:dyDescent="0.25">
      <c r="B9" s="8">
        <f t="shared" ref="B9" si="1">B8+10%</f>
        <v>3</v>
      </c>
      <c r="C9" s="8">
        <v>74.45</v>
      </c>
      <c r="E9" s="6"/>
      <c r="G9" s="7"/>
      <c r="O9" s="7"/>
    </row>
    <row r="10" spans="2:15" x14ac:dyDescent="0.25">
      <c r="B10" s="8">
        <v>3.9</v>
      </c>
      <c r="C10" s="8">
        <v>58.06</v>
      </c>
      <c r="E10" s="6"/>
      <c r="G10" s="7"/>
      <c r="O10" s="7"/>
    </row>
    <row r="11" spans="2:15" x14ac:dyDescent="0.25">
      <c r="B11" s="8">
        <f t="shared" ref="B11" si="2">B10+10%</f>
        <v>4</v>
      </c>
      <c r="C11" s="8">
        <v>56</v>
      </c>
      <c r="E11" s="6"/>
      <c r="G11" s="7"/>
      <c r="O11" s="7"/>
    </row>
    <row r="12" spans="2:15" x14ac:dyDescent="0.25">
      <c r="B12" s="8">
        <v>4.9000000000000004</v>
      </c>
      <c r="C12" s="8">
        <v>49.86</v>
      </c>
      <c r="E12" s="6"/>
      <c r="G12" s="7"/>
      <c r="O12" s="7"/>
    </row>
    <row r="13" spans="2:15" x14ac:dyDescent="0.25">
      <c r="B13" s="8">
        <f t="shared" ref="B13" si="3">B12+10%</f>
        <v>5</v>
      </c>
      <c r="C13" s="8">
        <v>43.72</v>
      </c>
      <c r="E13" s="6"/>
      <c r="G13" s="7"/>
    </row>
    <row r="15" spans="2:15" x14ac:dyDescent="0.25">
      <c r="B15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3B3B-51E0-4B90-8F14-F0DABDD28EAA}">
  <dimension ref="B2:C21"/>
  <sheetViews>
    <sheetView workbookViewId="0">
      <selection activeCell="M26" sqref="M26"/>
    </sheetView>
  </sheetViews>
  <sheetFormatPr defaultRowHeight="15" x14ac:dyDescent="0.25"/>
  <cols>
    <col min="2" max="2" width="27.42578125" bestFit="1" customWidth="1"/>
    <col min="3" max="3" width="18.28515625" bestFit="1" customWidth="1"/>
  </cols>
  <sheetData>
    <row r="2" spans="2:3" x14ac:dyDescent="0.25">
      <c r="B2" t="s">
        <v>12</v>
      </c>
    </row>
    <row r="3" spans="2:3" x14ac:dyDescent="0.25">
      <c r="B3" t="s">
        <v>27</v>
      </c>
      <c r="C3" t="s">
        <v>28</v>
      </c>
    </row>
    <row r="4" spans="2:3" x14ac:dyDescent="0.25">
      <c r="B4" s="8">
        <v>1.5</v>
      </c>
      <c r="C4" s="8">
        <v>1991</v>
      </c>
    </row>
    <row r="5" spans="2:3" x14ac:dyDescent="0.25">
      <c r="B5" s="8">
        <f>B4+20</f>
        <v>21.5</v>
      </c>
      <c r="C5" s="8">
        <v>137</v>
      </c>
    </row>
    <row r="6" spans="2:3" x14ac:dyDescent="0.25">
      <c r="B6" s="8">
        <f t="shared" ref="B6:B19" si="0">B5+20</f>
        <v>41.5</v>
      </c>
      <c r="C6" s="8">
        <v>71</v>
      </c>
    </row>
    <row r="7" spans="2:3" x14ac:dyDescent="0.25">
      <c r="B7" s="8">
        <f t="shared" si="0"/>
        <v>61.5</v>
      </c>
      <c r="C7" s="8">
        <v>48</v>
      </c>
    </row>
    <row r="8" spans="2:3" x14ac:dyDescent="0.25">
      <c r="B8" s="8">
        <f t="shared" si="0"/>
        <v>81.5</v>
      </c>
      <c r="C8" s="8">
        <v>36</v>
      </c>
    </row>
    <row r="9" spans="2:3" x14ac:dyDescent="0.25">
      <c r="B9" s="8">
        <f t="shared" si="0"/>
        <v>101.5</v>
      </c>
      <c r="C9" s="8">
        <v>29</v>
      </c>
    </row>
    <row r="10" spans="2:3" x14ac:dyDescent="0.25">
      <c r="B10" s="8">
        <f t="shared" si="0"/>
        <v>121.5</v>
      </c>
      <c r="C10" s="8">
        <v>24</v>
      </c>
    </row>
    <row r="11" spans="2:3" x14ac:dyDescent="0.25">
      <c r="B11" s="8">
        <f t="shared" si="0"/>
        <v>141.5</v>
      </c>
      <c r="C11" s="8">
        <v>21</v>
      </c>
    </row>
    <row r="12" spans="2:3" x14ac:dyDescent="0.25">
      <c r="B12" s="8">
        <f t="shared" si="0"/>
        <v>161.5</v>
      </c>
      <c r="C12" s="8">
        <v>18</v>
      </c>
    </row>
    <row r="13" spans="2:3" x14ac:dyDescent="0.25">
      <c r="B13" s="8">
        <f t="shared" si="0"/>
        <v>181.5</v>
      </c>
      <c r="C13" s="8">
        <v>16</v>
      </c>
    </row>
    <row r="14" spans="2:3" x14ac:dyDescent="0.25">
      <c r="B14" s="8">
        <f t="shared" si="0"/>
        <v>201.5</v>
      </c>
      <c r="C14" s="8">
        <v>15</v>
      </c>
    </row>
    <row r="15" spans="2:3" x14ac:dyDescent="0.25">
      <c r="B15" s="8">
        <f>B14+20</f>
        <v>221.5</v>
      </c>
      <c r="C15" s="8">
        <v>15</v>
      </c>
    </row>
    <row r="16" spans="2:3" x14ac:dyDescent="0.25">
      <c r="B16" s="8">
        <f t="shared" si="0"/>
        <v>241.5</v>
      </c>
      <c r="C16" s="8">
        <v>12</v>
      </c>
    </row>
    <row r="17" spans="2:3" x14ac:dyDescent="0.25">
      <c r="B17" s="8">
        <f t="shared" si="0"/>
        <v>261.5</v>
      </c>
      <c r="C17" s="8">
        <v>11</v>
      </c>
    </row>
    <row r="18" spans="2:3" x14ac:dyDescent="0.25">
      <c r="B18" s="8">
        <f t="shared" si="0"/>
        <v>281.5</v>
      </c>
      <c r="C18" s="8">
        <v>10</v>
      </c>
    </row>
    <row r="19" spans="2:3" x14ac:dyDescent="0.25">
      <c r="B19" s="8">
        <f t="shared" si="0"/>
        <v>301.5</v>
      </c>
      <c r="C19" s="8">
        <v>0</v>
      </c>
    </row>
    <row r="20" spans="2:3" x14ac:dyDescent="0.25">
      <c r="B20" s="8"/>
    </row>
    <row r="21" spans="2:3" x14ac:dyDescent="0.25">
      <c r="B21" s="8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C816-00DD-4ECF-B8F2-81888C625304}">
  <dimension ref="B2:D84"/>
  <sheetViews>
    <sheetView workbookViewId="0">
      <selection activeCell="D85" sqref="D85"/>
    </sheetView>
  </sheetViews>
  <sheetFormatPr defaultRowHeight="15" x14ac:dyDescent="0.25"/>
  <cols>
    <col min="2" max="2" width="27.42578125" bestFit="1" customWidth="1"/>
    <col min="3" max="3" width="18.28515625" bestFit="1" customWidth="1"/>
  </cols>
  <sheetData>
    <row r="2" spans="2:3" x14ac:dyDescent="0.25">
      <c r="B2" t="s">
        <v>29</v>
      </c>
    </row>
    <row r="3" spans="2:3" x14ac:dyDescent="0.25">
      <c r="B3" t="s">
        <v>10</v>
      </c>
      <c r="C3" t="s">
        <v>30</v>
      </c>
    </row>
    <row r="4" spans="2:3" x14ac:dyDescent="0.25">
      <c r="B4" s="8">
        <v>100</v>
      </c>
      <c r="C4">
        <v>1.9910000000000001</v>
      </c>
    </row>
    <row r="5" spans="2:3" x14ac:dyDescent="0.25">
      <c r="B5" s="8">
        <f>B4/2</f>
        <v>50</v>
      </c>
      <c r="C5">
        <v>1.9810000000000001</v>
      </c>
    </row>
    <row r="6" spans="2:3" x14ac:dyDescent="0.25">
      <c r="B6" s="8">
        <f t="shared" ref="B6:B7" si="0">B5/2</f>
        <v>25</v>
      </c>
      <c r="C6">
        <v>1.964</v>
      </c>
    </row>
    <row r="7" spans="2:3" x14ac:dyDescent="0.25">
      <c r="B7" s="8">
        <f t="shared" si="0"/>
        <v>12.5</v>
      </c>
      <c r="C7">
        <v>1.921</v>
      </c>
    </row>
    <row r="8" spans="2:3" x14ac:dyDescent="0.25">
      <c r="B8" s="8">
        <f>B7/2</f>
        <v>6.25</v>
      </c>
      <c r="C8">
        <v>1.843</v>
      </c>
    </row>
    <row r="9" spans="2:3" x14ac:dyDescent="0.25">
      <c r="B9" s="8">
        <f>B8/2</f>
        <v>3.125</v>
      </c>
      <c r="C9">
        <v>1.6930000000000001</v>
      </c>
    </row>
    <row r="10" spans="2:3" x14ac:dyDescent="0.25">
      <c r="B10" s="8">
        <f>B9/2</f>
        <v>1.5625</v>
      </c>
      <c r="C10">
        <v>1.4139999999999999</v>
      </c>
    </row>
    <row r="11" spans="2:3" x14ac:dyDescent="0.25">
      <c r="B11" s="8">
        <f>B10/2</f>
        <v>0.78125</v>
      </c>
      <c r="C11">
        <v>0.94599999999999995</v>
      </c>
    </row>
    <row r="12" spans="2:3" x14ac:dyDescent="0.25">
      <c r="B12" s="8">
        <f>B11/2</f>
        <v>0.390625</v>
      </c>
      <c r="C12">
        <v>3.9E-2</v>
      </c>
    </row>
    <row r="13" spans="2:3" x14ac:dyDescent="0.25">
      <c r="B13" s="8"/>
      <c r="C13" s="8"/>
    </row>
    <row r="14" spans="2:3" x14ac:dyDescent="0.25">
      <c r="B14" s="8"/>
      <c r="C14" s="8"/>
    </row>
    <row r="15" spans="2:3" x14ac:dyDescent="0.25">
      <c r="B15" s="8"/>
      <c r="C15" s="8"/>
    </row>
    <row r="16" spans="2:3" x14ac:dyDescent="0.25">
      <c r="B16" s="8"/>
      <c r="C16" s="8"/>
    </row>
    <row r="17" spans="2:3" x14ac:dyDescent="0.25">
      <c r="B17" s="8"/>
      <c r="C17" s="8"/>
    </row>
    <row r="18" spans="2:3" x14ac:dyDescent="0.25">
      <c r="B18" s="8"/>
      <c r="C18" s="8"/>
    </row>
    <row r="19" spans="2:3" x14ac:dyDescent="0.25">
      <c r="B19" s="8"/>
      <c r="C19" s="8"/>
    </row>
    <row r="20" spans="2:3" x14ac:dyDescent="0.25">
      <c r="B20" s="8"/>
    </row>
    <row r="21" spans="2:3" x14ac:dyDescent="0.25">
      <c r="B21" s="8"/>
    </row>
    <row r="40" spans="4:4" x14ac:dyDescent="0.25">
      <c r="D40">
        <v>47</v>
      </c>
    </row>
    <row r="41" spans="4:4" x14ac:dyDescent="0.25">
      <c r="D41">
        <v>172</v>
      </c>
    </row>
    <row r="42" spans="4:4" x14ac:dyDescent="0.25">
      <c r="D42">
        <v>30</v>
      </c>
    </row>
    <row r="43" spans="4:4" x14ac:dyDescent="0.25">
      <c r="D43">
        <v>106</v>
      </c>
    </row>
    <row r="44" spans="4:4" x14ac:dyDescent="0.25">
      <c r="D44">
        <v>144</v>
      </c>
    </row>
    <row r="45" spans="4:4" x14ac:dyDescent="0.25">
      <c r="D45">
        <v>51</v>
      </c>
    </row>
    <row r="46" spans="4:4" x14ac:dyDescent="0.25">
      <c r="D46">
        <v>41</v>
      </c>
    </row>
    <row r="47" spans="4:4" x14ac:dyDescent="0.25">
      <c r="D47">
        <v>40</v>
      </c>
    </row>
    <row r="48" spans="4:4" x14ac:dyDescent="0.25">
      <c r="D48">
        <v>140</v>
      </c>
    </row>
    <row r="49" spans="4:4" x14ac:dyDescent="0.25">
      <c r="D49">
        <v>277</v>
      </c>
    </row>
    <row r="50" spans="4:4" x14ac:dyDescent="0.25">
      <c r="D50">
        <v>40</v>
      </c>
    </row>
    <row r="51" spans="4:4" x14ac:dyDescent="0.25">
      <c r="D51">
        <v>38</v>
      </c>
    </row>
    <row r="52" spans="4:4" x14ac:dyDescent="0.25">
      <c r="D52">
        <v>26</v>
      </c>
    </row>
    <row r="53" spans="4:4" x14ac:dyDescent="0.25">
      <c r="D53">
        <v>32</v>
      </c>
    </row>
    <row r="54" spans="4:4" x14ac:dyDescent="0.25">
      <c r="D54">
        <v>39</v>
      </c>
    </row>
    <row r="55" spans="4:4" x14ac:dyDescent="0.25">
      <c r="D55">
        <v>40</v>
      </c>
    </row>
    <row r="56" spans="4:4" x14ac:dyDescent="0.25">
      <c r="D56">
        <v>38</v>
      </c>
    </row>
    <row r="57" spans="4:4" x14ac:dyDescent="0.25">
      <c r="D57">
        <v>54</v>
      </c>
    </row>
    <row r="58" spans="4:4" x14ac:dyDescent="0.25">
      <c r="D58">
        <v>49</v>
      </c>
    </row>
    <row r="59" spans="4:4" x14ac:dyDescent="0.25">
      <c r="D59">
        <v>86</v>
      </c>
    </row>
    <row r="60" spans="4:4" x14ac:dyDescent="0.25">
      <c r="D60">
        <v>65</v>
      </c>
    </row>
    <row r="61" spans="4:4" x14ac:dyDescent="0.25">
      <c r="D61">
        <v>50</v>
      </c>
    </row>
    <row r="62" spans="4:4" x14ac:dyDescent="0.25">
      <c r="D62">
        <v>14</v>
      </c>
    </row>
    <row r="63" spans="4:4" x14ac:dyDescent="0.25">
      <c r="D63">
        <v>48</v>
      </c>
    </row>
    <row r="64" spans="4:4" x14ac:dyDescent="0.25">
      <c r="D64">
        <v>14</v>
      </c>
    </row>
    <row r="65" spans="4:4" x14ac:dyDescent="0.25">
      <c r="D65">
        <v>79</v>
      </c>
    </row>
    <row r="66" spans="4:4" x14ac:dyDescent="0.25">
      <c r="D66">
        <v>76</v>
      </c>
    </row>
    <row r="67" spans="4:4" x14ac:dyDescent="0.25">
      <c r="D67">
        <v>122</v>
      </c>
    </row>
    <row r="68" spans="4:4" x14ac:dyDescent="0.25">
      <c r="D68">
        <v>96</v>
      </c>
    </row>
    <row r="69" spans="4:4" x14ac:dyDescent="0.25">
      <c r="D69">
        <v>44</v>
      </c>
    </row>
    <row r="70" spans="4:4" x14ac:dyDescent="0.25">
      <c r="D70">
        <v>18</v>
      </c>
    </row>
    <row r="71" spans="4:4" x14ac:dyDescent="0.25">
      <c r="D71">
        <v>41</v>
      </c>
    </row>
    <row r="72" spans="4:4" x14ac:dyDescent="0.25">
      <c r="D72">
        <v>87</v>
      </c>
    </row>
    <row r="73" spans="4:4" x14ac:dyDescent="0.25">
      <c r="D73">
        <v>206</v>
      </c>
    </row>
    <row r="74" spans="4:4" x14ac:dyDescent="0.25">
      <c r="D74">
        <v>194</v>
      </c>
    </row>
    <row r="75" spans="4:4" x14ac:dyDescent="0.25">
      <c r="D75">
        <v>161</v>
      </c>
    </row>
    <row r="76" spans="4:4" x14ac:dyDescent="0.25">
      <c r="D76">
        <v>39</v>
      </c>
    </row>
    <row r="77" spans="4:4" x14ac:dyDescent="0.25">
      <c r="D77">
        <v>38</v>
      </c>
    </row>
    <row r="78" spans="4:4" x14ac:dyDescent="0.25">
      <c r="D78">
        <v>133</v>
      </c>
    </row>
    <row r="79" spans="4:4" x14ac:dyDescent="0.25">
      <c r="D79">
        <v>50</v>
      </c>
    </row>
    <row r="80" spans="4:4" x14ac:dyDescent="0.25">
      <c r="D80">
        <v>14</v>
      </c>
    </row>
    <row r="81" spans="4:4" x14ac:dyDescent="0.25">
      <c r="D81">
        <v>33</v>
      </c>
    </row>
    <row r="82" spans="4:4" x14ac:dyDescent="0.25">
      <c r="D82">
        <v>49</v>
      </c>
    </row>
    <row r="84" spans="4:4" x14ac:dyDescent="0.25">
      <c r="D84">
        <f>SUM(D40:D82)</f>
        <v>3161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677F-FC97-4A2B-A6C6-7112AA40EE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25BDE14C9E4DB7D69B63DF92C53D" ma:contentTypeVersion="12" ma:contentTypeDescription="Create a new document." ma:contentTypeScope="" ma:versionID="3481378c60a415f3ed22c55deabdf2da">
  <xsd:schema xmlns:xsd="http://www.w3.org/2001/XMLSchema" xmlns:xs="http://www.w3.org/2001/XMLSchema" xmlns:p="http://schemas.microsoft.com/office/2006/metadata/properties" xmlns:ns3="af7d81f0-00a1-465e-86d9-209fa0b79258" xmlns:ns4="2743dc29-67c1-463d-89f8-48534c57abd2" targetNamespace="http://schemas.microsoft.com/office/2006/metadata/properties" ma:root="true" ma:fieldsID="aecc54a2cce176cf5ecbc22f8b7f58cd" ns3:_="" ns4:_="">
    <xsd:import namespace="af7d81f0-00a1-465e-86d9-209fa0b79258"/>
    <xsd:import namespace="2743dc29-67c1-463d-89f8-48534c57ab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81f0-00a1-465e-86d9-209fa0b79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3dc29-67c1-463d-89f8-48534c57abd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09025A-BD80-4AB8-8639-1E8F01C0E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d81f0-00a1-465e-86d9-209fa0b79258"/>
    <ds:schemaRef ds:uri="2743dc29-67c1-463d-89f8-48534c57ab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897E4D-0575-4D0B-9747-49D101D77D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0360BA-6B88-4F1D-B188-4BD0375DD127}">
  <ds:schemaRefs>
    <ds:schemaRef ds:uri="http://schemas.microsoft.com/office/2006/metadata/properties"/>
    <ds:schemaRef ds:uri="http://schemas.microsoft.com/office/infopath/2007/PartnerControls"/>
    <ds:schemaRef ds:uri="af7d81f0-00a1-465e-86d9-209fa0b79258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2743dc29-67c1-463d-89f8-48534c57abd2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Buck_components</vt:lpstr>
      <vt:lpstr>Buck_i</vt:lpstr>
      <vt:lpstr>Buck_ii</vt:lpstr>
      <vt:lpstr>Boost_i</vt:lpstr>
      <vt:lpstr>Boost_ii</vt:lpstr>
      <vt:lpstr>Rcrit simulation (buck ideal)</vt:lpstr>
      <vt:lpstr>Fcrit simulation (buck ideal 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C. Querol</dc:creator>
  <cp:lastModifiedBy>Mateo Ceballos</cp:lastModifiedBy>
  <dcterms:created xsi:type="dcterms:W3CDTF">2021-02-08T09:46:42Z</dcterms:created>
  <dcterms:modified xsi:type="dcterms:W3CDTF">2021-04-17T23:57:43Z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0x0101008FFD25BDE14C9E4DB7D69B63DF92C53D</vt:lpwstr>
  </property>
</Properties>
</file>