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2" autoFilterDateGrouping="1" firstSheet="0" minimized="0" showHorizontalScroll="1" showSheetTabs="1" showVerticalScroll="1" tabRatio="500" visibility="visible" windowHeight="8192" windowWidth="16384" xWindow="0" yWindow="0"/>
  </bookViews>
  <sheets>
    <sheet name="фед" sheetId="1" state="visible" r:id="rId1"/>
    <sheet name="реаб" sheetId="2" state="visible" r:id="rId2"/>
    <sheet name="вет" sheetId="3" state="visible" r:id="rId3"/>
    <sheet name="мног" sheetId="4" state="visible" r:id="rId4"/>
    <sheet name="35_6" sheetId="5" state="visible" r:id="rId5"/>
    <sheet name="спец" sheetId="6" state="visible" r:id="rId6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4">
    <numFmt formatCode="_-* #,##0.00_р_._-;\-* #,##0.00_р_._-;_-* \-??_р_._-;_-@_-" numFmtId="164"/>
    <numFmt formatCode="_-* #,##0_р_._-;\-* #,##0_р_._-;_-* \-_р_._-;_-@_-" numFmtId="165"/>
    <numFmt formatCode="_-* #,##0.00&quot;р.&quot;_-;\-* #,##0.00&quot;р.&quot;_-;_-* \-??&quot;р.&quot;_-;_-@_-" numFmtId="166"/>
    <numFmt formatCode="_-* #,##0&quot;р.&quot;_-;\-* #,##0&quot;р.&quot;_-;_-* &quot;-р.&quot;_-;_-@_-" numFmtId="167"/>
  </numFmts>
  <fonts count="19">
    <font>
      <name val="Arial"/>
      <charset val="204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2"/>
    </font>
    <font>
      <name val="Times New Roman"/>
      <charset val="204"/>
      <family val="1"/>
      <b val="1"/>
      <sz val="14"/>
    </font>
    <font>
      <name val="Times New Roman"/>
      <charset val="204"/>
      <family val="1"/>
      <sz val="16"/>
    </font>
    <font>
      <name val="Arial"/>
      <charset val="204"/>
      <family val="2"/>
      <sz val="11"/>
    </font>
  </fonts>
  <fills count="27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8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/>
      <diagonal/>
    </border>
    <border>
      <left style="medium">
        <color rgb="FF232627"/>
      </left>
      <right style="medium">
        <color rgb="FF232627"/>
      </right>
      <top style="medium">
        <color rgb="FF232627"/>
      </top>
      <bottom style="medium">
        <color rgb="FF232627"/>
      </bottom>
      <diagonal/>
    </border>
    <border>
      <left/>
      <right style="medium"/>
      <top/>
      <bottom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medium"/>
      <right/>
      <top style="medium"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/>
      <diagonal/>
    </border>
    <border>
      <left style="medium"/>
      <right/>
      <top/>
      <bottom/>
      <diagonal/>
    </border>
    <border>
      <left/>
      <right style="medium"/>
      <top style="medium"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rgb="FF232627"/>
      </left>
      <right style="medium">
        <color rgb="FF232627"/>
      </right>
      <top style="medium">
        <color rgb="FF232627"/>
      </top>
      <bottom style="thin"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 style="medium">
        <color rgb="FF232627"/>
      </left>
      <right style="medium">
        <color rgb="FF232627"/>
      </right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/>
      <bottom style="thin"/>
      <diagonal/>
    </border>
    <border>
      <left style="medium">
        <color rgb="FF232627"/>
      </left>
      <right style="medium">
        <color rgb="FF232627"/>
      </right>
      <top/>
      <bottom style="thin"/>
      <diagonal/>
    </border>
    <border>
      <left/>
      <right style="thin"/>
      <top style="thin"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/>
      <right style="medium"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>
        <color rgb="FF232627"/>
      </left>
      <right style="medium">
        <color rgb="FF232627"/>
      </right>
      <top style="medium"/>
      <bottom style="medium">
        <color rgb="FF232627"/>
      </bottom>
      <diagonal/>
    </border>
    <border>
      <left/>
      <right/>
      <top/>
      <bottom style="medium"/>
      <diagonal/>
    </border>
    <border>
      <left style="medium"/>
      <right style="medium"/>
      <top style="medium"/>
      <bottom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/>
      <top style="thin"/>
      <bottom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/>
      <top/>
      <bottom/>
      <diagonal/>
    </border>
    <border>
      <left style="medium">
        <color rgb="FF232627"/>
      </left>
      <right style="medium">
        <color rgb="FF232627"/>
      </right>
      <top style="medium">
        <color rgb="FF232627"/>
      </top>
      <bottom/>
      <diagonal/>
    </border>
    <border>
      <left/>
      <right style="thin"/>
      <top/>
      <bottom style="medium"/>
      <diagonal/>
    </border>
    <border>
      <left/>
      <right style="medium">
        <color rgb="FF232627"/>
      </right>
      <top style="medium"/>
      <bottom style="medium">
        <color rgb="FF232627"/>
      </bottom>
      <diagonal/>
    </border>
    <border>
      <left style="medium"/>
      <right style="medium"/>
      <top/>
      <bottom/>
      <diagonal/>
    </border>
    <border>
      <left style="medium"/>
      <right/>
      <top/>
      <bottom style="thin"/>
      <diagonal/>
    </border>
    <border>
      <left style="thin">
        <color rgb="FF232627"/>
      </left>
      <right style="thin">
        <color rgb="FF232627"/>
      </right>
      <top style="thin">
        <color rgb="FF232627"/>
      </top>
      <bottom style="thin">
        <color rgb="FF232627"/>
      </bottom>
      <diagonal/>
    </border>
    <border>
      <left style="medium">
        <color rgb="FF232627"/>
      </left>
      <right style="medium">
        <color rgb="FF232627"/>
      </right>
      <top style="thin"/>
      <bottom/>
      <diagonal/>
    </border>
    <border>
      <left style="thin">
        <color rgb="FF232627"/>
      </left>
      <right style="thin">
        <color rgb="FF232627"/>
      </right>
      <top style="thin">
        <color rgb="FF232627"/>
      </top>
      <bottom/>
      <diagonal/>
    </border>
    <border>
      <left style="medium">
        <color rgb="FF232627"/>
      </left>
      <right/>
      <top style="medium">
        <color rgb="FF232627"/>
      </top>
      <bottom style="medium">
        <color rgb="FF232627"/>
      </bottom>
      <diagonal/>
    </border>
    <border>
      <left style="medium"/>
      <right/>
      <top style="medium">
        <color rgb="FF232627"/>
      </top>
      <bottom style="medium">
        <color rgb="FF232627"/>
      </bottom>
      <diagonal/>
    </border>
    <border>
      <left/>
      <right/>
      <top style="thin"/>
      <bottom style="medium"/>
      <diagonal/>
    </border>
    <border>
      <left/>
      <right style="medium"/>
      <top/>
      <bottom style="medium"/>
      <diagonal/>
    </border>
    <border>
      <left/>
      <right style="thin"/>
      <top style="medium"/>
      <bottom/>
      <diagonal/>
    </border>
    <border>
      <left style="medium">
        <color rgb="FF232627"/>
      </left>
      <right/>
      <top/>
      <bottom style="medium"/>
      <diagonal/>
    </border>
    <border>
      <left style="thin"/>
      <right style="medium">
        <color rgb="FF232627"/>
      </right>
      <top/>
      <bottom style="medium"/>
      <diagonal/>
    </border>
    <border>
      <left style="medium">
        <color rgb="FF232627"/>
      </left>
      <right style="thin"/>
      <top/>
      <bottom style="thin"/>
      <diagonal/>
    </border>
    <border>
      <left style="thin"/>
      <right style="medium">
        <color rgb="FF232627"/>
      </right>
      <top/>
      <bottom style="thin"/>
      <diagonal/>
    </border>
    <border>
      <left style="medium">
        <color rgb="FF232627"/>
      </left>
      <right style="thin"/>
      <top style="medium">
        <color rgb="FF232627"/>
      </top>
      <bottom style="medium">
        <color rgb="FF232627"/>
      </bottom>
      <diagonal/>
    </border>
    <border>
      <left style="thin"/>
      <right style="thin"/>
      <top style="medium">
        <color rgb="FF232627"/>
      </top>
      <bottom style="medium">
        <color rgb="FF232627"/>
      </bottom>
      <diagonal/>
    </border>
    <border>
      <left style="thin"/>
      <right style="medium">
        <color rgb="FF232627"/>
      </right>
      <top style="medium">
        <color rgb="FF232627"/>
      </top>
      <bottom style="medium">
        <color rgb="FF232627"/>
      </bottom>
      <diagonal/>
    </border>
    <border>
      <left style="medium">
        <color rgb="FF232627"/>
      </left>
      <right style="thin"/>
      <top style="medium"/>
      <bottom style="medium">
        <color rgb="FF232627"/>
      </bottom>
      <diagonal/>
    </border>
    <border>
      <left style="thin"/>
      <right style="medium">
        <color rgb="FF232627"/>
      </right>
      <top style="medium"/>
      <bottom style="medium">
        <color rgb="FF232627"/>
      </bottom>
      <diagonal/>
    </border>
    <border>
      <left style="thin"/>
      <right style="medium">
        <color rgb="FF232627"/>
      </right>
      <top/>
      <bottom/>
      <diagonal/>
    </border>
    <border>
      <left style="medium"/>
      <right/>
      <top/>
      <bottom style="medium"/>
      <diagonal/>
    </border>
    <border>
      <left/>
      <right/>
      <top style="thin"/>
      <bottom/>
      <diagonal/>
    </border>
    <border>
      <left/>
      <right style="thin"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medium">
        <color rgb="FF232627"/>
      </top>
      <bottom/>
      <diagonal/>
    </border>
    <border>
      <left style="medium">
        <color rgb="FF232627"/>
      </left>
      <right/>
      <top/>
      <bottom/>
      <diagonal/>
    </border>
    <border>
      <left/>
      <right style="medium">
        <color rgb="FF232627"/>
      </right>
      <top style="medium">
        <color rgb="FF232627"/>
      </top>
      <bottom/>
      <diagonal/>
    </border>
    <border>
      <left/>
      <right style="medium">
        <color rgb="FF232627"/>
      </right>
      <top/>
      <bottom/>
      <diagonal/>
    </border>
    <border>
      <left style="medium">
        <color rgb="FF232627"/>
      </left>
      <right/>
      <top/>
      <bottom style="medium">
        <color rgb="FF232627"/>
      </bottom>
      <diagonal/>
    </border>
    <border>
      <left/>
      <right style="medium">
        <color rgb="FF232627"/>
      </right>
      <top/>
      <bottom style="medium">
        <color rgb="FF232627"/>
      </bottom>
      <diagonal/>
    </border>
  </borders>
  <cellStyleXfs count="5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43"/>
    <xf borderId="0" fillId="0" fontId="3" numFmtId="41"/>
    <xf borderId="0" fillId="0" fontId="3" numFmtId="44"/>
    <xf borderId="0" fillId="0" fontId="3" numFmtId="42"/>
    <xf borderId="0" fillId="0" fontId="3" numFmtId="9"/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4" numFmtId="164">
      <alignment horizontal="general" vertical="bottom"/>
    </xf>
    <xf applyAlignment="1" borderId="0" fillId="0" fontId="4" numFmtId="165">
      <alignment horizontal="general" vertical="bottom"/>
    </xf>
    <xf applyAlignment="1" borderId="0" fillId="0" fontId="4" numFmtId="166">
      <alignment horizontal="general" vertical="bottom"/>
    </xf>
    <xf applyAlignment="1" borderId="0" fillId="0" fontId="4" numFmtId="167">
      <alignment horizontal="general" vertical="bottom"/>
    </xf>
    <xf applyAlignment="1" borderId="0" fillId="0" fontId="4" numFmtId="9">
      <alignment horizontal="general" vertical="bottom"/>
    </xf>
    <xf applyAlignment="1" borderId="0" fillId="2" fontId="5" numFmtId="0">
      <alignment horizontal="general" vertical="bottom"/>
    </xf>
    <xf applyAlignment="1" borderId="0" fillId="3" fontId="5" numFmtId="0">
      <alignment horizontal="general" vertical="bottom"/>
    </xf>
    <xf applyAlignment="1" borderId="0" fillId="4" fontId="5" numFmtId="0">
      <alignment horizontal="general" vertical="bottom"/>
    </xf>
    <xf applyAlignment="1" borderId="0" fillId="5" fontId="5" numFmtId="0">
      <alignment horizontal="general" vertical="bottom"/>
    </xf>
    <xf applyAlignment="1" borderId="0" fillId="6" fontId="5" numFmtId="0">
      <alignment horizontal="general" vertical="bottom"/>
    </xf>
    <xf applyAlignment="1" borderId="0" fillId="7" fontId="5" numFmtId="0">
      <alignment horizontal="general" vertical="bottom"/>
    </xf>
    <xf applyAlignment="1" borderId="0" fillId="8" fontId="5" numFmtId="0">
      <alignment horizontal="general" vertical="bottom"/>
    </xf>
    <xf applyAlignment="1" borderId="0" fillId="9" fontId="5" numFmtId="0">
      <alignment horizontal="general" vertical="bottom"/>
    </xf>
    <xf applyAlignment="1" borderId="0" fillId="10" fontId="5" numFmtId="0">
      <alignment horizontal="general" vertical="bottom"/>
    </xf>
    <xf applyAlignment="1" borderId="0" fillId="5" fontId="5" numFmtId="0">
      <alignment horizontal="general" vertical="bottom"/>
    </xf>
    <xf applyAlignment="1" borderId="0" fillId="8" fontId="5" numFmtId="0">
      <alignment horizontal="general" vertical="bottom"/>
    </xf>
    <xf applyAlignment="1" borderId="0" fillId="11" fontId="5" numFmtId="0">
      <alignment horizontal="general" vertical="bottom"/>
    </xf>
    <xf applyAlignment="1" borderId="0" fillId="12" fontId="6" numFmtId="0">
      <alignment horizontal="general" vertical="bottom"/>
    </xf>
    <xf applyAlignment="1" borderId="0" fillId="9" fontId="6" numFmtId="0">
      <alignment horizontal="general" vertical="bottom"/>
    </xf>
    <xf applyAlignment="1" borderId="0" fillId="10" fontId="6" numFmtId="0">
      <alignment horizontal="general" vertical="bottom"/>
    </xf>
    <xf applyAlignment="1" borderId="0" fillId="13" fontId="6" numFmtId="0">
      <alignment horizontal="general" vertical="bottom"/>
    </xf>
  </cellStyleXfs>
  <cellXfs count="50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4" fontId="0" numFmtId="0" pivotButton="0" quotePrefix="0" xfId="0">
      <alignment horizontal="general" vertical="bottom"/>
    </xf>
    <xf applyAlignment="1" borderId="0" fillId="21" fontId="0" numFmtId="0" pivotButton="0" quotePrefix="0" xfId="0">
      <alignment horizontal="general" vertical="bottom"/>
    </xf>
    <xf applyAlignment="1" borderId="0" fillId="22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center" wrapText="1"/>
    </xf>
    <xf applyAlignment="1" borderId="6" fillId="0" fontId="13" numFmtId="4" pivotButton="0" quotePrefix="0" xfId="0">
      <alignment horizontal="center" vertical="center" wrapText="1"/>
    </xf>
    <xf applyAlignment="1" borderId="7" fillId="22" fontId="13" numFmtId="4" pivotButton="0" quotePrefix="0" xfId="0">
      <alignment horizontal="center" vertical="center" wrapText="1"/>
    </xf>
    <xf applyAlignment="1" borderId="8" fillId="4" fontId="13" numFmtId="4" pivotButton="0" quotePrefix="0" xfId="0">
      <alignment horizontal="center" vertical="center" wrapText="1"/>
    </xf>
    <xf applyAlignment="1" borderId="7" fillId="8" fontId="13" numFmtId="4" pivotButton="0" quotePrefix="0" xfId="0">
      <alignment horizontal="center" vertical="center" wrapText="1"/>
    </xf>
    <xf applyAlignment="1" borderId="9" fillId="4" fontId="13" numFmtId="4" pivotButton="0" quotePrefix="0" xfId="0">
      <alignment horizontal="center" vertical="center" wrapText="1"/>
    </xf>
    <xf applyAlignment="1" borderId="9" fillId="3" fontId="13" numFmtId="4" pivotButton="0" quotePrefix="0" xfId="0">
      <alignment horizontal="center" vertical="center" wrapText="1"/>
    </xf>
    <xf applyAlignment="1" borderId="9" fillId="7" fontId="13" numFmtId="4" pivotButton="0" quotePrefix="0" xfId="0">
      <alignment horizontal="center" vertical="center" wrapText="1"/>
    </xf>
    <xf applyAlignment="1" borderId="10" fillId="4" fontId="13" numFmtId="4" pivotButton="0" quotePrefix="0" xfId="0">
      <alignment horizontal="center" vertical="center" wrapText="1"/>
    </xf>
    <xf applyAlignment="1" borderId="11" fillId="6" fontId="13" numFmtId="4" pivotButton="0" quotePrefix="0" xfId="0">
      <alignment horizontal="center" vertical="center" wrapText="1"/>
    </xf>
    <xf applyAlignment="1" borderId="11" fillId="23" fontId="13" numFmtId="4" pivotButton="0" quotePrefix="0" xfId="0">
      <alignment horizontal="center" vertical="center" wrapText="1"/>
    </xf>
    <xf applyAlignment="1" borderId="12" fillId="22" fontId="13" numFmtId="4" pivotButton="0" quotePrefix="0" xfId="0">
      <alignment horizontal="center" vertical="center" wrapText="1"/>
    </xf>
    <xf applyAlignment="1" borderId="11" fillId="3" fontId="13" numFmtId="4" pivotButton="0" quotePrefix="0" xfId="0">
      <alignment horizontal="center" vertical="center" wrapText="1"/>
    </xf>
    <xf applyAlignment="1" borderId="11" fillId="7" fontId="13" numFmtId="4" pivotButton="0" quotePrefix="0" xfId="0">
      <alignment horizontal="center" vertical="center" wrapText="1"/>
    </xf>
    <xf applyAlignment="1" borderId="13" fillId="23" fontId="13" numFmtId="4" pivotButton="0" quotePrefix="0" xfId="0">
      <alignment horizontal="center" vertical="center" wrapText="1"/>
    </xf>
    <xf applyAlignment="1" borderId="14" fillId="21" fontId="13" numFmtId="4" pivotButton="0" quotePrefix="0" xfId="0">
      <alignment horizontal="center" vertical="center" wrapText="1"/>
    </xf>
    <xf applyAlignment="1" borderId="14" fillId="3" fontId="13" numFmtId="4" pivotButton="0" quotePrefix="0" xfId="0">
      <alignment horizontal="center" vertical="center" wrapText="1"/>
    </xf>
    <xf applyAlignment="1" borderId="8" fillId="21" fontId="13" numFmtId="1" pivotButton="0" quotePrefix="0" xfId="0">
      <alignment horizontal="center" vertical="center" wrapText="1"/>
    </xf>
    <xf applyAlignment="1" borderId="15" fillId="23" fontId="13" numFmtId="4" pivotButton="0" quotePrefix="0" xfId="0">
      <alignment horizontal="center" vertical="center" wrapText="1"/>
    </xf>
    <xf applyAlignment="1" borderId="15" fillId="22" fontId="13" numFmtId="4" pivotButton="0" quotePrefix="0" xfId="0">
      <alignment horizontal="center" vertical="center" wrapText="1"/>
    </xf>
    <xf applyAlignment="1" borderId="16" fillId="4" fontId="13" numFmtId="4" pivotButton="0" quotePrefix="0" xfId="0">
      <alignment horizontal="center" vertical="center" wrapText="1"/>
    </xf>
    <xf applyAlignment="1" borderId="13" fillId="22" fontId="13" numFmtId="4" pivotButton="0" quotePrefix="0" xfId="0">
      <alignment horizontal="center" vertical="center" wrapText="1"/>
    </xf>
    <xf applyAlignment="1" borderId="13" fillId="7" fontId="13" numFmtId="4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7" fillId="22" fontId="14" numFmtId="3" pivotButton="0" quotePrefix="0" xfId="0">
      <alignment horizontal="center" vertical="center"/>
    </xf>
    <xf applyAlignment="1" borderId="18" fillId="4" fontId="14" numFmtId="3" pivotButton="0" quotePrefix="0" xfId="0">
      <alignment horizontal="center" vertical="center"/>
    </xf>
    <xf applyAlignment="1" borderId="11" fillId="22" fontId="14" numFmtId="3" pivotButton="0" quotePrefix="0" xfId="0">
      <alignment horizontal="center" vertical="center"/>
    </xf>
    <xf applyAlignment="1" borderId="12" fillId="4" fontId="14" numFmtId="3" pivotButton="0" quotePrefix="0" xfId="0">
      <alignment horizontal="center" vertical="center"/>
    </xf>
    <xf applyAlignment="1" borderId="8" fillId="22" fontId="14" numFmtId="3" pivotButton="0" quotePrefix="0" xfId="0">
      <alignment horizontal="center" vertical="center"/>
    </xf>
    <xf applyAlignment="1" borderId="13" fillId="7" fontId="14" numFmtId="3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19" fillId="4" fontId="15" numFmtId="3" pivotButton="0" quotePrefix="0" xfId="0">
      <alignment horizontal="center" vertical="center"/>
    </xf>
    <xf applyAlignment="1" borderId="19" fillId="0" fontId="15" numFmtId="4" pivotButton="0" quotePrefix="0" xfId="0">
      <alignment horizontal="center" vertical="center"/>
    </xf>
    <xf applyAlignment="1" borderId="19" fillId="22" fontId="15" numFmtId="4" pivotButton="0" quotePrefix="0" xfId="0">
      <alignment horizontal="center" vertical="center"/>
    </xf>
    <xf applyAlignment="1" borderId="19" fillId="4" fontId="15" numFmtId="1" pivotButton="0" quotePrefix="0" xfId="0">
      <alignment horizontal="center" vertical="center"/>
    </xf>
    <xf applyAlignment="1" borderId="19" fillId="21" fontId="15" numFmtId="3" pivotButton="0" quotePrefix="0" xfId="0">
      <alignment horizontal="center" vertical="center"/>
    </xf>
    <xf applyAlignment="1" borderId="19" fillId="21" fontId="15" numFmtId="1" pivotButton="0" quotePrefix="0" xfId="0">
      <alignment horizontal="center" vertical="center"/>
    </xf>
    <xf applyAlignment="1" borderId="20" fillId="0" fontId="15" numFmtId="4" pivotButton="0" quotePrefix="0" xfId="0">
      <alignment horizontal="center" vertical="center"/>
    </xf>
    <xf applyAlignment="1" borderId="21" fillId="22" fontId="15" numFmtId="3" pivotButton="0" quotePrefix="0" xfId="0">
      <alignment horizontal="center" vertical="center"/>
    </xf>
    <xf applyAlignment="1" borderId="22" fillId="7" fontId="15" numFmtId="4" pivotButton="0" quotePrefix="0" xfId="0">
      <alignment horizontal="center" vertical="center"/>
    </xf>
    <xf applyAlignment="1" borderId="0" fillId="24" fontId="0" numFmtId="0" pivotButton="0" quotePrefix="0" xfId="0">
      <alignment horizontal="general" vertical="bottom"/>
    </xf>
    <xf applyAlignment="1" borderId="14" fillId="4" fontId="15" numFmtId="3" pivotButton="0" quotePrefix="0" xfId="0">
      <alignment horizontal="center" vertical="center"/>
    </xf>
    <xf applyAlignment="1" borderId="14" fillId="0" fontId="15" numFmtId="4" pivotButton="0" quotePrefix="0" xfId="0">
      <alignment horizontal="center" vertical="center"/>
    </xf>
    <xf applyAlignment="1" borderId="14" fillId="22" fontId="15" numFmtId="4" pivotButton="0" quotePrefix="0" xfId="0">
      <alignment horizontal="center" vertical="center"/>
    </xf>
    <xf applyAlignment="1" borderId="14" fillId="4" fontId="15" numFmtId="1" pivotButton="0" quotePrefix="0" xfId="0">
      <alignment horizontal="center" vertical="center"/>
    </xf>
    <xf applyAlignment="1" borderId="23" fillId="0" fontId="15" numFmtId="4" pivotButton="0" quotePrefix="0" xfId="0">
      <alignment horizontal="center" vertical="center"/>
    </xf>
    <xf applyAlignment="1" borderId="24" fillId="22" fontId="15" numFmtId="3" pivotButton="0" quotePrefix="0" xfId="0">
      <alignment horizontal="center" vertical="center"/>
    </xf>
    <xf applyAlignment="1" borderId="25" fillId="7" fontId="15" numFmtId="4" pivotButton="0" quotePrefix="0" xfId="0">
      <alignment horizontal="center" vertical="center"/>
    </xf>
    <xf applyAlignment="1" borderId="26" fillId="4" fontId="15" numFmtId="3" pivotButton="0" quotePrefix="0" xfId="0">
      <alignment horizontal="center" vertical="center"/>
    </xf>
    <xf applyAlignment="1" borderId="27" fillId="22" fontId="15" numFmtId="3" pivotButton="0" quotePrefix="0" xfId="0">
      <alignment horizontal="center" vertical="center"/>
    </xf>
    <xf applyAlignment="1" borderId="28" fillId="4" fontId="15" numFmtId="3" pivotButton="0" quotePrefix="0" xfId="0">
      <alignment horizontal="center" vertical="center"/>
    </xf>
    <xf applyAlignment="1" borderId="0" fillId="7" fontId="0" numFmtId="0" pivotButton="0" quotePrefix="0" xfId="0">
      <alignment horizontal="general" vertical="bottom"/>
    </xf>
    <xf applyAlignment="1" borderId="19" fillId="24" fontId="15" numFmtId="4" pivotButton="0" quotePrefix="0" xfId="0">
      <alignment horizontal="center" vertical="center"/>
    </xf>
    <xf applyAlignment="1" borderId="14" fillId="24" fontId="15" numFmtId="4" pivotButton="0" quotePrefix="0" xfId="0">
      <alignment horizontal="center" vertical="center"/>
    </xf>
    <xf applyAlignment="1" borderId="29" fillId="4" fontId="15" numFmtId="3" pivotButton="0" quotePrefix="0" xfId="0">
      <alignment horizontal="center" vertical="center"/>
    </xf>
    <xf applyAlignment="1" borderId="30" fillId="0" fontId="15" numFmtId="4" pivotButton="0" quotePrefix="0" xfId="0">
      <alignment horizontal="center" vertical="center"/>
    </xf>
    <xf applyAlignment="1" borderId="31" fillId="4" fontId="15" numFmtId="3" pivotButton="0" quotePrefix="0" xfId="0">
      <alignment horizontal="center" vertical="center"/>
    </xf>
    <xf applyAlignment="1" borderId="31" fillId="0" fontId="15" numFmtId="4" pivotButton="0" quotePrefix="0" xfId="0">
      <alignment horizontal="center" vertical="center"/>
    </xf>
    <xf applyAlignment="1" borderId="30" fillId="4" fontId="15" numFmtId="3" pivotButton="0" quotePrefix="0" xfId="0">
      <alignment horizontal="center" vertical="center"/>
    </xf>
    <xf applyAlignment="1" borderId="31" fillId="4" fontId="15" numFmtId="1" pivotButton="0" quotePrefix="0" xfId="0">
      <alignment horizontal="center" vertical="center"/>
    </xf>
    <xf applyAlignment="1" borderId="7" fillId="0" fontId="16" numFmtId="0" pivotButton="0" quotePrefix="0" xfId="0">
      <alignment horizontal="center" vertical="bottom"/>
    </xf>
    <xf applyAlignment="1" borderId="32" fillId="4" fontId="13" numFmtId="3" pivotButton="0" quotePrefix="0" xfId="0">
      <alignment horizontal="center" vertical="center"/>
    </xf>
    <xf applyAlignment="1" borderId="33" fillId="0" fontId="13" numFmtId="4" pivotButton="0" quotePrefix="0" xfId="0">
      <alignment horizontal="center" vertical="center"/>
    </xf>
    <xf applyAlignment="1" borderId="33" fillId="4" fontId="13" numFmtId="3" pivotButton="0" quotePrefix="0" xfId="0">
      <alignment horizontal="center" vertical="center"/>
    </xf>
    <xf applyAlignment="1" borderId="7" fillId="4" fontId="13" numFmtId="3" pivotButton="0" quotePrefix="0" xfId="0">
      <alignment horizontal="center" vertical="center"/>
    </xf>
    <xf applyAlignment="1" borderId="32" fillId="4" fontId="13" numFmtId="1" pivotButton="0" quotePrefix="0" xfId="0">
      <alignment horizontal="center" vertical="center"/>
    </xf>
    <xf applyAlignment="1" borderId="7" fillId="0" fontId="13" numFmtId="4" pivotButton="0" quotePrefix="0" xfId="0">
      <alignment horizontal="center" vertical="center"/>
    </xf>
    <xf applyAlignment="1" borderId="33" fillId="22" fontId="13" numFmtId="4" pivotButton="0" quotePrefix="0" xfId="0">
      <alignment horizontal="center" vertical="center"/>
    </xf>
    <xf applyAlignment="1" borderId="33" fillId="21" fontId="13" numFmtId="4" pivotButton="0" quotePrefix="0" xfId="0">
      <alignment horizontal="center" vertical="center"/>
    </xf>
    <xf applyAlignment="1" borderId="33" fillId="21" fontId="13" numFmtId="1" pivotButton="0" quotePrefix="0" xfId="0">
      <alignment horizontal="center" vertical="center"/>
    </xf>
    <xf applyAlignment="1" borderId="34" fillId="22" fontId="13" numFmtId="3" pivotButton="0" quotePrefix="0" xfId="0">
      <alignment horizontal="center" vertical="center"/>
    </xf>
    <xf applyAlignment="1" borderId="6" fillId="7" fontId="13" numFmtId="4" pivotButton="0" quotePrefix="0" xfId="0">
      <alignment horizontal="center" vertical="center"/>
    </xf>
    <xf applyAlignment="1" borderId="0" fillId="4" fontId="0" numFmtId="3" pivotButton="0" quotePrefix="0" xfId="0">
      <alignment horizontal="general" vertical="bottom"/>
    </xf>
    <xf applyAlignment="1" borderId="0" fillId="0" fontId="0" numFmtId="1" pivotButton="0" quotePrefix="0" xfId="0">
      <alignment horizontal="general" vertical="bottom"/>
    </xf>
    <xf applyAlignment="1" borderId="0" fillId="0" fontId="0" numFmtId="4" pivotButton="0" quotePrefix="0" xfId="0">
      <alignment horizontal="general" vertical="bottom"/>
    </xf>
    <xf applyAlignment="1" borderId="0" fillId="22" fontId="0" numFmtId="4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35" fillId="0" fontId="0" numFmtId="0" pivotButton="0" quotePrefix="0" xfId="0">
      <alignment horizontal="center" vertical="center" wrapText="1"/>
    </xf>
    <xf applyAlignment="1" borderId="7" fillId="0" fontId="13" numFmtId="4" pivotButton="0" quotePrefix="0" xfId="0">
      <alignment horizontal="center" vertical="center" wrapText="1"/>
    </xf>
    <xf applyAlignment="1" borderId="10" fillId="6" fontId="13" numFmtId="4" pivotButton="0" quotePrefix="0" xfId="0">
      <alignment horizontal="center" vertical="center" wrapText="1"/>
    </xf>
    <xf applyAlignment="1" borderId="11" fillId="0" fontId="13" numFmtId="4" pivotButton="0" quotePrefix="0" xfId="0">
      <alignment horizontal="center" vertical="center" wrapText="1"/>
    </xf>
    <xf applyAlignment="1" borderId="12" fillId="0" fontId="13" numFmtId="4" pivotButton="0" quotePrefix="0" xfId="0">
      <alignment horizontal="center" vertical="center" wrapText="1"/>
    </xf>
    <xf applyAlignment="1" borderId="36" fillId="4" fontId="13" numFmtId="4" pivotButton="0" quotePrefix="0" xfId="0">
      <alignment horizontal="center" vertical="center" wrapText="1"/>
    </xf>
    <xf applyAlignment="1" borderId="13" fillId="6" fontId="13" numFmtId="4" pivotButton="0" quotePrefix="0" xfId="0">
      <alignment horizontal="center" vertical="center" wrapText="1"/>
    </xf>
    <xf applyAlignment="1" borderId="37" fillId="7" fontId="13" numFmtId="4" pivotButton="0" quotePrefix="0" xfId="0">
      <alignment horizontal="center" vertical="center" wrapText="1"/>
    </xf>
    <xf applyAlignment="1" borderId="38" fillId="25" fontId="13" numFmtId="4" pivotButton="0" quotePrefix="0" xfId="0">
      <alignment horizontal="center" vertical="center" wrapText="1"/>
    </xf>
    <xf applyAlignment="1" borderId="23" fillId="4" fontId="13" numFmtId="4" pivotButton="0" quotePrefix="0" xfId="0">
      <alignment horizontal="center" vertical="center" wrapText="1"/>
    </xf>
    <xf applyAlignment="1" borderId="14" fillId="22" fontId="13" numFmtId="4" pivotButton="0" quotePrefix="0" xfId="0">
      <alignment horizontal="center" vertical="center" wrapText="1"/>
    </xf>
    <xf applyAlignment="1" borderId="30" fillId="22" fontId="13" numFmtId="4" pivotButton="0" quotePrefix="0" xfId="0">
      <alignment horizontal="center" vertical="center" wrapText="1"/>
    </xf>
    <xf applyAlignment="1" borderId="9" fillId="0" fontId="14" numFmtId="3" pivotButton="0" quotePrefix="0" xfId="0">
      <alignment horizontal="center" vertical="center"/>
    </xf>
    <xf applyAlignment="1" borderId="36" fillId="0" fontId="14" numFmtId="3" pivotButton="0" quotePrefix="0" xfId="0">
      <alignment horizontal="center" vertical="center"/>
    </xf>
    <xf applyAlignment="1" borderId="13" fillId="0" fontId="14" numFmtId="3" pivotButton="0" quotePrefix="0" xfId="0">
      <alignment horizontal="center" vertical="center"/>
    </xf>
    <xf applyAlignment="1" borderId="18" fillId="0" fontId="14" numFmtId="3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26" fillId="6" fontId="15" numFmtId="3" pivotButton="0" quotePrefix="0" xfId="0">
      <alignment horizontal="center" vertical="center"/>
    </xf>
    <xf applyAlignment="1" borderId="20" fillId="24" fontId="15" numFmtId="4" pivotButton="0" quotePrefix="0" xfId="0">
      <alignment horizontal="center" vertical="center"/>
    </xf>
    <xf applyAlignment="1" borderId="39" fillId="3" fontId="15" numFmtId="3" pivotButton="0" quotePrefix="0" xfId="0">
      <alignment horizontal="center" vertical="center"/>
    </xf>
    <xf applyAlignment="1" borderId="40" fillId="24" fontId="15" numFmtId="4" pivotButton="0" quotePrefix="0" xfId="0">
      <alignment horizontal="center" vertical="center"/>
    </xf>
    <xf applyAlignment="1" borderId="26" fillId="0" fontId="15" numFmtId="4" pivotButton="0" quotePrefix="0" xfId="0">
      <alignment horizontal="center" vertical="center"/>
    </xf>
    <xf applyAlignment="1" borderId="19" fillId="4" fontId="15" numFmtId="4" pivotButton="0" quotePrefix="0" xfId="0">
      <alignment horizontal="center" vertical="center"/>
    </xf>
    <xf applyAlignment="1" borderId="19" fillId="22" fontId="15" numFmtId="3" pivotButton="0" quotePrefix="0" xfId="0">
      <alignment horizontal="center" vertical="center"/>
    </xf>
    <xf applyAlignment="1" borderId="28" fillId="6" fontId="15" numFmtId="3" pivotButton="0" quotePrefix="0" xfId="0">
      <alignment horizontal="center" vertical="center"/>
    </xf>
    <xf applyAlignment="1" borderId="23" fillId="24" fontId="15" numFmtId="4" pivotButton="0" quotePrefix="0" xfId="0">
      <alignment horizontal="center" vertical="center"/>
    </xf>
    <xf applyAlignment="1" borderId="29" fillId="6" fontId="15" numFmtId="3" pivotButton="0" quotePrefix="0" xfId="0">
      <alignment horizontal="center" vertical="center"/>
    </xf>
    <xf applyAlignment="1" borderId="30" fillId="24" fontId="15" numFmtId="4" pivotButton="0" quotePrefix="0" xfId="0">
      <alignment horizontal="center" vertical="center"/>
    </xf>
    <xf applyAlignment="1" borderId="41" fillId="24" fontId="15" numFmtId="4" pivotButton="0" quotePrefix="0" xfId="0">
      <alignment horizontal="center" vertical="center"/>
    </xf>
    <xf applyAlignment="1" borderId="42" fillId="6" fontId="13" numFmtId="3" pivotButton="0" quotePrefix="0" xfId="0">
      <alignment horizontal="center" vertical="center"/>
    </xf>
    <xf applyAlignment="1" borderId="43" fillId="0" fontId="13" numFmtId="4" pivotButton="0" quotePrefix="0" xfId="0">
      <alignment horizontal="center" vertical="center"/>
    </xf>
    <xf applyAlignment="1" borderId="43" fillId="4" fontId="13" numFmtId="3" pivotButton="0" quotePrefix="0" xfId="0">
      <alignment horizontal="center" vertical="center"/>
    </xf>
    <xf applyAlignment="1" borderId="44" fillId="0" fontId="13" numFmtId="4" pivotButton="0" quotePrefix="0" xfId="0">
      <alignment horizontal="center" vertical="center"/>
    </xf>
    <xf applyAlignment="1" borderId="45" fillId="3" fontId="13" numFmtId="3" pivotButton="0" quotePrefix="0" xfId="0">
      <alignment horizontal="center" vertical="center"/>
    </xf>
    <xf applyAlignment="1" borderId="46" fillId="0" fontId="13" numFmtId="4" pivotButton="0" quotePrefix="0" xfId="0">
      <alignment horizontal="center" vertical="center"/>
    </xf>
    <xf applyAlignment="1" borderId="42" fillId="0" fontId="13" numFmtId="4" pivotButton="0" quotePrefix="0" xfId="0">
      <alignment horizontal="center" vertical="center"/>
    </xf>
    <xf applyAlignment="1" borderId="43" fillId="22" fontId="13" numFmtId="3" pivotButton="0" quotePrefix="0" xfId="0">
      <alignment horizontal="center" vertical="center"/>
    </xf>
    <xf applyAlignment="1" borderId="43" fillId="22" fontId="13" numFmtId="4" pivotButton="0" quotePrefix="0" xfId="0">
      <alignment horizontal="center" vertical="center"/>
    </xf>
    <xf applyAlignment="1" borderId="0" fillId="24" fontId="0" numFmtId="4" pivotButton="0" quotePrefix="0" xfId="0">
      <alignment horizontal="general" vertical="bottom"/>
    </xf>
    <xf applyAlignment="1" borderId="23" fillId="22" fontId="13" numFmtId="4" pivotButton="0" quotePrefix="0" xfId="0">
      <alignment horizontal="center" vertical="center" wrapText="1"/>
    </xf>
    <xf applyAlignment="1" borderId="11" fillId="8" fontId="13" numFmtId="4" pivotButton="0" quotePrefix="0" xfId="0">
      <alignment horizontal="center" vertical="center" wrapText="1"/>
    </xf>
    <xf applyAlignment="1" borderId="14" fillId="26" fontId="13" numFmtId="4" pivotButton="0" quotePrefix="0" xfId="0">
      <alignment horizontal="center" vertical="center" wrapText="1"/>
    </xf>
    <xf applyAlignment="1" borderId="14" fillId="10" fontId="13" numFmtId="4" pivotButton="0" quotePrefix="0" xfId="0">
      <alignment horizontal="center" vertical="center" wrapText="1"/>
    </xf>
    <xf applyAlignment="1" borderId="8" fillId="0" fontId="13" numFmtId="4" pivotButton="0" quotePrefix="0" xfId="0">
      <alignment horizontal="center" vertical="center" wrapText="1"/>
    </xf>
    <xf applyAlignment="1" borderId="33" fillId="4" fontId="13" numFmtId="4" pivotButton="0" quotePrefix="0" xfId="0">
      <alignment horizontal="center" vertical="center" wrapText="1"/>
    </xf>
    <xf applyAlignment="1" borderId="35" fillId="22" fontId="13" numFmtId="4" pivotButton="0" quotePrefix="0" xfId="0">
      <alignment horizontal="center" vertical="center" wrapText="1"/>
    </xf>
    <xf applyAlignment="1" borderId="47" fillId="22" fontId="13" numFmtId="4" pivotButton="0" quotePrefix="0" xfId="0">
      <alignment horizontal="center" vertical="center" wrapText="1"/>
    </xf>
    <xf applyAlignment="1" borderId="20" fillId="22" fontId="15" numFmtId="3" pivotButton="0" quotePrefix="0" xfId="0">
      <alignment horizontal="center" vertical="center"/>
    </xf>
    <xf applyAlignment="1" borderId="44" fillId="22" fontId="13" numFmtId="3" pivotButton="0" quotePrefix="0" xfId="0">
      <alignment horizontal="center" vertical="center"/>
    </xf>
    <xf applyAlignment="1" borderId="13" fillId="0" fontId="13" numFmtId="4" pivotButton="0" quotePrefix="0" xfId="0">
      <alignment horizontal="center" vertical="center" wrapText="1"/>
    </xf>
    <xf applyAlignment="1" borderId="48" fillId="22" fontId="13" numFmtId="4" pivotButton="0" quotePrefix="0" xfId="0">
      <alignment horizontal="center" vertical="center" wrapText="1"/>
    </xf>
    <xf applyAlignment="1" borderId="33" fillId="0" fontId="13" numFmtId="4" pivotButton="0" quotePrefix="0" xfId="0">
      <alignment horizontal="center" vertical="center" wrapText="1"/>
    </xf>
    <xf applyAlignment="1" borderId="7" fillId="4" fontId="13" numFmtId="4" pivotButton="0" quotePrefix="0" xfId="0">
      <alignment horizontal="center" vertical="center" wrapText="1"/>
    </xf>
    <xf applyAlignment="1" borderId="36" fillId="22" fontId="13" numFmtId="4" pivotButton="0" quotePrefix="0" xfId="0">
      <alignment horizontal="center" vertical="center" wrapText="1"/>
    </xf>
    <xf applyAlignment="1" borderId="36" fillId="0" fontId="13" numFmtId="4" pivotButton="0" quotePrefix="0" xfId="0">
      <alignment horizontal="center" vertical="center" wrapText="1"/>
    </xf>
    <xf applyAlignment="1" borderId="49" fillId="4" fontId="13" numFmtId="4" pivotButton="0" quotePrefix="0" xfId="0">
      <alignment horizontal="center" vertical="center" wrapText="1"/>
    </xf>
    <xf applyAlignment="1" borderId="47" fillId="8" fontId="13" numFmtId="4" pivotButton="0" quotePrefix="0" xfId="0">
      <alignment horizontal="center" vertical="center" wrapText="1"/>
    </xf>
    <xf applyAlignment="1" borderId="0" fillId="0" fontId="13" numFmtId="4" pivotButton="0" quotePrefix="0" xfId="0">
      <alignment horizontal="center" vertical="center" wrapText="1"/>
    </xf>
    <xf applyAlignment="1" borderId="9" fillId="22" fontId="13" numFmtId="4" pivotButton="0" quotePrefix="0" xfId="0">
      <alignment horizontal="center" vertical="center" wrapText="1"/>
    </xf>
    <xf applyAlignment="1" borderId="50" fillId="22" fontId="13" numFmtId="4" pivotButton="0" quotePrefix="0" xfId="0">
      <alignment horizontal="center" vertical="center" wrapText="1"/>
    </xf>
    <xf applyAlignment="1" borderId="51" fillId="4" fontId="14" numFmtId="3" pivotButton="0" quotePrefix="0" xfId="0">
      <alignment horizontal="center" vertical="center"/>
    </xf>
    <xf applyAlignment="1" borderId="18" fillId="22" fontId="14" numFmtId="3" pivotButton="0" quotePrefix="0" xfId="0">
      <alignment horizontal="center" vertical="center"/>
    </xf>
    <xf applyAlignment="1" borderId="21" fillId="4" fontId="15" numFmtId="3" pivotButton="0" quotePrefix="0" xfId="0">
      <alignment horizontal="center" vertical="center"/>
    </xf>
    <xf applyAlignment="1" borderId="19" fillId="0" fontId="15" numFmtId="3" pivotButton="0" quotePrefix="0" xfId="0">
      <alignment horizontal="center" vertical="center"/>
    </xf>
    <xf applyAlignment="1" borderId="52" fillId="22" fontId="15" numFmtId="3" pivotButton="0" quotePrefix="0" xfId="0">
      <alignment horizontal="center" vertical="center"/>
    </xf>
    <xf applyAlignment="1" borderId="53" fillId="22" fontId="15" numFmtId="4" pivotButton="0" quotePrefix="0" xfId="0">
      <alignment horizontal="center" vertical="center"/>
    </xf>
    <xf applyAlignment="1" borderId="27" fillId="4" fontId="15" numFmtId="3" pivotButton="0" quotePrefix="0" xfId="0">
      <alignment horizontal="center" vertical="center"/>
    </xf>
    <xf applyAlignment="1" borderId="24" fillId="4" fontId="15" numFmtId="3" pivotButton="0" quotePrefix="0" xfId="0">
      <alignment horizontal="center" vertical="center"/>
    </xf>
    <xf applyAlignment="1" borderId="28" fillId="0" fontId="15" numFmtId="4" pivotButton="0" quotePrefix="0" xfId="0">
      <alignment horizontal="center" vertical="center"/>
    </xf>
    <xf applyAlignment="1" borderId="28" fillId="24" fontId="15" numFmtId="4" pivotButton="0" quotePrefix="0" xfId="0">
      <alignment horizontal="center" vertical="center"/>
    </xf>
    <xf applyAlignment="1" borderId="25" fillId="0" fontId="15" numFmtId="4" pivotButton="0" quotePrefix="0" xfId="0">
      <alignment horizontal="center" vertical="center"/>
    </xf>
    <xf applyAlignment="1" borderId="26" fillId="0" fontId="15" numFmtId="3" pivotButton="0" quotePrefix="0" xfId="0">
      <alignment horizontal="center" vertical="center"/>
    </xf>
    <xf applyAlignment="1" borderId="26" fillId="24" fontId="15" numFmtId="4" pivotButton="0" quotePrefix="0" xfId="0">
      <alignment horizontal="center" vertical="center"/>
    </xf>
    <xf applyAlignment="1" borderId="54" fillId="4" fontId="15" numFmtId="3" pivotButton="0" quotePrefix="0" xfId="0">
      <alignment horizontal="center" vertical="center"/>
    </xf>
    <xf applyAlignment="1" borderId="29" fillId="0" fontId="15" numFmtId="4" pivotButton="0" quotePrefix="0" xfId="0">
      <alignment horizontal="center" vertical="center"/>
    </xf>
    <xf applyAlignment="1" borderId="31" fillId="0" fontId="15" numFmtId="3" pivotButton="0" quotePrefix="0" xfId="0">
      <alignment horizontal="center" vertical="center"/>
    </xf>
    <xf applyAlignment="1" borderId="17" fillId="22" fontId="15" numFmtId="3" pivotButton="0" quotePrefix="0" xfId="0">
      <alignment horizontal="center" vertical="center"/>
    </xf>
    <xf applyAlignment="1" borderId="55" fillId="22" fontId="15" numFmtId="4" pivotButton="0" quotePrefix="0" xfId="0">
      <alignment horizontal="center" vertical="center"/>
    </xf>
    <xf applyAlignment="1" borderId="34" fillId="4" fontId="13" numFmtId="3" pivotButton="0" quotePrefix="0" xfId="0">
      <alignment horizontal="center" vertical="center"/>
    </xf>
    <xf applyAlignment="1" borderId="56" fillId="22" fontId="13" numFmtId="3" pivotButton="0" quotePrefix="0" xfId="0">
      <alignment horizontal="center" vertical="center"/>
    </xf>
    <xf applyAlignment="1" borderId="57" fillId="22" fontId="13" numFmtId="4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applyAlignment="1" borderId="0" fillId="0" fontId="18" numFmtId="0" pivotButton="0" quotePrefix="0" xfId="0">
      <alignment horizontal="general" vertical="bottom"/>
    </xf>
    <xf applyAlignment="1" borderId="0" fillId="0" fontId="18" numFmtId="0" pivotButton="0" quotePrefix="0" xfId="0">
      <alignment horizontal="general" vertical="bottom"/>
    </xf>
    <xf applyAlignment="1" borderId="0" fillId="0" fontId="18" numFmtId="4" pivotButton="0" quotePrefix="0" xfId="0">
      <alignment horizontal="general" vertical="bottom"/>
    </xf>
    <xf applyAlignment="1" borderId="58" fillId="0" fontId="0" numFmtId="0" pivotButton="0" quotePrefix="0" xfId="0">
      <alignment horizontal="general" vertical="bottom"/>
    </xf>
    <xf applyAlignment="1" borderId="6" fillId="7" fontId="13" numFmtId="4" pivotButton="0" quotePrefix="0" xfId="0">
      <alignment horizontal="center" vertical="center" wrapText="1"/>
    </xf>
    <xf applyAlignment="1" borderId="0" fillId="7" fontId="13" numFmtId="4" pivotButton="0" quotePrefix="0" xfId="0">
      <alignment horizontal="center" vertical="center" wrapText="1"/>
    </xf>
    <xf applyAlignment="1" borderId="59" fillId="5" fontId="13" numFmtId="4" pivotButton="0" quotePrefix="0" xfId="0">
      <alignment horizontal="center" vertical="center" wrapText="1"/>
    </xf>
    <xf applyAlignment="1" borderId="60" fillId="4" fontId="13" numFmtId="4" pivotButton="0" quotePrefix="0" xfId="0">
      <alignment horizontal="center" vertical="center" wrapText="1"/>
    </xf>
    <xf applyAlignment="1" borderId="60" fillId="22" fontId="13" numFmtId="4" pivotButton="0" quotePrefix="0" xfId="0">
      <alignment horizontal="center" vertical="center" wrapText="1"/>
    </xf>
    <xf applyAlignment="1" borderId="43" fillId="0" fontId="13" numFmtId="4" pivotButton="0" quotePrefix="0" xfId="0">
      <alignment horizontal="center" vertical="center" wrapText="1"/>
    </xf>
    <xf applyAlignment="1" borderId="44" fillId="6" fontId="16" numFmtId="4" pivotButton="0" quotePrefix="0" xfId="0">
      <alignment horizontal="center" vertical="center" wrapText="1"/>
    </xf>
    <xf applyAlignment="1" borderId="45" fillId="5" fontId="13" numFmtId="4" pivotButton="0" quotePrefix="0" xfId="0">
      <alignment horizontal="center" vertical="center" wrapText="1"/>
    </xf>
    <xf applyAlignment="1" borderId="45" fillId="6" fontId="13" numFmtId="4" pivotButton="0" quotePrefix="0" xfId="0">
      <alignment horizontal="center" vertical="center" wrapText="1"/>
    </xf>
    <xf applyAlignment="1" borderId="60" fillId="21" fontId="13" numFmtId="4" pivotButton="0" quotePrefix="0" xfId="0">
      <alignment horizontal="center" vertical="center" wrapText="1"/>
    </xf>
    <xf applyAlignment="1" borderId="12" fillId="10" fontId="13" numFmtId="4" pivotButton="0" quotePrefix="0" xfId="0">
      <alignment horizontal="center" vertical="center" wrapText="1"/>
    </xf>
    <xf applyAlignment="1" borderId="60" fillId="26" fontId="13" numFmtId="4" pivotButton="0" quotePrefix="0" xfId="0">
      <alignment horizontal="center" vertical="center" wrapText="1"/>
    </xf>
    <xf applyAlignment="1" borderId="12" fillId="25" fontId="13" numFmtId="4" pivotButton="0" quotePrefix="0" xfId="0">
      <alignment horizontal="center" vertical="center" wrapText="1"/>
    </xf>
    <xf applyAlignment="1" borderId="61" fillId="22" fontId="13" numFmtId="4" pivotButton="0" quotePrefix="0" xfId="0">
      <alignment horizontal="center" vertical="center" wrapText="1"/>
    </xf>
    <xf applyAlignment="1" borderId="62" fillId="22" fontId="13" numFmtId="4" pivotButton="0" quotePrefix="0" xfId="0">
      <alignment horizontal="center" vertical="center" wrapText="1"/>
    </xf>
    <xf applyAlignment="1" borderId="17" fillId="0" fontId="14" numFmtId="3" pivotButton="0" quotePrefix="0" xfId="0">
      <alignment horizontal="center" vertical="center"/>
    </xf>
    <xf applyAlignment="1" borderId="11" fillId="0" fontId="14" numFmtId="3" pivotButton="0" quotePrefix="0" xfId="0">
      <alignment horizontal="center" vertical="center"/>
    </xf>
    <xf applyAlignment="1" borderId="8" fillId="0" fontId="14" numFmtId="3" pivotButton="0" quotePrefix="0" xfId="0">
      <alignment horizontal="center" vertical="center"/>
    </xf>
    <xf applyAlignment="1" borderId="19" fillId="6" fontId="15" numFmtId="4" pivotButton="0" quotePrefix="0" xfId="0">
      <alignment horizontal="center" vertical="center"/>
    </xf>
    <xf applyAlignment="1" borderId="19" fillId="24" fontId="15" numFmtId="3" pivotButton="0" quotePrefix="0" xfId="0">
      <alignment horizontal="center" vertical="center"/>
    </xf>
    <xf applyAlignment="1" borderId="63" fillId="22" fontId="15" numFmtId="3" pivotButton="0" quotePrefix="0" xfId="0">
      <alignment horizontal="center" vertical="center"/>
    </xf>
    <xf applyAlignment="1" borderId="64" fillId="22" fontId="15" numFmtId="4" pivotButton="0" quotePrefix="0" xfId="0">
      <alignment horizontal="center" vertical="center"/>
    </xf>
    <xf applyAlignment="1" borderId="14" fillId="0" fontId="15" numFmtId="3" pivotButton="0" quotePrefix="0" xfId="0">
      <alignment horizontal="center" vertical="center"/>
    </xf>
    <xf applyAlignment="1" borderId="0" fillId="0" fontId="0" numFmtId="0" pivotButton="0" quotePrefix="0" xfId="0">
      <alignment horizontal="center" vertical="distributed" wrapText="1"/>
    </xf>
    <xf applyAlignment="1" borderId="0" fillId="0" fontId="0" numFmtId="0" pivotButton="0" quotePrefix="0" xfId="0">
      <alignment horizontal="left" vertical="distributed" wrapText="1"/>
    </xf>
    <xf applyAlignment="1" borderId="26" fillId="4" fontId="15" numFmtId="3" pivotButton="0" quotePrefix="0" xfId="0">
      <alignment horizontal="center" vertical="distributed" wrapText="1"/>
    </xf>
    <xf applyAlignment="1" borderId="14" fillId="0" fontId="15" numFmtId="3" pivotButton="0" quotePrefix="0" xfId="0">
      <alignment horizontal="center" vertical="distributed" wrapText="1"/>
    </xf>
    <xf applyAlignment="1" borderId="14" fillId="0" fontId="15" numFmtId="4" pivotButton="0" quotePrefix="0" xfId="0">
      <alignment horizontal="center" vertical="distributed" wrapText="1"/>
    </xf>
    <xf applyAlignment="1" borderId="19" fillId="6" fontId="15" numFmtId="4" pivotButton="0" quotePrefix="0" xfId="0">
      <alignment horizontal="center" vertical="distributed" wrapText="1"/>
    </xf>
    <xf applyAlignment="1" borderId="19" fillId="4" fontId="15" numFmtId="3" pivotButton="0" quotePrefix="0" xfId="0">
      <alignment horizontal="center" vertical="distributed" wrapText="1"/>
    </xf>
    <xf applyAlignment="1" borderId="19" fillId="24" fontId="15" numFmtId="3" pivotButton="0" quotePrefix="0" xfId="0">
      <alignment horizontal="center" vertical="distributed" wrapText="1"/>
    </xf>
    <xf applyAlignment="1" borderId="19" fillId="0" fontId="15" numFmtId="4" pivotButton="0" quotePrefix="0" xfId="0">
      <alignment horizontal="center" vertical="distributed" wrapText="1"/>
    </xf>
    <xf applyAlignment="1" borderId="20" fillId="0" fontId="15" numFmtId="4" pivotButton="0" quotePrefix="0" xfId="0">
      <alignment horizontal="center" vertical="distributed" wrapText="1"/>
    </xf>
    <xf applyAlignment="1" borderId="63" fillId="22" fontId="15" numFmtId="3" pivotButton="0" quotePrefix="0" xfId="0">
      <alignment horizontal="center" vertical="distributed" wrapText="1"/>
    </xf>
    <xf applyAlignment="1" borderId="64" fillId="22" fontId="15" numFmtId="4" pivotButton="0" quotePrefix="0" xfId="0">
      <alignment horizontal="center" vertical="distributed" wrapText="1"/>
    </xf>
    <xf applyAlignment="1" borderId="0" fillId="0" fontId="0" numFmtId="0" pivotButton="0" quotePrefix="0" xfId="0">
      <alignment horizontal="general" vertical="distributed" wrapText="1"/>
    </xf>
    <xf applyAlignment="1" borderId="30" fillId="0" fontId="15" numFmtId="3" pivotButton="0" quotePrefix="0" xfId="0">
      <alignment horizontal="center" vertical="center"/>
    </xf>
    <xf applyAlignment="1" borderId="42" fillId="4" fontId="13" numFmtId="3" pivotButton="0" quotePrefix="0" xfId="0">
      <alignment horizontal="center" vertical="center"/>
    </xf>
    <xf applyAlignment="1" borderId="43" fillId="0" fontId="13" numFmtId="3" pivotButton="0" quotePrefix="0" xfId="0">
      <alignment horizontal="center" vertical="center"/>
    </xf>
    <xf applyAlignment="1" borderId="44" fillId="21" fontId="13" numFmtId="3" pivotButton="0" quotePrefix="0" xfId="0">
      <alignment horizontal="center" vertical="center"/>
    </xf>
    <xf applyAlignment="1" borderId="65" fillId="0" fontId="13" numFmtId="4" pivotButton="0" quotePrefix="0" xfId="0">
      <alignment horizontal="center" vertical="center"/>
    </xf>
    <xf applyAlignment="1" borderId="66" fillId="0" fontId="13" numFmtId="4" pivotButton="0" quotePrefix="0" xfId="0">
      <alignment horizontal="center" vertical="center"/>
    </xf>
    <xf applyAlignment="1" borderId="66" fillId="0" fontId="13" numFmtId="3" pivotButton="0" quotePrefix="0" xfId="0">
      <alignment horizontal="center" vertical="center"/>
    </xf>
    <xf applyAlignment="1" borderId="67" fillId="0" fontId="13" numFmtId="4" pivotButton="0" quotePrefix="0" xfId="0">
      <alignment horizontal="center" vertical="center"/>
    </xf>
    <xf applyAlignment="1" borderId="68" fillId="22" fontId="13" numFmtId="3" pivotButton="0" quotePrefix="0" xfId="0">
      <alignment horizontal="center" vertical="center"/>
    </xf>
    <xf applyAlignment="1" borderId="69" fillId="22" fontId="13" numFmtId="4" pivotButton="0" quotePrefix="0" xfId="0">
      <alignment horizontal="center" vertical="center"/>
    </xf>
    <xf applyAlignment="1" borderId="0" fillId="0" fontId="0" numFmtId="3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0" fillId="4" fontId="17" numFmtId="0" pivotButton="0" quotePrefix="0" xfId="0">
      <alignment horizontal="general" vertical="bottom"/>
    </xf>
    <xf applyAlignment="1" borderId="0" fillId="24" fontId="17" numFmtId="0" pivotButton="0" quotePrefix="0" xfId="0">
      <alignment horizontal="general" vertical="bottom"/>
    </xf>
    <xf applyAlignment="1" borderId="0" fillId="18" fontId="13" numFmtId="4" pivotButton="0" quotePrefix="0" xfId="0">
      <alignment horizontal="center" vertical="center" wrapText="1"/>
    </xf>
    <xf applyAlignment="1" borderId="32" fillId="22" fontId="13" numFmtId="4" pivotButton="0" quotePrefix="0" xfId="0">
      <alignment horizontal="center" vertical="center" wrapText="1"/>
    </xf>
    <xf applyAlignment="1" borderId="10" fillId="22" fontId="13" numFmtId="4" pivotButton="0" quotePrefix="0" xfId="0">
      <alignment horizontal="center" vertical="center" wrapText="1"/>
    </xf>
    <xf applyAlignment="1" borderId="45" fillId="23" fontId="13" numFmtId="4" pivotButton="0" quotePrefix="0" xfId="0">
      <alignment horizontal="center" vertical="center" wrapText="1"/>
    </xf>
    <xf applyAlignment="1" borderId="59" fillId="22" fontId="13" numFmtId="4" pivotButton="0" quotePrefix="0" xfId="0">
      <alignment horizontal="center" vertical="center" wrapText="1"/>
    </xf>
    <xf applyAlignment="1" borderId="33" fillId="22" fontId="13" numFmtId="4" pivotButton="0" quotePrefix="0" xfId="0">
      <alignment horizontal="center" vertical="center" wrapText="1"/>
    </xf>
    <xf applyAlignment="1" borderId="43" fillId="22" fontId="13" numFmtId="4" pivotButton="0" quotePrefix="0" xfId="0">
      <alignment horizontal="center" vertical="center" wrapText="1"/>
    </xf>
    <xf applyAlignment="1" borderId="42" fillId="23" fontId="13" numFmtId="4" pivotButton="0" quotePrefix="0" xfId="0">
      <alignment horizontal="center" vertical="center" wrapText="1"/>
    </xf>
    <xf applyAlignment="1" borderId="44" fillId="8" fontId="13" numFmtId="4" pivotButton="0" quotePrefix="0" xfId="0">
      <alignment horizontal="center" vertical="center" wrapText="1"/>
    </xf>
    <xf applyAlignment="1" borderId="46" fillId="6" fontId="13" numFmtId="4" pivotButton="0" quotePrefix="0" xfId="0">
      <alignment horizontal="center" vertical="center" wrapText="1"/>
    </xf>
    <xf applyAlignment="1" borderId="47" fillId="3" fontId="14" numFmtId="3" pivotButton="0" quotePrefix="0" xfId="0">
      <alignment horizontal="center" vertical="center"/>
    </xf>
    <xf applyAlignment="1" borderId="17" fillId="3" fontId="14" numFmtId="3" pivotButton="0" quotePrefix="0" xfId="0">
      <alignment horizontal="center" vertical="center"/>
    </xf>
    <xf applyAlignment="1" borderId="31" fillId="3" fontId="14" numFmtId="3" pivotButton="0" quotePrefix="0" xfId="0">
      <alignment horizontal="center" vertical="center"/>
    </xf>
    <xf applyAlignment="1" borderId="70" fillId="3" fontId="14" numFmtId="3" pivotButton="0" quotePrefix="0" xfId="0">
      <alignment horizontal="center" vertical="center"/>
    </xf>
    <xf applyAlignment="1" borderId="14" fillId="0" fontId="0" numFmtId="3" pivotButton="0" quotePrefix="0" xfId="0">
      <alignment horizontal="general" vertical="bottom"/>
    </xf>
    <xf applyAlignment="1" borderId="19" fillId="8" fontId="15" numFmtId="4" pivotButton="0" quotePrefix="0" xfId="0">
      <alignment horizontal="center" vertical="center"/>
    </xf>
    <xf applyAlignment="1" borderId="14" fillId="22" fontId="15" numFmtId="3" pivotButton="0" quotePrefix="0" xfId="0">
      <alignment horizontal="center" vertical="center"/>
    </xf>
    <xf applyAlignment="1" borderId="53" fillId="0" fontId="15" numFmtId="4" pivotButton="0" quotePrefix="0" xfId="0">
      <alignment horizontal="center" vertical="bottom"/>
    </xf>
    <xf applyAlignment="1" borderId="0" fillId="24" fontId="15" numFmtId="4" pivotButton="0" quotePrefix="0" xfId="0">
      <alignment horizontal="general" vertical="distributed" wrapText="1"/>
    </xf>
    <xf applyAlignment="1" borderId="30" fillId="22" fontId="15" numFmtId="3" pivotButton="0" quotePrefix="0" xfId="0">
      <alignment horizontal="center" vertical="center"/>
    </xf>
    <xf applyAlignment="1" borderId="31" fillId="22" fontId="15" numFmtId="3" pivotButton="0" quotePrefix="0" xfId="0">
      <alignment horizontal="center" vertical="center"/>
    </xf>
    <xf applyAlignment="1" borderId="31" fillId="24" fontId="15" numFmtId="4" pivotButton="0" quotePrefix="0" xfId="0">
      <alignment horizontal="center" vertical="center"/>
    </xf>
    <xf applyAlignment="1" borderId="43" fillId="6" fontId="13" numFmtId="4" pivotButton="0" quotePrefix="0" xfId="0">
      <alignment horizontal="center" vertical="center"/>
    </xf>
    <xf applyAlignment="1" borderId="43" fillId="8" fontId="13" numFmtId="4" pivotButton="0" quotePrefix="0" xfId="0">
      <alignment horizontal="center" vertical="center"/>
    </xf>
    <xf applyAlignment="1" borderId="43" fillId="4" fontId="13" numFmtId="4" pivotButton="0" quotePrefix="0" xfId="0">
      <alignment horizontal="center" vertical="center"/>
    </xf>
    <xf applyAlignment="1" borderId="44" fillId="4" fontId="13" numFmtId="4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applyAlignment="1" borderId="0" fillId="4" fontId="0" numFmtId="0" pivotButton="0" quotePrefix="0" xfId="0">
      <alignment horizontal="general" vertical="bottom"/>
    </xf>
    <xf applyAlignment="1" borderId="0" fillId="21" fontId="0" numFmtId="0" pivotButton="0" quotePrefix="0" xfId="0">
      <alignment horizontal="general" vertical="bottom"/>
    </xf>
    <xf applyAlignment="1" borderId="0" fillId="22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6" fillId="0" fontId="13" numFmtId="4" pivotButton="0" quotePrefix="0" xfId="0">
      <alignment horizontal="center" vertical="center" wrapText="1"/>
    </xf>
    <xf borderId="6" fillId="0" fontId="0" numFmtId="0" pivotButton="0" quotePrefix="0" xfId="0"/>
    <xf applyAlignment="1" borderId="7" fillId="22" fontId="13" numFmtId="4" pivotButton="0" quotePrefix="0" xfId="0">
      <alignment horizontal="center" vertical="center" wrapText="1"/>
    </xf>
    <xf borderId="8" fillId="0" fontId="0" numFmtId="0" pivotButton="0" quotePrefix="0" xfId="0"/>
    <xf applyAlignment="1" borderId="8" fillId="4" fontId="13" numFmtId="4" pivotButton="0" quotePrefix="0" xfId="0">
      <alignment horizontal="center" vertical="center" wrapText="1"/>
    </xf>
    <xf applyAlignment="1" borderId="7" fillId="8" fontId="13" numFmtId="4" pivotButton="0" quotePrefix="0" xfId="0">
      <alignment horizontal="center" vertical="center" wrapText="1"/>
    </xf>
    <xf borderId="71" fillId="0" fontId="0" numFmtId="0" pivotButton="0" quotePrefix="0" xfId="0"/>
    <xf borderId="35" fillId="0" fontId="0" numFmtId="0" pivotButton="0" quotePrefix="0" xfId="0"/>
    <xf applyAlignment="1" borderId="9" fillId="4" fontId="13" numFmtId="4" pivotButton="0" quotePrefix="0" xfId="0">
      <alignment horizontal="center" vertical="center" wrapText="1"/>
    </xf>
    <xf applyAlignment="1" borderId="9" fillId="3" fontId="13" numFmtId="4" pivotButton="0" quotePrefix="0" xfId="0">
      <alignment horizontal="center" vertical="center" wrapText="1"/>
    </xf>
    <xf applyAlignment="1" borderId="9" fillId="7" fontId="13" numFmtId="4" pivotButton="0" quotePrefix="0" xfId="0">
      <alignment horizontal="center" vertical="center" wrapText="1"/>
    </xf>
    <xf applyAlignment="1" borderId="10" fillId="4" fontId="13" numFmtId="4" pivotButton="0" quotePrefix="0" xfId="0">
      <alignment horizontal="center" vertical="center" wrapText="1"/>
    </xf>
    <xf applyAlignment="1" borderId="11" fillId="6" fontId="13" numFmtId="4" pivotButton="0" quotePrefix="0" xfId="0">
      <alignment horizontal="center" vertical="center" wrapText="1"/>
    </xf>
    <xf applyAlignment="1" borderId="11" fillId="23" fontId="13" numFmtId="4" pivotButton="0" quotePrefix="0" xfId="0">
      <alignment horizontal="center" vertical="center" wrapText="1"/>
    </xf>
    <xf applyAlignment="1" borderId="12" fillId="22" fontId="13" numFmtId="4" pivotButton="0" quotePrefix="0" xfId="0">
      <alignment horizontal="center" vertical="center" wrapText="1"/>
    </xf>
    <xf applyAlignment="1" borderId="11" fillId="3" fontId="13" numFmtId="4" pivotButton="0" quotePrefix="0" xfId="0">
      <alignment horizontal="center" vertical="center" wrapText="1"/>
    </xf>
    <xf applyAlignment="1" borderId="11" fillId="7" fontId="13" numFmtId="4" pivotButton="0" quotePrefix="0" xfId="0">
      <alignment horizontal="center" vertical="center" wrapText="1"/>
    </xf>
    <xf applyAlignment="1" borderId="13" fillId="23" fontId="13" numFmtId="4" pivotButton="0" quotePrefix="0" xfId="0">
      <alignment horizontal="center" vertical="center" wrapText="1"/>
    </xf>
    <xf applyAlignment="1" borderId="14" fillId="21" fontId="13" numFmtId="4" pivotButton="0" quotePrefix="0" xfId="0">
      <alignment horizontal="center" vertical="center" wrapText="1"/>
    </xf>
    <xf applyAlignment="1" borderId="14" fillId="3" fontId="13" numFmtId="4" pivotButton="0" quotePrefix="0" xfId="0">
      <alignment horizontal="center" vertical="center" wrapText="1"/>
    </xf>
    <xf borderId="28" fillId="0" fontId="0" numFmtId="0" pivotButton="0" quotePrefix="0" xfId="0"/>
    <xf applyAlignment="1" borderId="8" fillId="21" fontId="13" numFmtId="1" pivotButton="0" quotePrefix="0" xfId="0">
      <alignment horizontal="center" vertical="center" wrapText="1"/>
    </xf>
    <xf applyAlignment="1" borderId="15" fillId="23" fontId="13" numFmtId="4" pivotButton="0" quotePrefix="0" xfId="0">
      <alignment horizontal="center" vertical="center" wrapText="1"/>
    </xf>
    <xf borderId="73" fillId="0" fontId="0" numFmtId="0" pivotButton="0" quotePrefix="0" xfId="0"/>
    <xf applyAlignment="1" borderId="15" fillId="22" fontId="13" numFmtId="4" pivotButton="0" quotePrefix="0" xfId="0">
      <alignment horizontal="center" vertical="center" wrapText="1"/>
    </xf>
    <xf applyAlignment="1" borderId="16" fillId="4" fontId="13" numFmtId="4" pivotButton="0" quotePrefix="0" xfId="0">
      <alignment horizontal="center" vertical="center" wrapText="1"/>
    </xf>
    <xf applyAlignment="1" borderId="13" fillId="22" fontId="13" numFmtId="4" pivotButton="0" quotePrefix="0" xfId="0">
      <alignment horizontal="center" vertical="center" wrapText="1"/>
    </xf>
    <xf applyAlignment="1" borderId="13" fillId="7" fontId="13" numFmtId="4" pivotButton="0" quotePrefix="0" xfId="0">
      <alignment horizontal="center" vertical="center" wrapText="1"/>
    </xf>
    <xf applyAlignment="1" borderId="17" fillId="22" fontId="14" numFmtId="3" pivotButton="0" quotePrefix="0" xfId="0">
      <alignment horizontal="center" vertical="center"/>
    </xf>
    <xf applyAlignment="1" borderId="18" fillId="4" fontId="14" numFmtId="3" pivotButton="0" quotePrefix="0" xfId="0">
      <alignment horizontal="center" vertical="center"/>
    </xf>
    <xf applyAlignment="1" borderId="11" fillId="22" fontId="14" numFmtId="3" pivotButton="0" quotePrefix="0" xfId="0">
      <alignment horizontal="center" vertical="center"/>
    </xf>
    <xf applyAlignment="1" borderId="12" fillId="4" fontId="14" numFmtId="3" pivotButton="0" quotePrefix="0" xfId="0">
      <alignment horizontal="center" vertical="center"/>
    </xf>
    <xf applyAlignment="1" borderId="8" fillId="22" fontId="14" numFmtId="3" pivotButton="0" quotePrefix="0" xfId="0">
      <alignment horizontal="center" vertical="center"/>
    </xf>
    <xf applyAlignment="1" borderId="13" fillId="7" fontId="14" numFmtId="3" pivotButton="0" quotePrefix="0" xfId="0">
      <alignment horizontal="center" vertical="center"/>
    </xf>
    <xf applyAlignment="1" borderId="0" fillId="24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19" fillId="4" fontId="15" numFmtId="3" pivotButton="0" quotePrefix="0" xfId="0">
      <alignment horizontal="center" vertical="center"/>
    </xf>
    <xf applyAlignment="1" borderId="19" fillId="0" fontId="15" numFmtId="4" pivotButton="0" quotePrefix="0" xfId="0">
      <alignment horizontal="center" vertical="center"/>
    </xf>
    <xf applyAlignment="1" borderId="19" fillId="22" fontId="15" numFmtId="4" pivotButton="0" quotePrefix="0" xfId="0">
      <alignment horizontal="center" vertical="center"/>
    </xf>
    <xf applyAlignment="1" borderId="19" fillId="4" fontId="15" numFmtId="1" pivotButton="0" quotePrefix="0" xfId="0">
      <alignment horizontal="center" vertical="center"/>
    </xf>
    <xf applyAlignment="1" borderId="19" fillId="21" fontId="15" numFmtId="3" pivotButton="0" quotePrefix="0" xfId="0">
      <alignment horizontal="center" vertical="center"/>
    </xf>
    <xf applyAlignment="1" borderId="19" fillId="21" fontId="15" numFmtId="1" pivotButton="0" quotePrefix="0" xfId="0">
      <alignment horizontal="center" vertical="center"/>
    </xf>
    <xf applyAlignment="1" borderId="20" fillId="0" fontId="15" numFmtId="4" pivotButton="0" quotePrefix="0" xfId="0">
      <alignment horizontal="center" vertical="center"/>
    </xf>
    <xf applyAlignment="1" borderId="21" fillId="22" fontId="15" numFmtId="3" pivotButton="0" quotePrefix="0" xfId="0">
      <alignment horizontal="center" vertical="center"/>
    </xf>
    <xf applyAlignment="1" borderId="22" fillId="7" fontId="15" numFmtId="4" pivotButton="0" quotePrefix="0" xfId="0">
      <alignment horizontal="center" vertical="center"/>
    </xf>
    <xf applyAlignment="1" borderId="14" fillId="4" fontId="15" numFmtId="3" pivotButton="0" quotePrefix="0" xfId="0">
      <alignment horizontal="center" vertical="center"/>
    </xf>
    <xf applyAlignment="1" borderId="14" fillId="0" fontId="15" numFmtId="4" pivotButton="0" quotePrefix="0" xfId="0">
      <alignment horizontal="center" vertical="center"/>
    </xf>
    <xf applyAlignment="1" borderId="14" fillId="22" fontId="15" numFmtId="4" pivotButton="0" quotePrefix="0" xfId="0">
      <alignment horizontal="center" vertical="center"/>
    </xf>
    <xf applyAlignment="1" borderId="14" fillId="4" fontId="15" numFmtId="1" pivotButton="0" quotePrefix="0" xfId="0">
      <alignment horizontal="center" vertical="center"/>
    </xf>
    <xf applyAlignment="1" borderId="23" fillId="0" fontId="15" numFmtId="4" pivotButton="0" quotePrefix="0" xfId="0">
      <alignment horizontal="center" vertical="center"/>
    </xf>
    <xf applyAlignment="1" borderId="24" fillId="22" fontId="15" numFmtId="3" pivotButton="0" quotePrefix="0" xfId="0">
      <alignment horizontal="center" vertical="center"/>
    </xf>
    <xf applyAlignment="1" borderId="25" fillId="7" fontId="15" numFmtId="4" pivotButton="0" quotePrefix="0" xfId="0">
      <alignment horizontal="center" vertical="center"/>
    </xf>
    <xf applyAlignment="1" borderId="26" fillId="4" fontId="15" numFmtId="3" pivotButton="0" quotePrefix="0" xfId="0">
      <alignment horizontal="center" vertical="center"/>
    </xf>
    <xf applyAlignment="1" borderId="27" fillId="22" fontId="15" numFmtId="3" pivotButton="0" quotePrefix="0" xfId="0">
      <alignment horizontal="center" vertical="center"/>
    </xf>
    <xf applyAlignment="1" borderId="28" fillId="4" fontId="15" numFmtId="3" pivotButton="0" quotePrefix="0" xfId="0">
      <alignment horizontal="center" vertical="center"/>
    </xf>
    <xf applyAlignment="1" borderId="0" fillId="7" fontId="0" numFmtId="0" pivotButton="0" quotePrefix="0" xfId="0">
      <alignment horizontal="general" vertical="bottom"/>
    </xf>
    <xf applyAlignment="1" borderId="19" fillId="24" fontId="15" numFmtId="4" pivotButton="0" quotePrefix="0" xfId="0">
      <alignment horizontal="center" vertical="center"/>
    </xf>
    <xf applyAlignment="1" borderId="14" fillId="24" fontId="15" numFmtId="4" pivotButton="0" quotePrefix="0" xfId="0">
      <alignment horizontal="center" vertical="center"/>
    </xf>
    <xf applyAlignment="1" borderId="29" fillId="4" fontId="15" numFmtId="3" pivotButton="0" quotePrefix="0" xfId="0">
      <alignment horizontal="center" vertical="center"/>
    </xf>
    <xf applyAlignment="1" borderId="30" fillId="0" fontId="15" numFmtId="4" pivotButton="0" quotePrefix="0" xfId="0">
      <alignment horizontal="center" vertical="center"/>
    </xf>
    <xf applyAlignment="1" borderId="31" fillId="4" fontId="15" numFmtId="3" pivotButton="0" quotePrefix="0" xfId="0">
      <alignment horizontal="center" vertical="center"/>
    </xf>
    <xf applyAlignment="1" borderId="31" fillId="0" fontId="15" numFmtId="4" pivotButton="0" quotePrefix="0" xfId="0">
      <alignment horizontal="center" vertical="center"/>
    </xf>
    <xf applyAlignment="1" borderId="30" fillId="4" fontId="15" numFmtId="3" pivotButton="0" quotePrefix="0" xfId="0">
      <alignment horizontal="center" vertical="center"/>
    </xf>
    <xf applyAlignment="1" borderId="31" fillId="4" fontId="15" numFmtId="1" pivotButton="0" quotePrefix="0" xfId="0">
      <alignment horizontal="center" vertical="center"/>
    </xf>
    <xf applyAlignment="1" borderId="7" fillId="0" fontId="16" numFmtId="0" pivotButton="0" quotePrefix="0" xfId="0">
      <alignment horizontal="center" vertical="bottom"/>
    </xf>
    <xf applyAlignment="1" borderId="32" fillId="4" fontId="13" numFmtId="3" pivotButton="0" quotePrefix="0" xfId="0">
      <alignment horizontal="center" vertical="center"/>
    </xf>
    <xf applyAlignment="1" borderId="33" fillId="0" fontId="13" numFmtId="4" pivotButton="0" quotePrefix="0" xfId="0">
      <alignment horizontal="center" vertical="center"/>
    </xf>
    <xf applyAlignment="1" borderId="33" fillId="4" fontId="13" numFmtId="3" pivotButton="0" quotePrefix="0" xfId="0">
      <alignment horizontal="center" vertical="center"/>
    </xf>
    <xf applyAlignment="1" borderId="7" fillId="4" fontId="13" numFmtId="3" pivotButton="0" quotePrefix="0" xfId="0">
      <alignment horizontal="center" vertical="center"/>
    </xf>
    <xf applyAlignment="1" borderId="32" fillId="4" fontId="13" numFmtId="1" pivotButton="0" quotePrefix="0" xfId="0">
      <alignment horizontal="center" vertical="center"/>
    </xf>
    <xf applyAlignment="1" borderId="7" fillId="0" fontId="13" numFmtId="4" pivotButton="0" quotePrefix="0" xfId="0">
      <alignment horizontal="center" vertical="center"/>
    </xf>
    <xf applyAlignment="1" borderId="33" fillId="22" fontId="13" numFmtId="4" pivotButton="0" quotePrefix="0" xfId="0">
      <alignment horizontal="center" vertical="center"/>
    </xf>
    <xf applyAlignment="1" borderId="33" fillId="21" fontId="13" numFmtId="4" pivotButton="0" quotePrefix="0" xfId="0">
      <alignment horizontal="center" vertical="center"/>
    </xf>
    <xf applyAlignment="1" borderId="33" fillId="21" fontId="13" numFmtId="1" pivotButton="0" quotePrefix="0" xfId="0">
      <alignment horizontal="center" vertical="center"/>
    </xf>
    <xf applyAlignment="1" borderId="34" fillId="22" fontId="13" numFmtId="3" pivotButton="0" quotePrefix="0" xfId="0">
      <alignment horizontal="center" vertical="center"/>
    </xf>
    <xf applyAlignment="1" borderId="6" fillId="7" fontId="13" numFmtId="4" pivotButton="0" quotePrefix="0" xfId="0">
      <alignment horizontal="center" vertical="center"/>
    </xf>
    <xf applyAlignment="1" borderId="0" fillId="4" fontId="0" numFmtId="3" pivotButton="0" quotePrefix="0" xfId="0">
      <alignment horizontal="general" vertical="bottom"/>
    </xf>
    <xf applyAlignment="1" borderId="0" fillId="0" fontId="0" numFmtId="1" pivotButton="0" quotePrefix="0" xfId="0">
      <alignment horizontal="general" vertical="bottom"/>
    </xf>
    <xf applyAlignment="1" borderId="0" fillId="0" fontId="0" numFmtId="4" pivotButton="0" quotePrefix="0" xfId="0">
      <alignment horizontal="general" vertical="bottom"/>
    </xf>
    <xf applyAlignment="1" borderId="0" fillId="22" fontId="0" numFmtId="4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35" fillId="0" fontId="0" numFmtId="0" pivotButton="0" quotePrefix="0" xfId="0">
      <alignment horizontal="center" vertical="center" wrapText="1"/>
    </xf>
    <xf applyAlignment="1" borderId="7" fillId="0" fontId="13" numFmtId="4" pivotButton="0" quotePrefix="0" xfId="0">
      <alignment horizontal="center" vertical="center" wrapText="1"/>
    </xf>
    <xf applyAlignment="1" borderId="10" fillId="6" fontId="13" numFmtId="4" pivotButton="0" quotePrefix="0" xfId="0">
      <alignment horizontal="center" vertical="center" wrapText="1"/>
    </xf>
    <xf applyAlignment="1" borderId="11" fillId="0" fontId="13" numFmtId="4" pivotButton="0" quotePrefix="0" xfId="0">
      <alignment horizontal="center" vertical="center" wrapText="1"/>
    </xf>
    <xf applyAlignment="1" borderId="12" fillId="0" fontId="13" numFmtId="4" pivotButton="0" quotePrefix="0" xfId="0">
      <alignment horizontal="center" vertical="center" wrapText="1"/>
    </xf>
    <xf applyAlignment="1" borderId="36" fillId="4" fontId="13" numFmtId="4" pivotButton="0" quotePrefix="0" xfId="0">
      <alignment horizontal="center" vertical="center" wrapText="1"/>
    </xf>
    <xf applyAlignment="1" borderId="13" fillId="6" fontId="13" numFmtId="4" pivotButton="0" quotePrefix="0" xfId="0">
      <alignment horizontal="center" vertical="center" wrapText="1"/>
    </xf>
    <xf applyAlignment="1" borderId="37" fillId="7" fontId="13" numFmtId="4" pivotButton="0" quotePrefix="0" xfId="0">
      <alignment horizontal="center" vertical="center" wrapText="1"/>
    </xf>
    <xf applyAlignment="1" borderId="38" fillId="25" fontId="13" numFmtId="4" pivotButton="0" quotePrefix="0" xfId="0">
      <alignment horizontal="center" vertical="center" wrapText="1"/>
    </xf>
    <xf borderId="74" fillId="0" fontId="0" numFmtId="0" pivotButton="0" quotePrefix="0" xfId="0"/>
    <xf applyAlignment="1" borderId="23" fillId="4" fontId="13" numFmtId="4" pivotButton="0" quotePrefix="0" xfId="0">
      <alignment horizontal="center" vertical="center" wrapText="1"/>
    </xf>
    <xf applyAlignment="1" borderId="14" fillId="22" fontId="13" numFmtId="4" pivotButton="0" quotePrefix="0" xfId="0">
      <alignment horizontal="center" vertical="center" wrapText="1"/>
    </xf>
    <xf applyAlignment="1" borderId="30" fillId="22" fontId="13" numFmtId="4" pivotButton="0" quotePrefix="0" xfId="0">
      <alignment horizontal="center" vertical="center" wrapText="1"/>
    </xf>
    <xf applyAlignment="1" borderId="9" fillId="0" fontId="14" numFmtId="3" pivotButton="0" quotePrefix="0" xfId="0">
      <alignment horizontal="center" vertical="center"/>
    </xf>
    <xf applyAlignment="1" borderId="36" fillId="0" fontId="14" numFmtId="3" pivotButton="0" quotePrefix="0" xfId="0">
      <alignment horizontal="center" vertical="center"/>
    </xf>
    <xf applyAlignment="1" borderId="13" fillId="0" fontId="14" numFmtId="3" pivotButton="0" quotePrefix="0" xfId="0">
      <alignment horizontal="center" vertical="center"/>
    </xf>
    <xf applyAlignment="1" borderId="18" fillId="0" fontId="14" numFmtId="3" pivotButton="0" quotePrefix="0" xfId="0">
      <alignment horizontal="center" vertical="center"/>
    </xf>
    <xf applyAlignment="1" borderId="26" fillId="6" fontId="15" numFmtId="3" pivotButton="0" quotePrefix="0" xfId="0">
      <alignment horizontal="center" vertical="center"/>
    </xf>
    <xf applyAlignment="1" borderId="20" fillId="24" fontId="15" numFmtId="4" pivotButton="0" quotePrefix="0" xfId="0">
      <alignment horizontal="center" vertical="center"/>
    </xf>
    <xf applyAlignment="1" borderId="39" fillId="3" fontId="15" numFmtId="3" pivotButton="0" quotePrefix="0" xfId="0">
      <alignment horizontal="center" vertical="center"/>
    </xf>
    <xf applyAlignment="1" borderId="40" fillId="24" fontId="15" numFmtId="4" pivotButton="0" quotePrefix="0" xfId="0">
      <alignment horizontal="center" vertical="center"/>
    </xf>
    <xf applyAlignment="1" borderId="26" fillId="0" fontId="15" numFmtId="4" pivotButton="0" quotePrefix="0" xfId="0">
      <alignment horizontal="center" vertical="center"/>
    </xf>
    <xf applyAlignment="1" borderId="19" fillId="4" fontId="15" numFmtId="4" pivotButton="0" quotePrefix="0" xfId="0">
      <alignment horizontal="center" vertical="center"/>
    </xf>
    <xf applyAlignment="1" borderId="19" fillId="22" fontId="15" numFmtId="3" pivotButton="0" quotePrefix="0" xfId="0">
      <alignment horizontal="center" vertical="center"/>
    </xf>
    <xf applyAlignment="1" borderId="28" fillId="6" fontId="15" numFmtId="3" pivotButton="0" quotePrefix="0" xfId="0">
      <alignment horizontal="center" vertical="center"/>
    </xf>
    <xf applyAlignment="1" borderId="23" fillId="24" fontId="15" numFmtId="4" pivotButton="0" quotePrefix="0" xfId="0">
      <alignment horizontal="center" vertical="center"/>
    </xf>
    <xf applyAlignment="1" borderId="29" fillId="6" fontId="15" numFmtId="3" pivotButton="0" quotePrefix="0" xfId="0">
      <alignment horizontal="center" vertical="center"/>
    </xf>
    <xf applyAlignment="1" borderId="30" fillId="24" fontId="15" numFmtId="4" pivotButton="0" quotePrefix="0" xfId="0">
      <alignment horizontal="center" vertical="center"/>
    </xf>
    <xf applyAlignment="1" borderId="41" fillId="24" fontId="15" numFmtId="4" pivotButton="0" quotePrefix="0" xfId="0">
      <alignment horizontal="center" vertical="center"/>
    </xf>
    <xf applyAlignment="1" borderId="42" fillId="6" fontId="13" numFmtId="3" pivotButton="0" quotePrefix="0" xfId="0">
      <alignment horizontal="center" vertical="center"/>
    </xf>
    <xf applyAlignment="1" borderId="43" fillId="0" fontId="13" numFmtId="4" pivotButton="0" quotePrefix="0" xfId="0">
      <alignment horizontal="center" vertical="center"/>
    </xf>
    <xf applyAlignment="1" borderId="43" fillId="4" fontId="13" numFmtId="3" pivotButton="0" quotePrefix="0" xfId="0">
      <alignment horizontal="center" vertical="center"/>
    </xf>
    <xf applyAlignment="1" borderId="44" fillId="0" fontId="13" numFmtId="4" pivotButton="0" quotePrefix="0" xfId="0">
      <alignment horizontal="center" vertical="center"/>
    </xf>
    <xf applyAlignment="1" borderId="45" fillId="3" fontId="13" numFmtId="3" pivotButton="0" quotePrefix="0" xfId="0">
      <alignment horizontal="center" vertical="center"/>
    </xf>
    <xf applyAlignment="1" borderId="46" fillId="0" fontId="13" numFmtId="4" pivotButton="0" quotePrefix="0" xfId="0">
      <alignment horizontal="center" vertical="center"/>
    </xf>
    <xf applyAlignment="1" borderId="42" fillId="0" fontId="13" numFmtId="4" pivotButton="0" quotePrefix="0" xfId="0">
      <alignment horizontal="center" vertical="center"/>
    </xf>
    <xf applyAlignment="1" borderId="43" fillId="22" fontId="13" numFmtId="3" pivotButton="0" quotePrefix="0" xfId="0">
      <alignment horizontal="center" vertical="center"/>
    </xf>
    <xf applyAlignment="1" borderId="43" fillId="22" fontId="13" numFmtId="4" pivotButton="0" quotePrefix="0" xfId="0">
      <alignment horizontal="center" vertical="center"/>
    </xf>
    <xf applyAlignment="1" borderId="0" fillId="24" fontId="0" numFmtId="4" pivotButton="0" quotePrefix="0" xfId="0">
      <alignment horizontal="general" vertical="bottom"/>
    </xf>
    <xf applyAlignment="1" borderId="23" fillId="22" fontId="13" numFmtId="4" pivotButton="0" quotePrefix="0" xfId="0">
      <alignment horizontal="center" vertical="center" wrapText="1"/>
    </xf>
    <xf borderId="72" fillId="0" fontId="0" numFmtId="0" pivotButton="0" quotePrefix="0" xfId="0"/>
    <xf borderId="20" fillId="0" fontId="0" numFmtId="0" pivotButton="0" quotePrefix="0" xfId="0"/>
    <xf borderId="22" fillId="0" fontId="0" numFmtId="0" pivotButton="0" quotePrefix="0" xfId="0"/>
    <xf applyAlignment="1" borderId="11" fillId="8" fontId="13" numFmtId="4" pivotButton="0" quotePrefix="0" xfId="0">
      <alignment horizontal="center" vertical="center" wrapText="1"/>
    </xf>
    <xf applyAlignment="1" borderId="14" fillId="26" fontId="13" numFmtId="4" pivotButton="0" quotePrefix="0" xfId="0">
      <alignment horizontal="center" vertical="center" wrapText="1"/>
    </xf>
    <xf applyAlignment="1" borderId="14" fillId="10" fontId="13" numFmtId="4" pivotButton="0" quotePrefix="0" xfId="0">
      <alignment horizontal="center" vertical="center" wrapText="1"/>
    </xf>
    <xf applyAlignment="1" borderId="8" fillId="0" fontId="13" numFmtId="4" pivotButton="0" quotePrefix="0" xfId="0">
      <alignment horizontal="center" vertical="center" wrapText="1"/>
    </xf>
    <xf applyAlignment="1" borderId="33" fillId="4" fontId="13" numFmtId="4" pivotButton="0" quotePrefix="0" xfId="0">
      <alignment horizontal="center" vertical="center" wrapText="1"/>
    </xf>
    <xf applyAlignment="1" borderId="35" fillId="22" fontId="13" numFmtId="4" pivotButton="0" quotePrefix="0" xfId="0">
      <alignment horizontal="center" vertical="center" wrapText="1"/>
    </xf>
    <xf applyAlignment="1" borderId="47" fillId="22" fontId="13" numFmtId="4" pivotButton="0" quotePrefix="0" xfId="0">
      <alignment horizontal="center" vertical="center" wrapText="1"/>
    </xf>
    <xf applyAlignment="1" borderId="20" fillId="22" fontId="15" numFmtId="3" pivotButton="0" quotePrefix="0" xfId="0">
      <alignment horizontal="center" vertical="center"/>
    </xf>
    <xf applyAlignment="1" borderId="44" fillId="22" fontId="13" numFmtId="3" pivotButton="0" quotePrefix="0" xfId="0">
      <alignment horizontal="center" vertical="center"/>
    </xf>
    <xf applyAlignment="1" borderId="13" fillId="0" fontId="13" numFmtId="4" pivotButton="0" quotePrefix="0" xfId="0">
      <alignment horizontal="center" vertical="center" wrapText="1"/>
    </xf>
    <xf applyAlignment="1" borderId="48" fillId="22" fontId="13" numFmtId="4" pivotButton="0" quotePrefix="0" xfId="0">
      <alignment horizontal="center" vertical="center" wrapText="1"/>
    </xf>
    <xf borderId="77" fillId="0" fontId="0" numFmtId="0" pivotButton="0" quotePrefix="0" xfId="0"/>
    <xf applyAlignment="1" borderId="33" fillId="0" fontId="13" numFmtId="4" pivotButton="0" quotePrefix="0" xfId="0">
      <alignment horizontal="center" vertical="center" wrapText="1"/>
    </xf>
    <xf borderId="32" fillId="0" fontId="0" numFmtId="0" pivotButton="0" quotePrefix="0" xfId="0"/>
    <xf applyAlignment="1" borderId="7" fillId="4" fontId="13" numFmtId="4" pivotButton="0" quotePrefix="0" xfId="0">
      <alignment horizontal="center" vertical="center" wrapText="1"/>
    </xf>
    <xf borderId="76" fillId="0" fontId="0" numFmtId="0" pivotButton="0" quotePrefix="0" xfId="0"/>
    <xf borderId="78" fillId="0" fontId="0" numFmtId="0" pivotButton="0" quotePrefix="0" xfId="0"/>
    <xf applyAlignment="1" borderId="36" fillId="22" fontId="13" numFmtId="4" pivotButton="0" quotePrefix="0" xfId="0">
      <alignment horizontal="center" vertical="center" wrapText="1"/>
    </xf>
    <xf applyAlignment="1" borderId="36" fillId="0" fontId="13" numFmtId="4" pivotButton="0" quotePrefix="0" xfId="0">
      <alignment horizontal="center" vertical="center" wrapText="1"/>
    </xf>
    <xf applyAlignment="1" borderId="49" fillId="4" fontId="13" numFmtId="4" pivotButton="0" quotePrefix="0" xfId="0">
      <alignment horizontal="center" vertical="center" wrapText="1"/>
    </xf>
    <xf applyAlignment="1" borderId="47" fillId="8" fontId="13" numFmtId="4" pivotButton="0" quotePrefix="0" xfId="0">
      <alignment horizontal="center" vertical="center" wrapText="1"/>
    </xf>
    <xf applyAlignment="1" borderId="0" fillId="0" fontId="13" numFmtId="4" pivotButton="0" quotePrefix="0" xfId="0">
      <alignment horizontal="center" vertical="center" wrapText="1"/>
    </xf>
    <xf applyAlignment="1" borderId="9" fillId="22" fontId="13" numFmtId="4" pivotButton="0" quotePrefix="0" xfId="0">
      <alignment horizontal="center" vertical="center" wrapText="1"/>
    </xf>
    <xf applyAlignment="1" borderId="50" fillId="22" fontId="13" numFmtId="4" pivotButton="0" quotePrefix="0" xfId="0">
      <alignment horizontal="center" vertical="center" wrapText="1"/>
    </xf>
    <xf applyAlignment="1" borderId="51" fillId="4" fontId="14" numFmtId="3" pivotButton="0" quotePrefix="0" xfId="0">
      <alignment horizontal="center" vertical="center"/>
    </xf>
    <xf applyAlignment="1" borderId="18" fillId="22" fontId="14" numFmtId="3" pivotButton="0" quotePrefix="0" xfId="0">
      <alignment horizontal="center" vertical="center"/>
    </xf>
    <xf applyAlignment="1" borderId="21" fillId="4" fontId="15" numFmtId="3" pivotButton="0" quotePrefix="0" xfId="0">
      <alignment horizontal="center" vertical="center"/>
    </xf>
    <xf applyAlignment="1" borderId="19" fillId="0" fontId="15" numFmtId="3" pivotButton="0" quotePrefix="0" xfId="0">
      <alignment horizontal="center" vertical="center"/>
    </xf>
    <xf applyAlignment="1" borderId="52" fillId="22" fontId="15" numFmtId="3" pivotButton="0" quotePrefix="0" xfId="0">
      <alignment horizontal="center" vertical="center"/>
    </xf>
    <xf applyAlignment="1" borderId="53" fillId="22" fontId="15" numFmtId="4" pivotButton="0" quotePrefix="0" xfId="0">
      <alignment horizontal="center" vertical="center"/>
    </xf>
    <xf applyAlignment="1" borderId="27" fillId="4" fontId="15" numFmtId="3" pivotButton="0" quotePrefix="0" xfId="0">
      <alignment horizontal="center" vertical="center"/>
    </xf>
    <xf applyAlignment="1" borderId="24" fillId="4" fontId="15" numFmtId="3" pivotButton="0" quotePrefix="0" xfId="0">
      <alignment horizontal="center" vertical="center"/>
    </xf>
    <xf applyAlignment="1" borderId="28" fillId="0" fontId="15" numFmtId="4" pivotButton="0" quotePrefix="0" xfId="0">
      <alignment horizontal="center" vertical="center"/>
    </xf>
    <xf applyAlignment="1" borderId="28" fillId="24" fontId="15" numFmtId="4" pivotButton="0" quotePrefix="0" xfId="0">
      <alignment horizontal="center" vertical="center"/>
    </xf>
    <xf applyAlignment="1" borderId="25" fillId="0" fontId="15" numFmtId="4" pivotButton="0" quotePrefix="0" xfId="0">
      <alignment horizontal="center" vertical="center"/>
    </xf>
    <xf applyAlignment="1" borderId="26" fillId="0" fontId="15" numFmtId="3" pivotButton="0" quotePrefix="0" xfId="0">
      <alignment horizontal="center" vertical="center"/>
    </xf>
    <xf applyAlignment="1" borderId="26" fillId="24" fontId="15" numFmtId="4" pivotButton="0" quotePrefix="0" xfId="0">
      <alignment horizontal="center" vertical="center"/>
    </xf>
    <xf applyAlignment="1" borderId="54" fillId="4" fontId="15" numFmtId="3" pivotButton="0" quotePrefix="0" xfId="0">
      <alignment horizontal="center" vertical="center"/>
    </xf>
    <xf applyAlignment="1" borderId="29" fillId="0" fontId="15" numFmtId="4" pivotButton="0" quotePrefix="0" xfId="0">
      <alignment horizontal="center" vertical="center"/>
    </xf>
    <xf applyAlignment="1" borderId="31" fillId="0" fontId="15" numFmtId="3" pivotButton="0" quotePrefix="0" xfId="0">
      <alignment horizontal="center" vertical="center"/>
    </xf>
    <xf applyAlignment="1" borderId="17" fillId="22" fontId="15" numFmtId="3" pivotButton="0" quotePrefix="0" xfId="0">
      <alignment horizontal="center" vertical="center"/>
    </xf>
    <xf applyAlignment="1" borderId="55" fillId="22" fontId="15" numFmtId="4" pivotButton="0" quotePrefix="0" xfId="0">
      <alignment horizontal="center" vertical="center"/>
    </xf>
    <xf applyAlignment="1" borderId="34" fillId="4" fontId="13" numFmtId="3" pivotButton="0" quotePrefix="0" xfId="0">
      <alignment horizontal="center" vertical="center"/>
    </xf>
    <xf applyAlignment="1" borderId="56" fillId="22" fontId="13" numFmtId="3" pivotButton="0" quotePrefix="0" xfId="0">
      <alignment horizontal="center" vertical="center"/>
    </xf>
    <xf applyAlignment="1" borderId="57" fillId="22" fontId="13" numFmtId="4" pivotButton="0" quotePrefix="0" xfId="0">
      <alignment horizontal="center" vertical="center"/>
    </xf>
    <xf applyAlignment="1" borderId="0" fillId="0" fontId="18" numFmtId="0" pivotButton="0" quotePrefix="0" xfId="0">
      <alignment horizontal="general" vertical="bottom"/>
    </xf>
    <xf applyAlignment="1" borderId="0" fillId="0" fontId="18" numFmtId="4" pivotButton="0" quotePrefix="0" xfId="0">
      <alignment horizontal="general" vertical="bottom"/>
    </xf>
    <xf applyAlignment="1" borderId="58" fillId="0" fontId="0" numFmtId="0" pivotButton="0" quotePrefix="0" xfId="0">
      <alignment horizontal="general" vertical="bottom"/>
    </xf>
    <xf applyAlignment="1" borderId="6" fillId="7" fontId="13" numFmtId="4" pivotButton="0" quotePrefix="0" xfId="0">
      <alignment horizontal="center" vertical="center" wrapText="1"/>
    </xf>
    <xf applyAlignment="1" borderId="0" fillId="7" fontId="13" numFmtId="4" pivotButton="0" quotePrefix="0" xfId="0">
      <alignment horizontal="center" vertical="center" wrapText="1"/>
    </xf>
    <xf borderId="79" fillId="0" fontId="0" numFmtId="0" pivotButton="0" quotePrefix="0" xfId="0"/>
    <xf borderId="80" fillId="0" fontId="0" numFmtId="0" pivotButton="0" quotePrefix="0" xfId="0"/>
    <xf applyAlignment="1" borderId="59" fillId="5" fontId="13" numFmtId="4" pivotButton="0" quotePrefix="0" xfId="0">
      <alignment horizontal="center" vertical="center" wrapText="1"/>
    </xf>
    <xf applyAlignment="1" borderId="60" fillId="4" fontId="13" numFmtId="4" pivotButton="0" quotePrefix="0" xfId="0">
      <alignment horizontal="center" vertical="center" wrapText="1"/>
    </xf>
    <xf applyAlignment="1" borderId="60" fillId="22" fontId="13" numFmtId="4" pivotButton="0" quotePrefix="0" xfId="0">
      <alignment horizontal="center" vertical="center" wrapText="1"/>
    </xf>
    <xf applyAlignment="1" borderId="43" fillId="0" fontId="13" numFmtId="4" pivotButton="0" quotePrefix="0" xfId="0">
      <alignment horizontal="center" vertical="center" wrapText="1"/>
    </xf>
    <xf applyAlignment="1" borderId="44" fillId="6" fontId="16" numFmtId="4" pivotButton="0" quotePrefix="0" xfId="0">
      <alignment horizontal="center" vertical="center" wrapText="1"/>
    </xf>
    <xf applyAlignment="1" borderId="45" fillId="5" fontId="13" numFmtId="4" pivotButton="0" quotePrefix="0" xfId="0">
      <alignment horizontal="center" vertical="center" wrapText="1"/>
    </xf>
    <xf applyAlignment="1" borderId="45" fillId="6" fontId="13" numFmtId="4" pivotButton="0" quotePrefix="0" xfId="0">
      <alignment horizontal="center" vertical="center" wrapText="1"/>
    </xf>
    <xf applyAlignment="1" borderId="60" fillId="21" fontId="13" numFmtId="4" pivotButton="0" quotePrefix="0" xfId="0">
      <alignment horizontal="center" vertical="center" wrapText="1"/>
    </xf>
    <xf applyAlignment="1" borderId="12" fillId="10" fontId="13" numFmtId="4" pivotButton="0" quotePrefix="0" xfId="0">
      <alignment horizontal="center" vertical="center" wrapText="1"/>
    </xf>
    <xf borderId="60" fillId="0" fontId="0" numFmtId="0" pivotButton="0" quotePrefix="0" xfId="0"/>
    <xf applyAlignment="1" borderId="60" fillId="26" fontId="13" numFmtId="4" pivotButton="0" quotePrefix="0" xfId="0">
      <alignment horizontal="center" vertical="center" wrapText="1"/>
    </xf>
    <xf applyAlignment="1" borderId="12" fillId="25" fontId="13" numFmtId="4" pivotButton="0" quotePrefix="0" xfId="0">
      <alignment horizontal="center" vertical="center" wrapText="1"/>
    </xf>
    <xf applyAlignment="1" borderId="61" fillId="22" fontId="13" numFmtId="4" pivotButton="0" quotePrefix="0" xfId="0">
      <alignment horizontal="center" vertical="center" wrapText="1"/>
    </xf>
    <xf applyAlignment="1" borderId="62" fillId="22" fontId="13" numFmtId="4" pivotButton="0" quotePrefix="0" xfId="0">
      <alignment horizontal="center" vertical="center" wrapText="1"/>
    </xf>
    <xf applyAlignment="1" borderId="17" fillId="0" fontId="14" numFmtId="3" pivotButton="0" quotePrefix="0" xfId="0">
      <alignment horizontal="center" vertical="center"/>
    </xf>
    <xf applyAlignment="1" borderId="11" fillId="0" fontId="14" numFmtId="3" pivotButton="0" quotePrefix="0" xfId="0">
      <alignment horizontal="center" vertical="center"/>
    </xf>
    <xf applyAlignment="1" borderId="8" fillId="0" fontId="14" numFmtId="3" pivotButton="0" quotePrefix="0" xfId="0">
      <alignment horizontal="center" vertical="center"/>
    </xf>
    <xf applyAlignment="1" borderId="19" fillId="6" fontId="15" numFmtId="4" pivotButton="0" quotePrefix="0" xfId="0">
      <alignment horizontal="center" vertical="center"/>
    </xf>
    <xf applyAlignment="1" borderId="19" fillId="24" fontId="15" numFmtId="3" pivotButton="0" quotePrefix="0" xfId="0">
      <alignment horizontal="center" vertical="center"/>
    </xf>
    <xf applyAlignment="1" borderId="63" fillId="22" fontId="15" numFmtId="3" pivotButton="0" quotePrefix="0" xfId="0">
      <alignment horizontal="center" vertical="center"/>
    </xf>
    <xf applyAlignment="1" borderId="64" fillId="22" fontId="15" numFmtId="4" pivotButton="0" quotePrefix="0" xfId="0">
      <alignment horizontal="center" vertical="center"/>
    </xf>
    <xf applyAlignment="1" borderId="14" fillId="0" fontId="15" numFmtId="3" pivotButton="0" quotePrefix="0" xfId="0">
      <alignment horizontal="center" vertical="center"/>
    </xf>
    <xf applyAlignment="1" borderId="0" fillId="0" fontId="0" numFmtId="0" pivotButton="0" quotePrefix="0" xfId="0">
      <alignment horizontal="general" vertical="distributed" wrapText="1"/>
    </xf>
    <xf applyAlignment="1" borderId="0" fillId="0" fontId="0" numFmtId="0" pivotButton="0" quotePrefix="0" xfId="0">
      <alignment horizontal="center" vertical="distributed" wrapText="1"/>
    </xf>
    <xf applyAlignment="1" borderId="0" fillId="0" fontId="0" numFmtId="0" pivotButton="0" quotePrefix="0" xfId="0">
      <alignment horizontal="left" vertical="distributed" wrapText="1"/>
    </xf>
    <xf applyAlignment="1" borderId="26" fillId="4" fontId="15" numFmtId="3" pivotButton="0" quotePrefix="0" xfId="0">
      <alignment horizontal="center" vertical="distributed" wrapText="1"/>
    </xf>
    <xf applyAlignment="1" borderId="14" fillId="0" fontId="15" numFmtId="3" pivotButton="0" quotePrefix="0" xfId="0">
      <alignment horizontal="center" vertical="distributed" wrapText="1"/>
    </xf>
    <xf applyAlignment="1" borderId="14" fillId="0" fontId="15" numFmtId="4" pivotButton="0" quotePrefix="0" xfId="0">
      <alignment horizontal="center" vertical="distributed" wrapText="1"/>
    </xf>
    <xf applyAlignment="1" borderId="19" fillId="6" fontId="15" numFmtId="4" pivotButton="0" quotePrefix="0" xfId="0">
      <alignment horizontal="center" vertical="distributed" wrapText="1"/>
    </xf>
    <xf applyAlignment="1" borderId="19" fillId="4" fontId="15" numFmtId="3" pivotButton="0" quotePrefix="0" xfId="0">
      <alignment horizontal="center" vertical="distributed" wrapText="1"/>
    </xf>
    <xf applyAlignment="1" borderId="19" fillId="24" fontId="15" numFmtId="3" pivotButton="0" quotePrefix="0" xfId="0">
      <alignment horizontal="center" vertical="distributed" wrapText="1"/>
    </xf>
    <xf applyAlignment="1" borderId="19" fillId="0" fontId="15" numFmtId="4" pivotButton="0" quotePrefix="0" xfId="0">
      <alignment horizontal="center" vertical="distributed" wrapText="1"/>
    </xf>
    <xf applyAlignment="1" borderId="20" fillId="0" fontId="15" numFmtId="4" pivotButton="0" quotePrefix="0" xfId="0">
      <alignment horizontal="center" vertical="distributed" wrapText="1"/>
    </xf>
    <xf applyAlignment="1" borderId="63" fillId="22" fontId="15" numFmtId="3" pivotButton="0" quotePrefix="0" xfId="0">
      <alignment horizontal="center" vertical="distributed" wrapText="1"/>
    </xf>
    <xf applyAlignment="1" borderId="64" fillId="22" fontId="15" numFmtId="4" pivotButton="0" quotePrefix="0" xfId="0">
      <alignment horizontal="center" vertical="distributed" wrapText="1"/>
    </xf>
    <xf applyAlignment="1" borderId="30" fillId="0" fontId="15" numFmtId="3" pivotButton="0" quotePrefix="0" xfId="0">
      <alignment horizontal="center" vertical="center"/>
    </xf>
    <xf applyAlignment="1" borderId="42" fillId="4" fontId="13" numFmtId="3" pivotButton="0" quotePrefix="0" xfId="0">
      <alignment horizontal="center" vertical="center"/>
    </xf>
    <xf applyAlignment="1" borderId="43" fillId="0" fontId="13" numFmtId="3" pivotButton="0" quotePrefix="0" xfId="0">
      <alignment horizontal="center" vertical="center"/>
    </xf>
    <xf applyAlignment="1" borderId="44" fillId="21" fontId="13" numFmtId="3" pivotButton="0" quotePrefix="0" xfId="0">
      <alignment horizontal="center" vertical="center"/>
    </xf>
    <xf applyAlignment="1" borderId="65" fillId="0" fontId="13" numFmtId="4" pivotButton="0" quotePrefix="0" xfId="0">
      <alignment horizontal="center" vertical="center"/>
    </xf>
    <xf applyAlignment="1" borderId="66" fillId="0" fontId="13" numFmtId="4" pivotButton="0" quotePrefix="0" xfId="0">
      <alignment horizontal="center" vertical="center"/>
    </xf>
    <xf applyAlignment="1" borderId="66" fillId="0" fontId="13" numFmtId="3" pivotButton="0" quotePrefix="0" xfId="0">
      <alignment horizontal="center" vertical="center"/>
    </xf>
    <xf applyAlignment="1" borderId="67" fillId="0" fontId="13" numFmtId="4" pivotButton="0" quotePrefix="0" xfId="0">
      <alignment horizontal="center" vertical="center"/>
    </xf>
    <xf applyAlignment="1" borderId="68" fillId="22" fontId="13" numFmtId="3" pivotButton="0" quotePrefix="0" xfId="0">
      <alignment horizontal="center" vertical="center"/>
    </xf>
    <xf applyAlignment="1" borderId="69" fillId="22" fontId="13" numFmtId="4" pivotButton="0" quotePrefix="0" xfId="0">
      <alignment horizontal="center" vertical="center"/>
    </xf>
    <xf applyAlignment="1" borderId="0" fillId="0" fontId="0" numFmtId="3" pivotButton="0" quotePrefix="0" xfId="0">
      <alignment horizontal="general" vertical="bottom"/>
    </xf>
    <xf applyAlignment="1" borderId="0" fillId="4" fontId="17" numFmtId="0" pivotButton="0" quotePrefix="0" xfId="0">
      <alignment horizontal="general" vertical="bottom"/>
    </xf>
    <xf applyAlignment="1" borderId="0" fillId="24" fontId="17" numFmtId="0" pivotButton="0" quotePrefix="0" xfId="0">
      <alignment horizontal="general" vertical="bottom"/>
    </xf>
    <xf applyAlignment="1" borderId="0" fillId="18" fontId="13" numFmtId="4" pivotButton="0" quotePrefix="0" xfId="0">
      <alignment horizontal="center" vertical="center" wrapText="1"/>
    </xf>
    <xf applyAlignment="1" borderId="32" fillId="22" fontId="13" numFmtId="4" pivotButton="0" quotePrefix="0" xfId="0">
      <alignment horizontal="center" vertical="center" wrapText="1"/>
    </xf>
    <xf borderId="18" fillId="0" fontId="0" numFmtId="0" pivotButton="0" quotePrefix="0" xfId="0"/>
    <xf applyAlignment="1" borderId="10" fillId="22" fontId="13" numFmtId="4" pivotButton="0" quotePrefix="0" xfId="0">
      <alignment horizontal="center" vertical="center" wrapText="1"/>
    </xf>
    <xf applyAlignment="1" borderId="45" fillId="23" fontId="13" numFmtId="4" pivotButton="0" quotePrefix="0" xfId="0">
      <alignment horizontal="center" vertical="center" wrapText="1"/>
    </xf>
    <xf applyAlignment="1" borderId="59" fillId="22" fontId="13" numFmtId="4" pivotButton="0" quotePrefix="0" xfId="0">
      <alignment horizontal="center" vertical="center" wrapText="1"/>
    </xf>
    <xf applyAlignment="1" borderId="33" fillId="22" fontId="13" numFmtId="4" pivotButton="0" quotePrefix="0" xfId="0">
      <alignment horizontal="center" vertical="center" wrapText="1"/>
    </xf>
    <xf applyAlignment="1" borderId="43" fillId="22" fontId="13" numFmtId="4" pivotButton="0" quotePrefix="0" xfId="0">
      <alignment horizontal="center" vertical="center" wrapText="1"/>
    </xf>
    <xf applyAlignment="1" borderId="42" fillId="23" fontId="13" numFmtId="4" pivotButton="0" quotePrefix="0" xfId="0">
      <alignment horizontal="center" vertical="center" wrapText="1"/>
    </xf>
    <xf applyAlignment="1" borderId="44" fillId="8" fontId="13" numFmtId="4" pivotButton="0" quotePrefix="0" xfId="0">
      <alignment horizontal="center" vertical="center" wrapText="1"/>
    </xf>
    <xf applyAlignment="1" borderId="46" fillId="6" fontId="13" numFmtId="4" pivotButton="0" quotePrefix="0" xfId="0">
      <alignment horizontal="center" vertical="center" wrapText="1"/>
    </xf>
    <xf applyAlignment="1" borderId="14" fillId="0" fontId="0" numFmtId="3" pivotButton="0" quotePrefix="0" xfId="0">
      <alignment horizontal="general" vertical="bottom"/>
    </xf>
    <xf applyAlignment="1" borderId="47" fillId="3" fontId="14" numFmtId="3" pivotButton="0" quotePrefix="0" xfId="0">
      <alignment horizontal="center" vertical="center"/>
    </xf>
    <xf applyAlignment="1" borderId="17" fillId="3" fontId="14" numFmtId="3" pivotButton="0" quotePrefix="0" xfId="0">
      <alignment horizontal="center" vertical="center"/>
    </xf>
    <xf applyAlignment="1" borderId="31" fillId="3" fontId="14" numFmtId="3" pivotButton="0" quotePrefix="0" xfId="0">
      <alignment horizontal="center" vertical="center"/>
    </xf>
    <xf applyAlignment="1" borderId="70" fillId="3" fontId="14" numFmtId="3" pivotButton="0" quotePrefix="0" xfId="0">
      <alignment horizontal="center" vertical="center"/>
    </xf>
    <xf applyAlignment="1" borderId="19" fillId="8" fontId="15" numFmtId="4" pivotButton="0" quotePrefix="0" xfId="0">
      <alignment horizontal="center" vertical="center"/>
    </xf>
    <xf applyAlignment="1" borderId="14" fillId="22" fontId="15" numFmtId="3" pivotButton="0" quotePrefix="0" xfId="0">
      <alignment horizontal="center" vertical="center"/>
    </xf>
    <xf applyAlignment="1" borderId="0" fillId="24" fontId="15" numFmtId="4" pivotButton="0" quotePrefix="0" xfId="0">
      <alignment horizontal="general" vertical="distributed" wrapText="1"/>
    </xf>
    <xf applyAlignment="1" borderId="53" fillId="0" fontId="15" numFmtId="4" pivotButton="0" quotePrefix="0" xfId="0">
      <alignment horizontal="center" vertical="bottom"/>
    </xf>
    <xf applyAlignment="1" borderId="30" fillId="22" fontId="15" numFmtId="3" pivotButton="0" quotePrefix="0" xfId="0">
      <alignment horizontal="center" vertical="center"/>
    </xf>
    <xf applyAlignment="1" borderId="31" fillId="22" fontId="15" numFmtId="3" pivotButton="0" quotePrefix="0" xfId="0">
      <alignment horizontal="center" vertical="center"/>
    </xf>
    <xf applyAlignment="1" borderId="31" fillId="24" fontId="15" numFmtId="4" pivotButton="0" quotePrefix="0" xfId="0">
      <alignment horizontal="center" vertical="center"/>
    </xf>
    <xf applyAlignment="1" borderId="43" fillId="6" fontId="13" numFmtId="4" pivotButton="0" quotePrefix="0" xfId="0">
      <alignment horizontal="center" vertical="center"/>
    </xf>
    <xf applyAlignment="1" borderId="43" fillId="8" fontId="13" numFmtId="4" pivotButton="0" quotePrefix="0" xfId="0">
      <alignment horizontal="center" vertical="center"/>
    </xf>
    <xf applyAlignment="1" borderId="43" fillId="4" fontId="13" numFmtId="4" pivotButton="0" quotePrefix="0" xfId="0">
      <alignment horizontal="center" vertical="center"/>
    </xf>
    <xf applyAlignment="1" borderId="44" fillId="4" fontId="13" numFmtId="4" pivotButton="0" quotePrefix="0" xfId="0">
      <alignment horizontal="center" vertical="center"/>
    </xf>
  </cellXfs>
  <cellStyles count="5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20% - Акцент1" xfId="6"/>
    <cellStyle name="20% - Акцент2" xfId="7"/>
    <cellStyle name="20% - Акцент3" xfId="8"/>
    <cellStyle name="20% - Акцент4" xfId="9"/>
    <cellStyle name="20% - Акцент5" xfId="10"/>
    <cellStyle name="20% - Акцент6" xfId="11"/>
    <cellStyle name="40% - Акцент1" xfId="12"/>
    <cellStyle name="40% - Акцент2" xfId="13"/>
    <cellStyle name="40% - Акцент3" xfId="14"/>
    <cellStyle name="40% - Акцент4" xfId="15"/>
    <cellStyle name="40% - Акцент5" xfId="16"/>
    <cellStyle name="40% - Акцент6" xfId="17"/>
    <cellStyle name="60% - Акцент1" xfId="18"/>
    <cellStyle name="60% - Акцент2" xfId="19"/>
    <cellStyle name="60% - Акцент3" xfId="20"/>
    <cellStyle name="60% - Акцент4" xfId="21"/>
    <cellStyle name="60% - Акцент5" xfId="22"/>
    <cellStyle name="60% - Акцент6" xfId="23"/>
    <cellStyle name="Акцент1" xfId="24"/>
    <cellStyle name="Акцент2" xfId="25"/>
    <cellStyle name="Акцент3" xfId="26"/>
    <cellStyle name="Акцент4" xfId="27"/>
    <cellStyle name="Акцент5" xfId="28"/>
    <cellStyle name="Акцент6" xfId="29"/>
    <cellStyle name="Ввод " xfId="30"/>
    <cellStyle name="Вывод" xfId="31"/>
    <cellStyle name="Вычисление" xfId="32"/>
    <cellStyle name="Заголовок 1" xfId="33"/>
    <cellStyle name="Заголовок 2" xfId="34"/>
    <cellStyle name="Заголовок 3" xfId="35"/>
    <cellStyle name="Заголовок 4" xfId="36"/>
    <cellStyle name="Итог" xfId="37"/>
    <cellStyle name="Контрольная ячейка" xfId="38"/>
    <cellStyle name="Название" xfId="39"/>
    <cellStyle name="Нейтральный" xfId="40"/>
    <cellStyle name="Обычный_ИЮЛЬ-АВГУСТ ГОТ." xfId="41"/>
    <cellStyle name="Обычный_отчеты города.!1111xls" xfId="42"/>
    <cellStyle name="Обычный_январь 2008 год. готовый" xfId="43"/>
    <cellStyle name="Плохой" xfId="44"/>
    <cellStyle name="Пояснение" xfId="45"/>
    <cellStyle name="Примечание" xfId="46"/>
    <cellStyle name="Связанная ячейка" xfId="47"/>
    <cellStyle name="Текст предупреждения" xfId="48"/>
    <cellStyle name="Хороший" xfId="4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32627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33CCCC"/>
    <outlinePr summaryBelow="1" summaryRight="1"/>
    <pageSetUpPr fitToPage="0"/>
  </sheetPr>
  <dimension ref="A1:AF7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Right" state="frozen" topLeftCell="C22" xSplit="2" ySplit="6"/>
      <selection activeCell="A1" activeCellId="0" pane="topLeft" sqref="A1"/>
      <selection activeCell="C1" activeCellId="0" pane="topRight" sqref="C1"/>
      <selection activeCell="A22" activeCellId="0" pane="bottomLeft" sqref="A22"/>
      <selection activeCell="D8" activeCellId="1" pane="bottomRight" sqref="F9:G60 D8"/>
    </sheetView>
  </sheetViews>
  <sheetFormatPr baseColWidth="8" defaultColWidth="9.2109375" defaultRowHeight="12.9" outlineLevelCol="0" outlineLevelRow="0" zeroHeight="0"/>
  <cols>
    <col customWidth="1" max="1" min="1" style="245" width="4.43"/>
    <col customWidth="1" max="2" min="2" style="245" width="27.84"/>
    <col customWidth="1" max="3" min="3" style="246" width="8.859999999999999"/>
    <col customWidth="1" max="4" min="4" style="245" width="16.64"/>
    <col customWidth="1" max="5" min="5" style="246" width="8.33"/>
    <col customWidth="1" max="6" min="6" style="245" width="16.31"/>
    <col customWidth="1" max="7" min="7" style="246" width="7.54"/>
    <col customWidth="1" max="8" min="8" style="245" width="16.64"/>
    <col customWidth="1" max="9" min="9" style="246" width="7.34"/>
    <col customWidth="1" max="10" min="10" style="245" width="14.08"/>
    <col customWidth="1" max="11" min="11" style="245" width="11.98"/>
    <col customWidth="1" max="12" min="12" style="246" width="8.539999999999999"/>
    <col customWidth="1" max="13" min="13" style="245" width="15.53"/>
    <col customWidth="1" max="14" min="14" style="245" width="9.32"/>
    <col customWidth="1" max="15" min="15" style="245" width="16.08"/>
    <col customWidth="1" max="16" min="16" style="245" width="9.09"/>
    <col customWidth="1" max="17" min="17" style="245" width="15.95"/>
    <col customWidth="1" max="18" min="18" style="245" width="10.09"/>
    <col customWidth="1" max="19" min="19" style="245" width="15.95"/>
    <col customWidth="1" max="20" min="20" style="247" width="6.32"/>
    <col customWidth="1" max="22" min="21" style="245" width="8.09"/>
    <col customWidth="1" max="23" min="23" style="247" width="5.09"/>
    <col customWidth="1" max="24" min="24" style="245" width="6.54"/>
    <col customWidth="1" max="25" min="25" style="245" width="7.09"/>
    <col customWidth="1" max="26" min="26" style="247" width="6.32"/>
    <col customWidth="1" max="27" min="27" style="245" width="7.87"/>
    <col customWidth="1" max="28" min="28" style="245" width="7.54"/>
    <col customWidth="1" max="29" min="29" style="245" width="13.09"/>
    <col customWidth="1" max="30" min="30" style="245" width="13.42"/>
    <col customWidth="1" max="31" min="31" style="248" width="8.65"/>
    <col customWidth="1" max="32" min="32" style="248" width="17.4"/>
    <col customWidth="1" max="257" min="33" style="245" width="9.09"/>
  </cols>
  <sheetData>
    <row customHeight="1" ht="8.199999999999999" r="1" s="249">
      <c r="AE1" s="245" t="n"/>
      <c r="AF1" s="245" t="n"/>
    </row>
    <row customHeight="1" ht="13.5" r="2" s="249">
      <c r="AE2" s="245" t="n"/>
      <c r="AF2" s="245" t="n"/>
    </row>
    <row customHeight="1" ht="33.75" r="3" s="249">
      <c r="A3" s="250" t="inlineStr">
        <is>
          <t>№</t>
        </is>
      </c>
      <c r="B3" s="250" t="inlineStr">
        <is>
          <t>Муниципальные районы и городские округа</t>
        </is>
      </c>
      <c r="C3" s="251" t="inlineStr">
        <is>
          <t>Потребность в средствах на июль 2020 г.</t>
        </is>
      </c>
      <c r="D3" s="252" t="n"/>
      <c r="E3" s="252" t="n"/>
      <c r="F3" s="252" t="n"/>
      <c r="G3" s="252" t="n"/>
      <c r="H3" s="252" t="n"/>
      <c r="I3" s="252" t="n"/>
      <c r="J3" s="252" t="n"/>
      <c r="K3" s="252" t="n"/>
      <c r="L3" s="252" t="n"/>
      <c r="M3" s="252" t="n"/>
      <c r="N3" s="252" t="n"/>
      <c r="O3" s="252" t="n"/>
      <c r="P3" s="252" t="n"/>
      <c r="Q3" s="252" t="n"/>
      <c r="R3" s="252" t="n"/>
      <c r="S3" s="252" t="n"/>
      <c r="T3" s="252" t="n"/>
      <c r="U3" s="252" t="n"/>
      <c r="V3" s="252" t="n"/>
      <c r="W3" s="252" t="n"/>
      <c r="X3" s="252" t="n"/>
      <c r="Y3" s="252" t="n"/>
      <c r="Z3" s="252" t="n"/>
      <c r="AA3" s="252" t="n"/>
      <c r="AB3" s="252" t="n"/>
      <c r="AC3" s="252" t="n"/>
      <c r="AD3" s="252" t="n"/>
      <c r="AE3" s="253" t="inlineStr">
        <is>
          <t>Потребность 
по заявке</t>
        </is>
      </c>
      <c r="AF3" s="254" t="n"/>
    </row>
    <row customHeight="1" ht="32.95" r="4" s="249">
      <c r="C4" s="255" t="inlineStr">
        <is>
          <t>банк</t>
        </is>
      </c>
      <c r="D4" s="254" t="n"/>
      <c r="E4" s="254" t="n"/>
      <c r="F4" s="254" t="n"/>
      <c r="G4" s="254" t="n"/>
      <c r="H4" s="254" t="n"/>
      <c r="I4" s="254" t="n"/>
      <c r="J4" s="254" t="n"/>
      <c r="K4" s="254" t="n"/>
      <c r="L4" s="256" t="inlineStr">
        <is>
          <t>ведомости</t>
        </is>
      </c>
      <c r="M4" s="252" t="n"/>
      <c r="N4" s="252" t="n"/>
      <c r="O4" s="252" t="n"/>
      <c r="P4" s="252" t="n"/>
      <c r="Q4" s="252" t="n"/>
      <c r="R4" s="252" t="n"/>
      <c r="S4" s="252" t="n"/>
      <c r="T4" s="252" t="n"/>
      <c r="U4" s="252" t="n"/>
      <c r="V4" s="252" t="n"/>
      <c r="W4" s="252" t="n"/>
      <c r="X4" s="252" t="n"/>
      <c r="Y4" s="252" t="n"/>
      <c r="Z4" s="252" t="n"/>
      <c r="AA4" s="252" t="n"/>
      <c r="AB4" s="252" t="n"/>
      <c r="AC4" s="252" t="n"/>
      <c r="AD4" s="252" t="n"/>
      <c r="AE4" s="257" t="n"/>
      <c r="AF4" s="258" t="n"/>
    </row>
    <row customHeight="1" ht="85.84999999999999" r="5" s="249">
      <c r="C5" s="259" t="inlineStr">
        <is>
          <t>к-во</t>
        </is>
      </c>
      <c r="D5" s="260" t="inlineStr">
        <is>
          <t xml:space="preserve">сумма ст. 
262 банк 
5-ФЗ </t>
        </is>
      </c>
      <c r="E5" s="259" t="inlineStr">
        <is>
          <t>к-во</t>
        </is>
      </c>
      <c r="F5" s="261" t="inlineStr">
        <is>
          <t>сумма ст. 
262 банк
 181-ФЗ</t>
        </is>
      </c>
      <c r="G5" s="262" t="inlineStr">
        <is>
          <t>к-во</t>
        </is>
      </c>
      <c r="H5" s="263" t="inlineStr">
        <is>
          <t>сумма ст. 
262 банк Чернобыльцы</t>
        </is>
      </c>
      <c r="I5" s="262" t="inlineStr">
        <is>
          <t>к-во</t>
        </is>
      </c>
      <c r="J5" s="264" t="inlineStr">
        <is>
          <t>сумма ст. 
262 банк Узники фашизма</t>
        </is>
      </c>
      <c r="K5" s="265" t="inlineStr">
        <is>
          <t xml:space="preserve">услуги 
банка  </t>
        </is>
      </c>
      <c r="L5" s="262" t="inlineStr">
        <is>
          <t>к-во</t>
        </is>
      </c>
      <c r="M5" s="266" t="inlineStr">
        <is>
          <t xml:space="preserve">сумма ст. 
262  5-ФЗ </t>
        </is>
      </c>
      <c r="N5" s="262" t="inlineStr">
        <is>
          <t>к-во</t>
        </is>
      </c>
      <c r="O5" s="267" t="inlineStr">
        <is>
          <t>сумма ст. 
262  181</t>
        </is>
      </c>
      <c r="P5" s="262" t="inlineStr">
        <is>
          <t>к-во</t>
        </is>
      </c>
      <c r="Q5" s="263" t="inlineStr">
        <is>
          <t>сумма ст. 
262 Чернобыльцы</t>
        </is>
      </c>
      <c r="R5" s="262" t="inlineStr">
        <is>
          <t>к-во</t>
        </is>
      </c>
      <c r="S5" s="268" t="inlineStr">
        <is>
          <t>сумма ст. 
262 
 Узники фашизма</t>
        </is>
      </c>
      <c r="T5" s="269" t="inlineStr">
        <is>
          <t>кол-во</t>
        </is>
      </c>
      <c r="U5" s="270" t="inlineStr">
        <is>
          <t>5-фз</t>
        </is>
      </c>
      <c r="V5" s="271" t="n"/>
      <c r="W5" s="272" t="inlineStr">
        <is>
          <t>кол-во</t>
        </is>
      </c>
      <c r="X5" s="273" t="inlineStr">
        <is>
          <t>181-фз</t>
        </is>
      </c>
      <c r="Y5" s="274" t="n"/>
      <c r="Z5" s="272" t="inlineStr">
        <is>
          <t>кол-во</t>
        </is>
      </c>
      <c r="AA5" s="275" t="inlineStr">
        <is>
          <t>ЧАЭС</t>
        </is>
      </c>
      <c r="AB5" s="274" t="n"/>
      <c r="AC5" s="265" t="inlineStr">
        <is>
          <t>почтовый сбор</t>
        </is>
      </c>
      <c r="AD5" s="276" t="inlineStr">
        <is>
          <t>всего
226 ст.</t>
        </is>
      </c>
      <c r="AE5" s="277" t="inlineStr">
        <is>
          <t>всего
 к-во</t>
        </is>
      </c>
      <c r="AF5" s="278" t="inlineStr">
        <is>
          <t>итого</t>
        </is>
      </c>
    </row>
    <row customFormat="1" customHeight="1" ht="14.95" r="6" s="245">
      <c r="A6" s="250" t="n">
        <v>1</v>
      </c>
      <c r="B6" s="250" t="n">
        <v>2</v>
      </c>
      <c r="C6" s="250" t="n">
        <v>56</v>
      </c>
      <c r="D6" s="250" t="n">
        <v>57</v>
      </c>
      <c r="E6" s="250" t="n">
        <v>58</v>
      </c>
      <c r="F6" s="279" t="n">
        <v>59</v>
      </c>
      <c r="G6" s="250" t="n">
        <v>60</v>
      </c>
      <c r="H6" s="250" t="n">
        <v>61</v>
      </c>
      <c r="I6" s="280" t="n">
        <v>62</v>
      </c>
      <c r="J6" s="250" t="n">
        <v>63</v>
      </c>
      <c r="K6" s="250" t="n">
        <v>64</v>
      </c>
      <c r="L6" s="250" t="n">
        <v>65</v>
      </c>
      <c r="M6" s="281" t="n">
        <v>66</v>
      </c>
      <c r="N6" s="250" t="n">
        <v>67</v>
      </c>
      <c r="O6" s="250" t="n">
        <v>68</v>
      </c>
      <c r="P6" s="282" t="n">
        <v>69</v>
      </c>
      <c r="Q6" s="250" t="n">
        <v>70</v>
      </c>
      <c r="R6" s="250" t="n">
        <v>71</v>
      </c>
      <c r="S6" s="250" t="n">
        <v>72</v>
      </c>
      <c r="T6" s="250" t="n"/>
      <c r="U6" s="250" t="inlineStr">
        <is>
          <t>банк</t>
        </is>
      </c>
      <c r="V6" s="250" t="inlineStr">
        <is>
          <t>почта</t>
        </is>
      </c>
      <c r="W6" s="250" t="n"/>
      <c r="X6" s="250" t="inlineStr">
        <is>
          <t>банк</t>
        </is>
      </c>
      <c r="Y6" s="250" t="inlineStr">
        <is>
          <t>почта</t>
        </is>
      </c>
      <c r="Z6" s="250" t="n"/>
      <c r="AA6" s="250" t="inlineStr">
        <is>
          <t>банк</t>
        </is>
      </c>
      <c r="AB6" s="250" t="inlineStr">
        <is>
          <t>почта</t>
        </is>
      </c>
      <c r="AC6" s="283" t="n">
        <v>73</v>
      </c>
      <c r="AD6" s="250" t="n">
        <v>74</v>
      </c>
      <c r="AE6" s="250" t="n">
        <v>75</v>
      </c>
      <c r="AF6" s="284" t="n">
        <v>76</v>
      </c>
    </row>
    <row customFormat="1" customHeight="1" ht="11.25" r="7" s="245">
      <c r="A7" s="250" t="n"/>
      <c r="B7" s="250" t="n"/>
      <c r="C7" s="250" t="n"/>
      <c r="D7" s="250" t="n"/>
      <c r="E7" s="250" t="n"/>
      <c r="F7" s="250" t="n"/>
      <c r="G7" s="250" t="n"/>
      <c r="H7" s="250" t="n"/>
      <c r="I7" s="250" t="n"/>
      <c r="J7" s="250" t="n"/>
      <c r="K7" s="250" t="n"/>
      <c r="L7" s="250" t="n"/>
      <c r="M7" s="250" t="n"/>
      <c r="N7" s="250" t="n"/>
      <c r="O7" s="250" t="n"/>
      <c r="P7" s="250" t="n"/>
      <c r="Q7" s="250" t="n"/>
      <c r="R7" s="250" t="n"/>
      <c r="S7" s="250" t="n"/>
      <c r="T7" s="250" t="n"/>
      <c r="U7" s="250" t="n"/>
      <c r="V7" s="250" t="n"/>
      <c r="W7" s="250" t="n"/>
      <c r="X7" s="250" t="n"/>
      <c r="Y7" s="250" t="n"/>
      <c r="Z7" s="250" t="n"/>
      <c r="AA7" s="250" t="n"/>
      <c r="AB7" s="250" t="n"/>
      <c r="AC7" s="250" t="n"/>
      <c r="AD7" s="250" t="n"/>
      <c r="AE7" s="250" t="n"/>
      <c r="AF7" s="250" t="n"/>
    </row>
    <row customFormat="1" customHeight="1" ht="21.05" r="8" s="285">
      <c r="A8" s="286" t="n">
        <v>1</v>
      </c>
      <c r="B8" s="287" t="inlineStr">
        <is>
          <t>Агульский</t>
        </is>
      </c>
      <c r="C8" s="288" t="n">
        <v>0</v>
      </c>
      <c r="D8" s="289" t="n">
        <v>0</v>
      </c>
      <c r="E8" s="288" t="n">
        <v>0</v>
      </c>
      <c r="F8" s="289" t="n">
        <v>0</v>
      </c>
      <c r="G8" s="288" t="n"/>
      <c r="H8" s="289" t="n"/>
      <c r="I8" s="288" t="n"/>
      <c r="J8" s="289" t="n"/>
      <c r="K8" s="290">
        <f>(D8+F8+H8+J8+U8+X8+AA8)*0.5%</f>
        <v/>
      </c>
      <c r="L8" s="288" t="n">
        <v>4</v>
      </c>
      <c r="M8" s="289" t="n">
        <v>742.28</v>
      </c>
      <c r="N8" s="288" t="n">
        <v>277</v>
      </c>
      <c r="O8" s="289" t="n">
        <v>53644.99</v>
      </c>
      <c r="P8" s="291" t="n"/>
      <c r="Q8" s="289" t="n"/>
      <c r="R8" s="288" t="n"/>
      <c r="S8" s="289" t="n"/>
      <c r="T8" s="292" t="n">
        <v>0</v>
      </c>
      <c r="U8" s="289" t="n">
        <v>0</v>
      </c>
      <c r="V8" s="289" t="n">
        <v>0</v>
      </c>
      <c r="W8" s="293" t="n">
        <v>0</v>
      </c>
      <c r="X8" s="289" t="n">
        <v>0</v>
      </c>
      <c r="Y8" s="289" t="n">
        <v>0</v>
      </c>
      <c r="Z8" s="293" t="n">
        <v>0</v>
      </c>
      <c r="AA8" s="289" t="n">
        <v>0</v>
      </c>
      <c r="AB8" s="289" t="n">
        <v>0</v>
      </c>
      <c r="AC8" s="290">
        <f>(M8+O8+Q8+S8+V8+Y8+AB8)*1.404%</f>
        <v/>
      </c>
      <c r="AD8" s="294">
        <f>AC8+K8</f>
        <v/>
      </c>
      <c r="AE8" s="295">
        <f>C8+E8+G8+I8+L8+N8+P8+R8</f>
        <v/>
      </c>
      <c r="AF8" s="296">
        <f>D8+F8+H8+J8+M8+O8+Q8+S8+U8+V8+X8+Y8+AA8+AB8</f>
        <v/>
      </c>
    </row>
    <row customFormat="1" customHeight="1" ht="21.05" r="9" s="285">
      <c r="A9" s="286" t="n">
        <v>2</v>
      </c>
      <c r="B9" s="287" t="inlineStr">
        <is>
          <t>Акушинский</t>
        </is>
      </c>
      <c r="C9" s="297" t="n">
        <v>0</v>
      </c>
      <c r="D9" s="298" t="n">
        <v>0</v>
      </c>
      <c r="E9" s="297" t="n">
        <v>364</v>
      </c>
      <c r="F9" s="298" t="n">
        <v>335554.06</v>
      </c>
      <c r="G9" s="297" t="n">
        <v>2</v>
      </c>
      <c r="H9" s="298" t="n">
        <v>1033.7</v>
      </c>
      <c r="I9" s="288" t="n"/>
      <c r="J9" s="289" t="n"/>
      <c r="K9" s="299">
        <f>(D9+F9+H9+J9+U9+X9+AA9)*0.5%</f>
        <v/>
      </c>
      <c r="L9" s="297" t="n">
        <v>5</v>
      </c>
      <c r="M9" s="298" t="n">
        <v>1933.46</v>
      </c>
      <c r="N9" s="297" t="n">
        <v>1450</v>
      </c>
      <c r="O9" s="298" t="n">
        <v>1031959.37</v>
      </c>
      <c r="P9" s="300" t="n">
        <v>9</v>
      </c>
      <c r="Q9" s="298" t="n">
        <v>3270.38</v>
      </c>
      <c r="R9" s="288" t="n"/>
      <c r="S9" s="289" t="n"/>
      <c r="T9" s="292" t="n">
        <v>0</v>
      </c>
      <c r="U9" s="289" t="n">
        <v>0</v>
      </c>
      <c r="V9" s="289" t="n">
        <v>0</v>
      </c>
      <c r="W9" s="293" t="n">
        <v>0</v>
      </c>
      <c r="X9" s="289" t="n">
        <v>0</v>
      </c>
      <c r="Y9" s="289" t="n">
        <v>0</v>
      </c>
      <c r="Z9" s="293" t="n">
        <v>0</v>
      </c>
      <c r="AA9" s="289" t="n">
        <v>0</v>
      </c>
      <c r="AB9" s="289" t="n">
        <v>0</v>
      </c>
      <c r="AC9" s="290">
        <f>(M9+O9+Q9+S9+V9+Y9+AB9)*1.404%</f>
        <v/>
      </c>
      <c r="AD9" s="301">
        <f>AC9+K9</f>
        <v/>
      </c>
      <c r="AE9" s="302">
        <f>C9+E9+G9+I9+L9+N9+P9+R9</f>
        <v/>
      </c>
      <c r="AF9" s="303">
        <f>D9+F9+H9+J9+M9+O9+Q9+S9+U9+V9+X9+Y9+AA9+AB9</f>
        <v/>
      </c>
    </row>
    <row customHeight="1" ht="21.05" r="10" s="249">
      <c r="A10" s="286" t="n">
        <v>3</v>
      </c>
      <c r="B10" s="287" t="inlineStr">
        <is>
          <t>Ахвахский</t>
        </is>
      </c>
      <c r="C10" s="288" t="n">
        <v>0</v>
      </c>
      <c r="D10" s="298" t="n">
        <v>0</v>
      </c>
      <c r="E10" s="297" t="n">
        <v>0</v>
      </c>
      <c r="F10" s="298" t="n">
        <v>0</v>
      </c>
      <c r="G10" s="297" t="n"/>
      <c r="H10" s="298" t="n"/>
      <c r="I10" s="288" t="n"/>
      <c r="J10" s="289" t="n"/>
      <c r="K10" s="299">
        <f>(D10+F10+H10+J10+U10+X10+AA10)*0.5%</f>
        <v/>
      </c>
      <c r="L10" s="297" t="n">
        <v>12</v>
      </c>
      <c r="M10" s="298" t="n">
        <v>3915.6</v>
      </c>
      <c r="N10" s="297" t="n">
        <v>532</v>
      </c>
      <c r="O10" s="298" t="n">
        <v>126599.96</v>
      </c>
      <c r="P10" s="300" t="n"/>
      <c r="Q10" s="298" t="n"/>
      <c r="R10" s="288" t="n"/>
      <c r="S10" s="289" t="n"/>
      <c r="T10" s="292" t="n">
        <v>0</v>
      </c>
      <c r="U10" s="289" t="n">
        <v>0</v>
      </c>
      <c r="V10" s="289" t="n">
        <v>0</v>
      </c>
      <c r="W10" s="293" t="n">
        <v>0</v>
      </c>
      <c r="X10" s="289" t="n">
        <v>0</v>
      </c>
      <c r="Y10" s="289" t="n">
        <v>0</v>
      </c>
      <c r="Z10" s="293" t="n">
        <v>0</v>
      </c>
      <c r="AA10" s="289" t="n">
        <v>0</v>
      </c>
      <c r="AB10" s="289" t="n">
        <v>0</v>
      </c>
      <c r="AC10" s="290">
        <f>(M10+O10+Q10+S10+V10+Y10+AB10)*1.404%</f>
        <v/>
      </c>
      <c r="AD10" s="301">
        <f>AC10+K10</f>
        <v/>
      </c>
      <c r="AE10" s="302">
        <f>C10+E10+G10+I10+L10+N10+P10+R10</f>
        <v/>
      </c>
      <c r="AF10" s="303">
        <f>D10+F10+H10+J10+M10+O10+Q10+S10+U10+V10+X10+Y10+AA10+AB10</f>
        <v/>
      </c>
    </row>
    <row customHeight="1" ht="21.05" r="11" s="249">
      <c r="A11" s="286" t="n">
        <v>4</v>
      </c>
      <c r="B11" s="287" t="inlineStr">
        <is>
          <t>Ахтынский</t>
        </is>
      </c>
      <c r="C11" s="297" t="n">
        <v>2</v>
      </c>
      <c r="D11" s="298" t="n">
        <v>1403.46</v>
      </c>
      <c r="E11" s="297" t="n">
        <v>126</v>
      </c>
      <c r="F11" s="298" t="n">
        <v>108063.57</v>
      </c>
      <c r="G11" s="297" t="n">
        <v>0</v>
      </c>
      <c r="H11" s="298" t="n">
        <v>0</v>
      </c>
      <c r="I11" s="288" t="n"/>
      <c r="J11" s="289" t="n"/>
      <c r="K11" s="299">
        <f>(D11+F11+H11+J11+U11+X11+AA11)*0.5%</f>
        <v/>
      </c>
      <c r="L11" s="297" t="n">
        <v>10</v>
      </c>
      <c r="M11" s="298" t="n">
        <v>5274.57</v>
      </c>
      <c r="N11" s="297" t="n">
        <v>984</v>
      </c>
      <c r="O11" s="298" t="n">
        <v>593136.9</v>
      </c>
      <c r="P11" s="297" t="n">
        <v>2</v>
      </c>
      <c r="Q11" s="298" t="n">
        <v>1341.83</v>
      </c>
      <c r="R11" s="288" t="n"/>
      <c r="S11" s="289" t="n"/>
      <c r="T11" s="292" t="n">
        <v>0</v>
      </c>
      <c r="U11" s="289" t="n">
        <v>0</v>
      </c>
      <c r="V11" s="289" t="n">
        <v>0</v>
      </c>
      <c r="W11" s="293" t="n">
        <v>0</v>
      </c>
      <c r="X11" s="289" t="n">
        <v>0</v>
      </c>
      <c r="Y11" s="289" t="n">
        <v>0</v>
      </c>
      <c r="Z11" s="293" t="n">
        <v>0</v>
      </c>
      <c r="AA11" s="289" t="n">
        <v>0</v>
      </c>
      <c r="AB11" s="289" t="n">
        <v>0</v>
      </c>
      <c r="AC11" s="290">
        <f>(M11+O11+Q11+S11+V11+Y11+AB11)*1.404%</f>
        <v/>
      </c>
      <c r="AD11" s="301">
        <f>AC11+K11</f>
        <v/>
      </c>
      <c r="AE11" s="302">
        <f>C11+E11+G11+I11+L11+N11+P11+R11</f>
        <v/>
      </c>
      <c r="AF11" s="303">
        <f>D11+F11+H11+J11+M11+O11+Q11+S11+U11+V11+X11+Y11+AA11+AB11</f>
        <v/>
      </c>
    </row>
    <row customHeight="1" ht="21.05" r="12" s="249">
      <c r="A12" s="286" t="n">
        <v>5</v>
      </c>
      <c r="B12" s="287" t="inlineStr">
        <is>
          <t>Бабаюртовский</t>
        </is>
      </c>
      <c r="C12" s="288" t="n">
        <v>9</v>
      </c>
      <c r="D12" s="298" t="n">
        <v>20268.28</v>
      </c>
      <c r="E12" s="297" t="n">
        <v>515</v>
      </c>
      <c r="F12" s="298" t="n">
        <v>418908.45</v>
      </c>
      <c r="G12" s="297" t="n">
        <v>2</v>
      </c>
      <c r="H12" s="298" t="n">
        <v>1033.7</v>
      </c>
      <c r="I12" s="288" t="n"/>
      <c r="J12" s="289" t="n"/>
      <c r="K12" s="299">
        <f>(D12+F12+H12+J12+U12+X12+AA12)*0.5%</f>
        <v/>
      </c>
      <c r="L12" s="297" t="n">
        <v>37</v>
      </c>
      <c r="M12" s="298" t="n">
        <v>107649.09</v>
      </c>
      <c r="N12" s="297" t="n">
        <v>2830</v>
      </c>
      <c r="O12" s="298" t="n">
        <v>2228575.05</v>
      </c>
      <c r="P12" s="300" t="n">
        <v>13</v>
      </c>
      <c r="Q12" s="298" t="n">
        <v>6980.08</v>
      </c>
      <c r="R12" s="288" t="n"/>
      <c r="S12" s="289" t="n"/>
      <c r="T12" s="292" t="n">
        <v>0</v>
      </c>
      <c r="U12" s="289" t="n">
        <v>0</v>
      </c>
      <c r="V12" s="289" t="n">
        <v>0</v>
      </c>
      <c r="W12" s="293" t="n">
        <v>0</v>
      </c>
      <c r="X12" s="289" t="n">
        <v>0</v>
      </c>
      <c r="Y12" s="289" t="n">
        <v>0</v>
      </c>
      <c r="Z12" s="293" t="n">
        <v>0</v>
      </c>
      <c r="AA12" s="289" t="n">
        <v>0</v>
      </c>
      <c r="AB12" s="289" t="n">
        <v>0</v>
      </c>
      <c r="AC12" s="290">
        <f>(M12+O12+Q12+S12+V12+Y12+AB12)*1.404%</f>
        <v/>
      </c>
      <c r="AD12" s="301">
        <f>AC12+K12</f>
        <v/>
      </c>
      <c r="AE12" s="302">
        <f>C12+E12+G12+I12+L12+N12+P12+R12</f>
        <v/>
      </c>
      <c r="AF12" s="303">
        <f>D12+F12+H12+J12+M12+O12+Q12+S12+U12+V12+X12+Y12+AA12+AB12</f>
        <v/>
      </c>
    </row>
    <row customHeight="1" ht="21.05" r="13" s="249">
      <c r="A13" s="286" t="n">
        <v>6</v>
      </c>
      <c r="B13" s="287" t="inlineStr">
        <is>
          <t>Ботлихский</t>
        </is>
      </c>
      <c r="C13" s="297" t="n">
        <v>8</v>
      </c>
      <c r="D13" s="298" t="n">
        <v>11098.24</v>
      </c>
      <c r="E13" s="297" t="n">
        <v>206</v>
      </c>
      <c r="F13" s="298" t="n">
        <v>442554.66</v>
      </c>
      <c r="G13" s="297" t="n"/>
      <c r="H13" s="298" t="n"/>
      <c r="I13" s="288" t="n"/>
      <c r="J13" s="289" t="n"/>
      <c r="K13" s="299">
        <f>(D13+F13+H13+J13+U13+X13+AA13)*0.5%</f>
        <v/>
      </c>
      <c r="L13" s="297" t="n">
        <v>18</v>
      </c>
      <c r="M13" s="298" t="n">
        <v>19742.76</v>
      </c>
      <c r="N13" s="297" t="n">
        <v>897</v>
      </c>
      <c r="O13" s="298" t="n">
        <v>822964.55</v>
      </c>
      <c r="P13" s="297" t="n"/>
      <c r="Q13" s="298" t="n"/>
      <c r="R13" s="288" t="n"/>
      <c r="S13" s="289" t="n"/>
      <c r="T13" s="292" t="n">
        <v>0</v>
      </c>
      <c r="U13" s="289" t="n">
        <v>0</v>
      </c>
      <c r="V13" s="289" t="n">
        <v>0</v>
      </c>
      <c r="W13" s="293" t="n">
        <v>0</v>
      </c>
      <c r="X13" s="289" t="n">
        <v>0</v>
      </c>
      <c r="Y13" s="289" t="n">
        <v>0</v>
      </c>
      <c r="Z13" s="293" t="n">
        <v>0</v>
      </c>
      <c r="AA13" s="289" t="n">
        <v>0</v>
      </c>
      <c r="AB13" s="289" t="n">
        <v>0</v>
      </c>
      <c r="AC13" s="290">
        <f>(M13+O13+Q13+S13+V13+Y13+AB13)*1.404%</f>
        <v/>
      </c>
      <c r="AD13" s="301">
        <f>AC13+K13</f>
        <v/>
      </c>
      <c r="AE13" s="302">
        <f>C13+E13+G13+I13+L13+N13+P13+R13</f>
        <v/>
      </c>
      <c r="AF13" s="303">
        <f>D13+F13+H13+J13+M13+O13+Q13+S13+U13+V13+X13+Y13+AA13+AB13</f>
        <v/>
      </c>
    </row>
    <row customFormat="1" customHeight="1" ht="21.05" r="14" s="248">
      <c r="A14" s="286" t="n">
        <v>7</v>
      </c>
      <c r="B14" s="287" t="inlineStr">
        <is>
          <t>Буйнакский</t>
        </is>
      </c>
      <c r="C14" s="288" t="n">
        <v>38</v>
      </c>
      <c r="D14" s="289" t="n">
        <v>52974.69</v>
      </c>
      <c r="E14" s="304" t="n">
        <v>494</v>
      </c>
      <c r="F14" s="289" t="n">
        <v>509260.14</v>
      </c>
      <c r="G14" s="288" t="n">
        <v>9</v>
      </c>
      <c r="H14" s="289" t="n">
        <v>5021.41</v>
      </c>
      <c r="I14" s="288" t="n"/>
      <c r="J14" s="289" t="n"/>
      <c r="K14" s="290">
        <f>(D14+F14+H14+J14+U14+X14+AA14)*0.5%</f>
        <v/>
      </c>
      <c r="L14" s="288" t="n">
        <v>85</v>
      </c>
      <c r="M14" s="289" t="n">
        <v>103468.59</v>
      </c>
      <c r="N14" s="288" t="n">
        <v>2102</v>
      </c>
      <c r="O14" s="289" t="n">
        <v>1582347.82</v>
      </c>
      <c r="P14" s="288" t="n">
        <v>24</v>
      </c>
      <c r="Q14" s="289" t="n">
        <v>13049.42</v>
      </c>
      <c r="R14" s="288" t="n"/>
      <c r="S14" s="289" t="n"/>
      <c r="T14" s="292" t="n">
        <v>0</v>
      </c>
      <c r="U14" s="289" t="n">
        <v>0</v>
      </c>
      <c r="V14" s="289" t="n">
        <v>0</v>
      </c>
      <c r="W14" s="293" t="n">
        <v>0</v>
      </c>
      <c r="X14" s="289" t="n">
        <v>0</v>
      </c>
      <c r="Y14" s="289" t="n">
        <v>0</v>
      </c>
      <c r="Z14" s="293" t="n">
        <v>0</v>
      </c>
      <c r="AA14" s="289" t="n">
        <v>0</v>
      </c>
      <c r="AB14" s="289" t="n">
        <v>0</v>
      </c>
      <c r="AC14" s="290">
        <f>(M14+O14+Q14+S14+V14+Y14+AB14)*1.404%</f>
        <v/>
      </c>
      <c r="AD14" s="294">
        <f>AC14+K14</f>
        <v/>
      </c>
      <c r="AE14" s="305">
        <f>C14+E14+G14+I14+L14+N14+P14+R14</f>
        <v/>
      </c>
      <c r="AF14" s="296">
        <f>D14+F14+H14+J14+M14+O14+Q14+S14+U14+V14+X14+Y14+AA14+AB14</f>
        <v/>
      </c>
    </row>
    <row customHeight="1" ht="21.05" r="15" s="249">
      <c r="A15" s="286" t="n">
        <v>8</v>
      </c>
      <c r="B15" s="287" t="inlineStr">
        <is>
          <t>Гергебильский</t>
        </is>
      </c>
      <c r="C15" s="297" t="n"/>
      <c r="D15" s="298" t="n"/>
      <c r="E15" s="306" t="n">
        <v>109</v>
      </c>
      <c r="F15" s="298" t="n">
        <v>67608.88</v>
      </c>
      <c r="G15" s="288" t="n"/>
      <c r="H15" s="289" t="n"/>
      <c r="I15" s="288" t="n"/>
      <c r="J15" s="289" t="n"/>
      <c r="K15" s="290">
        <f>(D15+F15+H15+J15+U15+X15+AA15)*0.5%</f>
        <v/>
      </c>
      <c r="L15" s="297" t="n"/>
      <c r="M15" s="298" t="n"/>
      <c r="N15" s="297" t="n">
        <v>261</v>
      </c>
      <c r="O15" s="298" t="n">
        <v>190710.31</v>
      </c>
      <c r="P15" s="291" t="n"/>
      <c r="Q15" s="289" t="n"/>
      <c r="R15" s="288" t="n"/>
      <c r="S15" s="289" t="n"/>
      <c r="T15" s="292" t="n">
        <v>0</v>
      </c>
      <c r="U15" s="289" t="n">
        <v>0</v>
      </c>
      <c r="V15" s="289" t="n">
        <v>0</v>
      </c>
      <c r="W15" s="293" t="n">
        <v>0</v>
      </c>
      <c r="X15" s="289" t="n">
        <v>0</v>
      </c>
      <c r="Y15" s="289" t="n">
        <v>0</v>
      </c>
      <c r="Z15" s="293" t="n">
        <v>0</v>
      </c>
      <c r="AA15" s="289" t="n">
        <v>0</v>
      </c>
      <c r="AB15" s="289" t="n">
        <v>0</v>
      </c>
      <c r="AC15" s="290">
        <f>(M15+O15+Q15+S15+V15+Y15+AB15)*1.404%</f>
        <v/>
      </c>
      <c r="AD15" s="294">
        <f>AC15+K15</f>
        <v/>
      </c>
      <c r="AE15" s="305">
        <f>C15+E15+G15+I15+L15+N15+P15+R15</f>
        <v/>
      </c>
      <c r="AF15" s="296">
        <f>D15+F15+H15+J15+M15+O15+Q15+S15+U15+V15+X15+Y15+AA15+AB15</f>
        <v/>
      </c>
    </row>
    <row customFormat="1" customHeight="1" ht="21.05" r="16" s="285">
      <c r="A16" s="286" t="n">
        <v>9</v>
      </c>
      <c r="B16" s="287" t="inlineStr">
        <is>
          <t>Гумбетовский</t>
        </is>
      </c>
      <c r="C16" s="288" t="n"/>
      <c r="D16" s="298" t="n"/>
      <c r="E16" s="288" t="n">
        <v>0</v>
      </c>
      <c r="F16" s="289" t="n">
        <v>0</v>
      </c>
      <c r="G16" s="288" t="n"/>
      <c r="H16" s="289" t="n"/>
      <c r="I16" s="288" t="n"/>
      <c r="J16" s="289" t="n"/>
      <c r="K16" s="290">
        <f>(D16+F16+H16+J16+U16+X16+AA16)*0.5%</f>
        <v/>
      </c>
      <c r="L16" s="297" t="n"/>
      <c r="M16" s="298" t="n"/>
      <c r="N16" s="297" t="n">
        <v>258</v>
      </c>
      <c r="O16" s="298" t="n">
        <v>50135.12</v>
      </c>
      <c r="P16" s="291" t="n"/>
      <c r="Q16" s="289" t="n"/>
      <c r="R16" s="288" t="n"/>
      <c r="S16" s="289" t="n"/>
      <c r="T16" s="292" t="n">
        <v>0</v>
      </c>
      <c r="U16" s="289" t="n">
        <v>0</v>
      </c>
      <c r="V16" s="289" t="n">
        <v>0</v>
      </c>
      <c r="W16" s="293" t="n">
        <v>0</v>
      </c>
      <c r="X16" s="289" t="n">
        <v>0</v>
      </c>
      <c r="Y16" s="289" t="n">
        <v>0</v>
      </c>
      <c r="Z16" s="293" t="n">
        <v>0</v>
      </c>
      <c r="AA16" s="289" t="n">
        <v>0</v>
      </c>
      <c r="AB16" s="289" t="n">
        <v>0</v>
      </c>
      <c r="AC16" s="290">
        <f>(M16+O16+Q16+S16+V16+Y16+AB16)*1.404%</f>
        <v/>
      </c>
      <c r="AD16" s="294">
        <f>AC16+K16</f>
        <v/>
      </c>
      <c r="AE16" s="305">
        <f>C16+E16+G16+I16+L16+N16+P16+R16</f>
        <v/>
      </c>
      <c r="AF16" s="296">
        <f>D16+F16+H16+J16+M16+O16+Q16+S16+U16+V16+X16+Y16+AA16+AB16</f>
        <v/>
      </c>
    </row>
    <row customHeight="1" ht="21.05" r="17" s="249">
      <c r="A17" s="286" t="n">
        <v>10</v>
      </c>
      <c r="B17" s="287" t="inlineStr">
        <is>
          <t>Гунибский</t>
        </is>
      </c>
      <c r="C17" s="297" t="n">
        <v>2</v>
      </c>
      <c r="D17" s="289" t="n">
        <v>1602.56</v>
      </c>
      <c r="E17" s="304" t="n">
        <v>254</v>
      </c>
      <c r="F17" s="289" t="n">
        <v>69140.41</v>
      </c>
      <c r="G17" s="288" t="n">
        <v>2</v>
      </c>
      <c r="H17" s="289" t="n">
        <v>271.76</v>
      </c>
      <c r="I17" s="288" t="n"/>
      <c r="J17" s="289" t="n"/>
      <c r="K17" s="290">
        <f>(D17+F17+H17+J17+U17+X17+AA17)*0.5%</f>
        <v/>
      </c>
      <c r="L17" s="297" t="n">
        <v>8</v>
      </c>
      <c r="M17" s="298" t="n">
        <v>2600.95</v>
      </c>
      <c r="N17" s="297" t="n">
        <v>634</v>
      </c>
      <c r="O17" s="298" t="n">
        <v>160068.34</v>
      </c>
      <c r="P17" s="291" t="n">
        <v>3</v>
      </c>
      <c r="Q17" s="289" t="n">
        <v>1283.26</v>
      </c>
      <c r="R17" s="288" t="n"/>
      <c r="S17" s="289" t="n"/>
      <c r="T17" s="292" t="n">
        <v>0</v>
      </c>
      <c r="U17" s="289" t="n">
        <v>0</v>
      </c>
      <c r="V17" s="289" t="n">
        <v>0</v>
      </c>
      <c r="W17" s="293" t="n">
        <v>0</v>
      </c>
      <c r="X17" s="289" t="n">
        <v>0</v>
      </c>
      <c r="Y17" s="289" t="n">
        <v>0</v>
      </c>
      <c r="Z17" s="293" t="n">
        <v>0</v>
      </c>
      <c r="AA17" s="289" t="n">
        <v>0</v>
      </c>
      <c r="AB17" s="289" t="n">
        <v>0</v>
      </c>
      <c r="AC17" s="290">
        <f>(M17+O17+Q17+S17+V17+Y17+AB17)*1.404%</f>
        <v/>
      </c>
      <c r="AD17" s="294">
        <f>AC17+K17</f>
        <v/>
      </c>
      <c r="AE17" s="305">
        <f>C17+E17+G17+I17+L17+N17+P17+R17</f>
        <v/>
      </c>
      <c r="AF17" s="296">
        <f>D17+F17+H17+J17+M17+O17+Q17+S17+U17+V17+X17+Y17+AA17+AB17</f>
        <v/>
      </c>
    </row>
    <row customFormat="1" customHeight="1" ht="21.05" r="18" s="248">
      <c r="A18" s="286" t="n">
        <v>11</v>
      </c>
      <c r="B18" s="287" t="inlineStr">
        <is>
          <t>Дахадаевский</t>
        </is>
      </c>
      <c r="C18" s="288" t="n">
        <v>10</v>
      </c>
      <c r="D18" s="298" t="n">
        <v>7146.39</v>
      </c>
      <c r="E18" s="306" t="n">
        <v>647</v>
      </c>
      <c r="F18" s="298" t="n">
        <v>482384.8</v>
      </c>
      <c r="G18" s="288" t="n">
        <v>3</v>
      </c>
      <c r="H18" s="289" t="n">
        <v>1550.55</v>
      </c>
      <c r="I18" s="288" t="n"/>
      <c r="J18" s="289" t="n"/>
      <c r="K18" s="290">
        <f>(D18+F18+H18+J18+U18+X18+AA18)*0.5%</f>
        <v/>
      </c>
      <c r="L18" s="297" t="n">
        <v>29</v>
      </c>
      <c r="M18" s="298" t="n">
        <v>23659.62</v>
      </c>
      <c r="N18" s="297" t="n">
        <v>2038</v>
      </c>
      <c r="O18" s="298" t="n">
        <v>1313708.1</v>
      </c>
      <c r="P18" s="291" t="n">
        <v>9</v>
      </c>
      <c r="Q18" s="289" t="n">
        <v>4713.28</v>
      </c>
      <c r="R18" s="288" t="n"/>
      <c r="S18" s="289" t="n"/>
      <c r="T18" s="292" t="n">
        <v>0</v>
      </c>
      <c r="U18" s="289" t="n">
        <v>0</v>
      </c>
      <c r="V18" s="289" t="n">
        <v>0</v>
      </c>
      <c r="W18" s="293" t="n">
        <v>0</v>
      </c>
      <c r="X18" s="289" t="n">
        <v>0</v>
      </c>
      <c r="Y18" s="289" t="n">
        <v>0</v>
      </c>
      <c r="Z18" s="293" t="n">
        <v>0</v>
      </c>
      <c r="AA18" s="289" t="n">
        <v>0</v>
      </c>
      <c r="AB18" s="289" t="n">
        <v>0</v>
      </c>
      <c r="AC18" s="290">
        <f>(M18+O18+Q18+S18+V18+Y18+AB18)*1.404%</f>
        <v/>
      </c>
      <c r="AD18" s="294">
        <f>AC18+K18</f>
        <v/>
      </c>
      <c r="AE18" s="305">
        <f>C18+E18+G18+I18+L18+N18+P18+R18</f>
        <v/>
      </c>
      <c r="AF18" s="296">
        <f>D18+F18+H18+J18+M18+O18+Q18+S18+U18+V18+X18+Y18+AA18+AB18</f>
        <v/>
      </c>
    </row>
    <row customFormat="1" customHeight="1" ht="21.05" r="19" s="285">
      <c r="A19" s="286" t="n">
        <v>12</v>
      </c>
      <c r="B19" s="287" t="inlineStr">
        <is>
          <t>Дербентский</t>
        </is>
      </c>
      <c r="C19" s="297" t="n">
        <v>52</v>
      </c>
      <c r="D19" s="298" t="n">
        <v>63593.6</v>
      </c>
      <c r="E19" s="288" t="n">
        <v>779</v>
      </c>
      <c r="F19" s="289" t="n">
        <v>745713.48</v>
      </c>
      <c r="G19" s="288" t="n">
        <v>2</v>
      </c>
      <c r="H19" s="289" t="n">
        <v>1095.33</v>
      </c>
      <c r="I19" s="288" t="n"/>
      <c r="J19" s="289" t="n"/>
      <c r="K19" s="290">
        <f>(D19+F19+H19+J19+U19+X19+AA19)*0.5%</f>
        <v/>
      </c>
      <c r="L19" s="297" t="n">
        <v>121</v>
      </c>
      <c r="M19" s="298" t="n">
        <v>126573.02</v>
      </c>
      <c r="N19" s="297" t="n">
        <v>3258</v>
      </c>
      <c r="O19" s="289" t="n">
        <v>2597189.52</v>
      </c>
      <c r="P19" s="291" t="n">
        <v>5</v>
      </c>
      <c r="Q19" s="289" t="n">
        <v>2957.82</v>
      </c>
      <c r="R19" s="288" t="n"/>
      <c r="S19" s="289" t="n"/>
      <c r="T19" s="292" t="n">
        <v>0</v>
      </c>
      <c r="U19" s="289" t="n">
        <v>0</v>
      </c>
      <c r="V19" s="289" t="n">
        <v>0</v>
      </c>
      <c r="W19" s="293" t="n">
        <v>0</v>
      </c>
      <c r="X19" s="289" t="n">
        <v>0</v>
      </c>
      <c r="Y19" s="289" t="n">
        <v>0</v>
      </c>
      <c r="Z19" s="293" t="n">
        <v>0</v>
      </c>
      <c r="AA19" s="289" t="n">
        <v>0</v>
      </c>
      <c r="AB19" s="289" t="n">
        <v>0</v>
      </c>
      <c r="AC19" s="290">
        <f>(M19+O19+Q19+S19+V19+Y19+AB19)*1.17%</f>
        <v/>
      </c>
      <c r="AD19" s="294">
        <f>AC19+K19</f>
        <v/>
      </c>
      <c r="AE19" s="305">
        <f>C19+E19+G19+I19+L19+N19+P19+R19</f>
        <v/>
      </c>
      <c r="AF19" s="296">
        <f>D19+F19+H19+J19+M19+O19+Q19+S19+U19+V19+X19+Y19+AA19+AB19</f>
        <v/>
      </c>
    </row>
    <row customHeight="1" ht="21.05" r="20" s="249">
      <c r="A20" s="286" t="n">
        <v>13</v>
      </c>
      <c r="B20" s="287" t="inlineStr">
        <is>
          <t>Докузпаринский</t>
        </is>
      </c>
      <c r="C20" s="288" t="n">
        <v>3</v>
      </c>
      <c r="D20" s="298" t="n">
        <v>1348.62</v>
      </c>
      <c r="E20" s="306" t="n">
        <v>93</v>
      </c>
      <c r="F20" s="298" t="n">
        <v>88257.32000000001</v>
      </c>
      <c r="G20" s="288" t="n">
        <v>0</v>
      </c>
      <c r="H20" s="289" t="n">
        <v>0</v>
      </c>
      <c r="I20" s="288" t="n"/>
      <c r="J20" s="289" t="n"/>
      <c r="K20" s="290">
        <f>(D20+F20+H20+J20+U20+X20+AA20)*0.5%</f>
        <v/>
      </c>
      <c r="L20" s="297" t="n">
        <v>6</v>
      </c>
      <c r="M20" s="298" t="n">
        <v>1821.12</v>
      </c>
      <c r="N20" s="297" t="n">
        <v>493</v>
      </c>
      <c r="O20" s="289" t="n">
        <v>248539.87</v>
      </c>
      <c r="P20" s="291" t="n">
        <v>1</v>
      </c>
      <c r="Q20" s="289" t="n">
        <v>94.5</v>
      </c>
      <c r="R20" s="288" t="n"/>
      <c r="S20" s="289" t="n"/>
      <c r="T20" s="292" t="n">
        <v>0</v>
      </c>
      <c r="U20" s="289" t="n">
        <v>0</v>
      </c>
      <c r="V20" s="289" t="n">
        <v>0</v>
      </c>
      <c r="W20" s="293" t="n">
        <v>0</v>
      </c>
      <c r="X20" s="289" t="n">
        <v>0</v>
      </c>
      <c r="Y20" s="289" t="n">
        <v>0</v>
      </c>
      <c r="Z20" s="293" t="n">
        <v>0</v>
      </c>
      <c r="AA20" s="289" t="n">
        <v>0</v>
      </c>
      <c r="AB20" s="289" t="n">
        <v>0</v>
      </c>
      <c r="AC20" s="290">
        <f>(M20+O20+Q20+S20+V20+Y20+AB20)*1.404%</f>
        <v/>
      </c>
      <c r="AD20" s="294">
        <f>AC20+K20</f>
        <v/>
      </c>
      <c r="AE20" s="305">
        <f>C20+E20+G20+I20+L20+N20+P20+R20</f>
        <v/>
      </c>
      <c r="AF20" s="296">
        <f>D20+F20+H20+J20+M20+O20+Q20+S20+U20+V20+X20+Y20+AA20+AB20</f>
        <v/>
      </c>
    </row>
    <row customFormat="1" customHeight="1" ht="21.05" r="21" s="245">
      <c r="A21" s="286" t="n">
        <v>14</v>
      </c>
      <c r="B21" s="287" t="inlineStr">
        <is>
          <t>Казбековский</t>
        </is>
      </c>
      <c r="C21" s="306" t="n">
        <v>40</v>
      </c>
      <c r="D21" s="298" t="n">
        <v>68736.98</v>
      </c>
      <c r="E21" s="288" t="n">
        <v>500</v>
      </c>
      <c r="F21" s="289" t="n">
        <v>381710.75</v>
      </c>
      <c r="G21" s="288" t="n">
        <v>0</v>
      </c>
      <c r="H21" s="289" t="n">
        <v>0</v>
      </c>
      <c r="I21" s="288" t="n"/>
      <c r="J21" s="289" t="n"/>
      <c r="K21" s="290">
        <f>(D21+F21+H21+J21+U21+X21+AA21)*0.5%</f>
        <v/>
      </c>
      <c r="L21" s="297" t="n">
        <v>71</v>
      </c>
      <c r="M21" s="298" t="n">
        <v>96783.11</v>
      </c>
      <c r="N21" s="297" t="n">
        <v>1473</v>
      </c>
      <c r="O21" s="289" t="n">
        <v>914555.59</v>
      </c>
      <c r="P21" s="288" t="n">
        <v>4</v>
      </c>
      <c r="Q21" s="289" t="n">
        <v>1793.35</v>
      </c>
      <c r="R21" s="288" t="n"/>
      <c r="S21" s="289" t="n"/>
      <c r="T21" s="292" t="n">
        <v>0</v>
      </c>
      <c r="U21" s="289" t="n">
        <v>0</v>
      </c>
      <c r="V21" s="289" t="n">
        <v>0</v>
      </c>
      <c r="W21" s="293" t="n">
        <v>0</v>
      </c>
      <c r="X21" s="289" t="n">
        <v>0</v>
      </c>
      <c r="Y21" s="289" t="n">
        <v>0</v>
      </c>
      <c r="Z21" s="293" t="n">
        <v>0</v>
      </c>
      <c r="AA21" s="289" t="n">
        <v>0</v>
      </c>
      <c r="AB21" s="289" t="n">
        <v>0</v>
      </c>
      <c r="AC21" s="290">
        <f>(M21+O21+Q21+S21+V21+Y21+AB21)*1.404%</f>
        <v/>
      </c>
      <c r="AD21" s="294">
        <f>AC21+K21</f>
        <v/>
      </c>
      <c r="AE21" s="305">
        <f>C21+E21+G21+I21+L21+N21+P21+R21</f>
        <v/>
      </c>
      <c r="AF21" s="296">
        <f>D21+F21+H21+J21+M21+O21+Q21+S21+U21+V21+X21+Y21+AA21+AB21</f>
        <v/>
      </c>
    </row>
    <row customFormat="1" customHeight="1" ht="21.05" r="22" s="307">
      <c r="A22" s="286" t="n">
        <v>15</v>
      </c>
      <c r="B22" s="287" t="inlineStr">
        <is>
          <t>Кайтагский</t>
        </is>
      </c>
      <c r="C22" s="306" t="n">
        <v>4</v>
      </c>
      <c r="D22" s="298" t="n">
        <v>3225.18</v>
      </c>
      <c r="E22" s="288" t="n">
        <v>534</v>
      </c>
      <c r="F22" s="289" t="n">
        <v>514331.21</v>
      </c>
      <c r="G22" s="288" t="n">
        <v>2</v>
      </c>
      <c r="H22" s="289" t="n">
        <v>925.86</v>
      </c>
      <c r="I22" s="288" t="n"/>
      <c r="J22" s="289" t="n"/>
      <c r="K22" s="290">
        <f>(D22+F22+H22+J22+U22+X22+AA22)*0.5%</f>
        <v/>
      </c>
      <c r="L22" s="297" t="n">
        <v>32</v>
      </c>
      <c r="M22" s="298" t="n">
        <v>21849.47</v>
      </c>
      <c r="N22" s="297" t="n">
        <v>1943</v>
      </c>
      <c r="O22" s="289" t="n">
        <v>1501520.85</v>
      </c>
      <c r="P22" s="297" t="n">
        <v>7</v>
      </c>
      <c r="Q22" s="289" t="n">
        <v>3633.37</v>
      </c>
      <c r="R22" s="288" t="n"/>
      <c r="S22" s="289" t="n"/>
      <c r="T22" s="292" t="n">
        <v>0</v>
      </c>
      <c r="U22" s="289" t="n">
        <v>0</v>
      </c>
      <c r="V22" s="289" t="n">
        <v>0</v>
      </c>
      <c r="W22" s="293" t="n">
        <v>0</v>
      </c>
      <c r="X22" s="289" t="n">
        <v>0</v>
      </c>
      <c r="Y22" s="289" t="n">
        <v>0</v>
      </c>
      <c r="Z22" s="293" t="n">
        <v>0</v>
      </c>
      <c r="AA22" s="289" t="n">
        <v>0</v>
      </c>
      <c r="AB22" s="289" t="n">
        <v>0</v>
      </c>
      <c r="AC22" s="290">
        <f>(M22+O22+Q22+S22+V22+Y22+AB22)*1.404%</f>
        <v/>
      </c>
      <c r="AD22" s="294">
        <f>AC22+K22</f>
        <v/>
      </c>
      <c r="AE22" s="305">
        <f>C22+E22+G22+I22+L22+N22+P22+R22</f>
        <v/>
      </c>
      <c r="AF22" s="296">
        <f>D22+F22+H22+J22+M22+O22+Q22+S22+U22+V22+X22+Y22+AA22+AB22</f>
        <v/>
      </c>
    </row>
    <row customHeight="1" ht="21.05" r="23" s="249">
      <c r="A23" s="286" t="n">
        <v>16</v>
      </c>
      <c r="B23" s="287" t="inlineStr">
        <is>
          <t>Карабудахкентский</t>
        </is>
      </c>
      <c r="C23" s="306" t="n">
        <v>17</v>
      </c>
      <c r="D23" s="298" t="n">
        <v>19976.41</v>
      </c>
      <c r="E23" s="306" t="n">
        <v>575</v>
      </c>
      <c r="F23" s="298" t="n">
        <v>551339.41</v>
      </c>
      <c r="G23" s="306" t="n">
        <v>1</v>
      </c>
      <c r="H23" s="298" t="n">
        <v>513.5700000000001</v>
      </c>
      <c r="I23" s="288" t="n"/>
      <c r="J23" s="289" t="n"/>
      <c r="K23" s="290">
        <f>(D23+F23+H23+J23+U23+X23+AA23)*0.5%</f>
        <v/>
      </c>
      <c r="L23" s="297" t="n">
        <v>42</v>
      </c>
      <c r="M23" s="298" t="n">
        <v>46823.45</v>
      </c>
      <c r="N23" s="297" t="n">
        <v>2401</v>
      </c>
      <c r="O23" s="289" t="n">
        <v>1953646.88</v>
      </c>
      <c r="P23" s="297" t="n">
        <v>6</v>
      </c>
      <c r="Q23" s="298" t="n">
        <v>3130.28</v>
      </c>
      <c r="R23" s="288" t="n"/>
      <c r="S23" s="289" t="n"/>
      <c r="T23" s="292" t="n">
        <v>0</v>
      </c>
      <c r="U23" s="289" t="n">
        <v>0</v>
      </c>
      <c r="V23" s="289" t="n">
        <v>0</v>
      </c>
      <c r="W23" s="293" t="n">
        <v>0</v>
      </c>
      <c r="X23" s="289" t="n">
        <v>0</v>
      </c>
      <c r="Y23" s="289" t="n">
        <v>0</v>
      </c>
      <c r="Z23" s="293" t="n">
        <v>0</v>
      </c>
      <c r="AA23" s="289" t="n">
        <v>0</v>
      </c>
      <c r="AB23" s="289" t="n">
        <v>0</v>
      </c>
      <c r="AC23" s="290">
        <f>(M23+O23+Q23+S23+V23+Y23+AB23)*1.404%</f>
        <v/>
      </c>
      <c r="AD23" s="294">
        <f>AC23+K23</f>
        <v/>
      </c>
      <c r="AE23" s="305">
        <f>C23+E23+G23+I23+L23+N23+P23+R23</f>
        <v/>
      </c>
      <c r="AF23" s="296">
        <f>D23+F23+H23+J23+M23+O23+Q23+S23+U23+V23+X23+Y23+AA23+AB23</f>
        <v/>
      </c>
    </row>
    <row customHeight="1" ht="21.05" r="24" s="249">
      <c r="A24" s="286" t="n">
        <v>17</v>
      </c>
      <c r="B24" s="287" t="inlineStr">
        <is>
          <t>Каякентский</t>
        </is>
      </c>
      <c r="C24" s="306" t="n">
        <v>16</v>
      </c>
      <c r="D24" s="298" t="n">
        <v>17144.87</v>
      </c>
      <c r="E24" s="306" t="n">
        <v>690</v>
      </c>
      <c r="F24" s="298" t="n">
        <v>681296.66</v>
      </c>
      <c r="G24" s="288" t="n">
        <v>0</v>
      </c>
      <c r="H24" s="289" t="n">
        <v>0</v>
      </c>
      <c r="I24" s="288" t="n"/>
      <c r="J24" s="289" t="n"/>
      <c r="K24" s="290">
        <f>(D24+F24+H24+J24+U24+X24+AA24)*0.5%</f>
        <v/>
      </c>
      <c r="L24" s="297" t="n">
        <v>31</v>
      </c>
      <c r="M24" s="298" t="n">
        <v>53838.16</v>
      </c>
      <c r="N24" s="297" t="n">
        <v>2897</v>
      </c>
      <c r="O24" s="289" t="n">
        <v>2854856.3</v>
      </c>
      <c r="P24" s="291" t="n">
        <v>1</v>
      </c>
      <c r="Q24" s="289" t="n">
        <v>701.92</v>
      </c>
      <c r="R24" s="288" t="n"/>
      <c r="S24" s="289" t="n"/>
      <c r="T24" s="292" t="n">
        <v>0</v>
      </c>
      <c r="U24" s="289" t="n">
        <v>0</v>
      </c>
      <c r="V24" s="289" t="n">
        <v>0</v>
      </c>
      <c r="W24" s="293" t="n">
        <v>0</v>
      </c>
      <c r="X24" s="289" t="n">
        <v>0</v>
      </c>
      <c r="Y24" s="289" t="n">
        <v>0</v>
      </c>
      <c r="Z24" s="293" t="n">
        <v>0</v>
      </c>
      <c r="AA24" s="289" t="n">
        <v>0</v>
      </c>
      <c r="AB24" s="289" t="n">
        <v>0</v>
      </c>
      <c r="AC24" s="290">
        <f>(M24+O24+Q24+S24+V24+Y24+AB24)*1.404%</f>
        <v/>
      </c>
      <c r="AD24" s="294">
        <f>AC24+K24</f>
        <v/>
      </c>
      <c r="AE24" s="305">
        <f>C24+E24+G24+I24+L24+N24+P24+R24</f>
        <v/>
      </c>
      <c r="AF24" s="296">
        <f>D24+F24+H24+J24+M24+O24+Q24+S24+U24+V24+X24+Y24+AA24+AB24</f>
        <v/>
      </c>
    </row>
    <row customHeight="1" ht="21.05" r="25" s="249">
      <c r="A25" s="286" t="n">
        <v>18</v>
      </c>
      <c r="B25" s="287" t="inlineStr">
        <is>
          <t>Кизилюртовский</t>
        </is>
      </c>
      <c r="C25" s="306" t="n">
        <v>39</v>
      </c>
      <c r="D25" s="298" t="n">
        <v>56437.71</v>
      </c>
      <c r="E25" s="306" t="n">
        <v>1606</v>
      </c>
      <c r="F25" s="298" t="n">
        <v>1522181.21</v>
      </c>
      <c r="G25" s="288" t="n"/>
      <c r="H25" s="289" t="n"/>
      <c r="I25" s="288" t="n"/>
      <c r="J25" s="289" t="n"/>
      <c r="K25" s="290">
        <f>(D25+F25+H25+J25+U25+X25+AA25)*0.5%</f>
        <v/>
      </c>
      <c r="L25" s="297" t="n">
        <v>61</v>
      </c>
      <c r="M25" s="298" t="n">
        <v>76841.24000000001</v>
      </c>
      <c r="N25" s="297" t="n">
        <v>2912</v>
      </c>
      <c r="O25" s="298" t="n">
        <v>2496723.55</v>
      </c>
      <c r="P25" s="291" t="n"/>
      <c r="Q25" s="289" t="n"/>
      <c r="R25" s="288" t="n"/>
      <c r="S25" s="289" t="n"/>
      <c r="T25" s="292" t="n">
        <v>0</v>
      </c>
      <c r="U25" s="289" t="n">
        <v>0</v>
      </c>
      <c r="V25" s="289" t="n">
        <v>0</v>
      </c>
      <c r="W25" s="293" t="n">
        <v>0</v>
      </c>
      <c r="X25" s="289" t="n">
        <v>0</v>
      </c>
      <c r="Y25" s="289" t="n">
        <v>0</v>
      </c>
      <c r="Z25" s="293" t="n">
        <v>0</v>
      </c>
      <c r="AA25" s="289" t="n">
        <v>0</v>
      </c>
      <c r="AB25" s="289" t="n">
        <v>0</v>
      </c>
      <c r="AC25" s="290">
        <f>(M25+O25+Q25+S25+V25+Y25+AB25)*1.404%</f>
        <v/>
      </c>
      <c r="AD25" s="294">
        <f>AC25+K25</f>
        <v/>
      </c>
      <c r="AE25" s="305">
        <f>C25+E25+G25+I25+L25+N25+P25+R25</f>
        <v/>
      </c>
      <c r="AF25" s="296">
        <f>D25+F25+H25+J25+M25+O25+Q25+S25+U25+V25+X25+Y25+AA25+AB25</f>
        <v/>
      </c>
    </row>
    <row customFormat="1" customHeight="1" ht="21.05" r="26" s="248">
      <c r="A26" s="286" t="n">
        <v>19</v>
      </c>
      <c r="B26" s="287" t="inlineStr">
        <is>
          <t>Кизлярский</t>
        </is>
      </c>
      <c r="C26" s="306" t="n">
        <v>11</v>
      </c>
      <c r="D26" s="298" t="n">
        <v>11192.35</v>
      </c>
      <c r="E26" s="288" t="n">
        <v>397</v>
      </c>
      <c r="F26" s="289" t="n">
        <v>347677.43</v>
      </c>
      <c r="G26" s="288" t="n">
        <v>2</v>
      </c>
      <c r="H26" s="289" t="n">
        <v>933.17</v>
      </c>
      <c r="I26" s="288" t="n"/>
      <c r="J26" s="289" t="n"/>
      <c r="K26" s="290">
        <f>(D26+F26+H26+J26+U26+X26+AA26)*0.5%</f>
        <v/>
      </c>
      <c r="L26" s="297" t="n">
        <v>53</v>
      </c>
      <c r="M26" s="298" t="n">
        <v>42307.9</v>
      </c>
      <c r="N26" s="297" t="n">
        <v>2532</v>
      </c>
      <c r="O26" s="289" t="n">
        <v>1620417.58</v>
      </c>
      <c r="P26" s="291" t="n">
        <v>7</v>
      </c>
      <c r="Q26" s="289" t="n">
        <v>3132.43</v>
      </c>
      <c r="R26" s="288" t="n"/>
      <c r="S26" s="289" t="n"/>
      <c r="T26" s="292" t="n">
        <v>0</v>
      </c>
      <c r="U26" s="289" t="n">
        <v>0</v>
      </c>
      <c r="V26" s="289" t="n">
        <v>0</v>
      </c>
      <c r="W26" s="293" t="n">
        <v>0</v>
      </c>
      <c r="X26" s="289" t="n">
        <v>0</v>
      </c>
      <c r="Y26" s="289" t="n">
        <v>0</v>
      </c>
      <c r="Z26" s="293" t="n">
        <v>0</v>
      </c>
      <c r="AA26" s="289" t="n">
        <v>0</v>
      </c>
      <c r="AB26" s="289" t="n">
        <v>0</v>
      </c>
      <c r="AC26" s="290">
        <f>(M26+O26+Q26+S26+V26+Y26+AB26)*1.404%</f>
        <v/>
      </c>
      <c r="AD26" s="294">
        <f>AC26+K26</f>
        <v/>
      </c>
      <c r="AE26" s="305">
        <f>C26+E26+G26+I26+L26+N26+P26+R26</f>
        <v/>
      </c>
      <c r="AF26" s="296">
        <f>D26+F26+H26+J26+M26+O26+Q26+S26+U26+V26+X26+Y26+AA26+AB26</f>
        <v/>
      </c>
    </row>
    <row customHeight="1" ht="21.05" r="27" s="249">
      <c r="A27" s="286" t="n">
        <v>20</v>
      </c>
      <c r="B27" s="287" t="inlineStr">
        <is>
          <t>Кулинский</t>
        </is>
      </c>
      <c r="C27" s="306" t="n">
        <v>0</v>
      </c>
      <c r="D27" s="298" t="n">
        <v>0</v>
      </c>
      <c r="E27" s="288" t="n">
        <v>0</v>
      </c>
      <c r="F27" s="289" t="n">
        <v>0</v>
      </c>
      <c r="G27" s="288" t="n">
        <v>0</v>
      </c>
      <c r="H27" s="289" t="n">
        <v>0</v>
      </c>
      <c r="I27" s="288" t="n"/>
      <c r="J27" s="289" t="n"/>
      <c r="K27" s="290">
        <f>(D27+F27+H27+J27+U27+X27+AA27)*0.5%</f>
        <v/>
      </c>
      <c r="L27" s="297" t="n">
        <v>8</v>
      </c>
      <c r="M27" s="298" t="n">
        <v>1128.41</v>
      </c>
      <c r="N27" s="297" t="n">
        <v>719</v>
      </c>
      <c r="O27" s="289" t="n">
        <v>134936.09</v>
      </c>
      <c r="P27" s="291" t="n">
        <v>3</v>
      </c>
      <c r="Q27" s="289" t="n">
        <v>407.64</v>
      </c>
      <c r="R27" s="288" t="n"/>
      <c r="S27" s="289" t="n"/>
      <c r="T27" s="292" t="n">
        <v>0</v>
      </c>
      <c r="U27" s="289" t="n">
        <v>0</v>
      </c>
      <c r="V27" s="289" t="n">
        <v>0</v>
      </c>
      <c r="W27" s="293" t="n">
        <v>0</v>
      </c>
      <c r="X27" s="289" t="n">
        <v>0</v>
      </c>
      <c r="Y27" s="289" t="n">
        <v>0</v>
      </c>
      <c r="Z27" s="293" t="n">
        <v>0</v>
      </c>
      <c r="AA27" s="289" t="n">
        <v>0</v>
      </c>
      <c r="AB27" s="289" t="n">
        <v>0</v>
      </c>
      <c r="AC27" s="290">
        <f>(M27+O27+Q27+S27+V27+Y27+AB27)*1.404%</f>
        <v/>
      </c>
      <c r="AD27" s="294">
        <f>AC27+K27</f>
        <v/>
      </c>
      <c r="AE27" s="305">
        <f>C27+E27+G27+I27+L27+N27+P27+R27</f>
        <v/>
      </c>
      <c r="AF27" s="296">
        <f>D27+F27+H27+J27+M27+O27+Q27+S27+U27+V27+X27+Y27+AA27+AB27</f>
        <v/>
      </c>
    </row>
    <row customFormat="1" customHeight="1" ht="21.05" r="28" s="248">
      <c r="A28" s="286" t="n">
        <v>21</v>
      </c>
      <c r="B28" s="287" t="inlineStr">
        <is>
          <t>Кумторкалинский</t>
        </is>
      </c>
      <c r="C28" s="306" t="n">
        <v>8</v>
      </c>
      <c r="D28" s="298" t="n">
        <v>13932.88</v>
      </c>
      <c r="E28" s="288" t="n">
        <v>146</v>
      </c>
      <c r="F28" s="289" t="n">
        <v>150412.38</v>
      </c>
      <c r="G28" s="288" t="n">
        <v>0</v>
      </c>
      <c r="H28" s="289" t="n">
        <v>0</v>
      </c>
      <c r="I28" s="288" t="n"/>
      <c r="J28" s="289" t="n"/>
      <c r="K28" s="290">
        <f>(D28+F28+H28+J28+U28+X28+AA28)*0.5%</f>
        <v/>
      </c>
      <c r="L28" s="297" t="n">
        <v>24</v>
      </c>
      <c r="M28" s="298" t="n">
        <v>33768.33</v>
      </c>
      <c r="N28" s="297" t="n">
        <v>1185</v>
      </c>
      <c r="O28" s="289" t="n">
        <v>955394.63</v>
      </c>
      <c r="P28" s="291" t="n">
        <v>1</v>
      </c>
      <c r="Q28" s="289" t="n">
        <v>590.53</v>
      </c>
      <c r="R28" s="288" t="n"/>
      <c r="S28" s="289" t="n"/>
      <c r="T28" s="292" t="n">
        <v>0</v>
      </c>
      <c r="U28" s="289" t="n">
        <v>0</v>
      </c>
      <c r="V28" s="289" t="n">
        <v>0</v>
      </c>
      <c r="W28" s="293" t="n">
        <v>0</v>
      </c>
      <c r="X28" s="289" t="n">
        <v>0</v>
      </c>
      <c r="Y28" s="289" t="n">
        <v>0</v>
      </c>
      <c r="Z28" s="293" t="n">
        <v>0</v>
      </c>
      <c r="AA28" s="289" t="n">
        <v>0</v>
      </c>
      <c r="AB28" s="289" t="n">
        <v>0</v>
      </c>
      <c r="AC28" s="290">
        <f>(M28+O28+Q28+S28+V28+Y28+AB28)*1.404%</f>
        <v/>
      </c>
      <c r="AD28" s="294">
        <f>AC28+K28</f>
        <v/>
      </c>
      <c r="AE28" s="305">
        <f>C28+E28+G28+I28+L28+N28+P28+R28</f>
        <v/>
      </c>
      <c r="AF28" s="296">
        <f>D28+F28+H28+J28+M28+O28+Q28+S28+U28+V28+X28+Y28+AA28+AB28</f>
        <v/>
      </c>
    </row>
    <row customHeight="1" ht="21.05" r="29" s="249">
      <c r="A29" s="286" t="n">
        <v>22</v>
      </c>
      <c r="B29" s="287" t="inlineStr">
        <is>
          <t>Курахский</t>
        </is>
      </c>
      <c r="C29" s="306" t="n">
        <v>0</v>
      </c>
      <c r="D29" s="298" t="n">
        <v>0</v>
      </c>
      <c r="E29" s="288" t="n">
        <v>71</v>
      </c>
      <c r="F29" s="289" t="n">
        <v>56330.4</v>
      </c>
      <c r="G29" s="288" t="n">
        <v>4</v>
      </c>
      <c r="H29" s="289" t="n">
        <v>6838.19</v>
      </c>
      <c r="I29" s="288" t="n"/>
      <c r="J29" s="289" t="n"/>
      <c r="K29" s="290">
        <f>(D29+F29+H29+J29+U29+X29+AA29)*0.5%</f>
        <v/>
      </c>
      <c r="L29" s="297" t="n">
        <v>9</v>
      </c>
      <c r="M29" s="298" t="n">
        <v>3771.33</v>
      </c>
      <c r="N29" s="297" t="n">
        <v>719</v>
      </c>
      <c r="O29" s="289" t="n">
        <v>414678.9</v>
      </c>
      <c r="P29" s="291" t="n">
        <v>4</v>
      </c>
      <c r="Q29" s="289" t="n">
        <v>6838.19</v>
      </c>
      <c r="R29" s="288" t="n"/>
      <c r="S29" s="289" t="n"/>
      <c r="T29" s="292" t="n">
        <v>0</v>
      </c>
      <c r="U29" s="289" t="n">
        <v>0</v>
      </c>
      <c r="V29" s="289" t="n">
        <v>0</v>
      </c>
      <c r="W29" s="293" t="n">
        <v>0</v>
      </c>
      <c r="X29" s="289" t="n">
        <v>0</v>
      </c>
      <c r="Y29" s="289" t="n">
        <v>0</v>
      </c>
      <c r="Z29" s="293" t="n">
        <v>0</v>
      </c>
      <c r="AA29" s="289" t="n">
        <v>0</v>
      </c>
      <c r="AB29" s="289" t="n">
        <v>0</v>
      </c>
      <c r="AC29" s="290">
        <f>(M29+O29+Q29+S29+V29+Y29+AB29)*1.404%</f>
        <v/>
      </c>
      <c r="AD29" s="294">
        <f>AC29+K29</f>
        <v/>
      </c>
      <c r="AE29" s="305">
        <f>C29+E29+G29+I29+L29+N29+P29+R29</f>
        <v/>
      </c>
      <c r="AF29" s="296">
        <f>D29+F29+H29+J29+M29+O29+Q29+S29+U29+V29+X29+Y29+AA29+AB29</f>
        <v/>
      </c>
    </row>
    <row customHeight="1" ht="21.05" r="30" s="249">
      <c r="A30" s="286" t="n">
        <v>23</v>
      </c>
      <c r="B30" s="287" t="inlineStr">
        <is>
          <t>Лакский</t>
        </is>
      </c>
      <c r="C30" s="306" t="n">
        <v>2</v>
      </c>
      <c r="D30" s="298" t="n">
        <v>271.76</v>
      </c>
      <c r="E30" s="288" t="n">
        <v>104</v>
      </c>
      <c r="F30" s="308" t="n">
        <v>22525.3</v>
      </c>
      <c r="G30" s="288" t="n">
        <v>1</v>
      </c>
      <c r="H30" s="289" t="n">
        <v>135.88</v>
      </c>
      <c r="I30" s="288" t="n"/>
      <c r="J30" s="289" t="n"/>
      <c r="K30" s="290">
        <f>(D30+F30+H30+J30+U30+X30+AA30)*0.5%</f>
        <v/>
      </c>
      <c r="L30" s="297" t="n">
        <v>5</v>
      </c>
      <c r="M30" s="298" t="n">
        <v>803.52</v>
      </c>
      <c r="N30" s="297" t="n">
        <v>269</v>
      </c>
      <c r="O30" s="289" t="n">
        <v>52109.52</v>
      </c>
      <c r="P30" s="291" t="n">
        <v>1</v>
      </c>
      <c r="Q30" s="289" t="n">
        <v>135.88</v>
      </c>
      <c r="R30" s="288" t="n"/>
      <c r="S30" s="289" t="n"/>
      <c r="T30" s="292" t="n">
        <v>0</v>
      </c>
      <c r="U30" s="289" t="n">
        <v>0</v>
      </c>
      <c r="V30" s="289" t="n">
        <v>0</v>
      </c>
      <c r="W30" s="293" t="n">
        <v>0</v>
      </c>
      <c r="X30" s="289" t="n">
        <v>0</v>
      </c>
      <c r="Y30" s="289" t="n">
        <v>0</v>
      </c>
      <c r="Z30" s="293" t="n">
        <v>0</v>
      </c>
      <c r="AA30" s="289" t="n">
        <v>0</v>
      </c>
      <c r="AB30" s="289" t="n">
        <v>0</v>
      </c>
      <c r="AC30" s="290">
        <f>(M30+O30+Q30+S30+V30+Y30+AB30)*1.404%</f>
        <v/>
      </c>
      <c r="AD30" s="294">
        <f>AC30+K30</f>
        <v/>
      </c>
      <c r="AE30" s="305">
        <f>C30+E30+G30+I30+L30+N30+P30+R30</f>
        <v/>
      </c>
      <c r="AF30" s="296">
        <f>D30+F30+H30+J30+M30+O30+Q30+S30+U30+V30+X30+Y30+AA30+AB30</f>
        <v/>
      </c>
    </row>
    <row customFormat="1" customHeight="1" ht="21.05" r="31" s="285">
      <c r="A31" s="286" t="n">
        <v>24</v>
      </c>
      <c r="B31" s="287" t="inlineStr">
        <is>
          <t>Левашинский</t>
        </is>
      </c>
      <c r="C31" s="306" t="n">
        <v>5</v>
      </c>
      <c r="D31" s="298" t="n">
        <v>2805.55</v>
      </c>
      <c r="E31" s="288" t="n">
        <v>574</v>
      </c>
      <c r="F31" s="308" t="n">
        <v>612827</v>
      </c>
      <c r="G31" s="288" t="n">
        <v>0</v>
      </c>
      <c r="H31" s="289" t="n">
        <v>0</v>
      </c>
      <c r="I31" s="288" t="n"/>
      <c r="J31" s="289" t="n"/>
      <c r="K31" s="290">
        <f>(D31+F31+H31+J31+U31+X31+AA31)*0.5%</f>
        <v/>
      </c>
      <c r="L31" s="297" t="n">
        <v>28</v>
      </c>
      <c r="M31" s="298" t="n">
        <v>18975.97</v>
      </c>
      <c r="N31" s="297" t="n">
        <v>2361</v>
      </c>
      <c r="O31" s="289" t="n">
        <v>2199800.57</v>
      </c>
      <c r="P31" s="291" t="n">
        <v>3</v>
      </c>
      <c r="Q31" s="289" t="n">
        <v>1666.67</v>
      </c>
      <c r="R31" s="288" t="n"/>
      <c r="S31" s="289" t="n"/>
      <c r="T31" s="292" t="n">
        <v>0</v>
      </c>
      <c r="U31" s="289" t="n">
        <v>0</v>
      </c>
      <c r="V31" s="289" t="n">
        <v>0</v>
      </c>
      <c r="W31" s="293" t="n">
        <v>0</v>
      </c>
      <c r="X31" s="289" t="n">
        <v>0</v>
      </c>
      <c r="Y31" s="289" t="n">
        <v>0</v>
      </c>
      <c r="Z31" s="293" t="n">
        <v>0</v>
      </c>
      <c r="AA31" s="289" t="n">
        <v>0</v>
      </c>
      <c r="AB31" s="289" t="n">
        <v>0</v>
      </c>
      <c r="AC31" s="290">
        <f>(M31+O31+Q31+S31+V31+Y31+AB31)*1.404%</f>
        <v/>
      </c>
      <c r="AD31" s="294">
        <f>AC31+K31</f>
        <v/>
      </c>
      <c r="AE31" s="305">
        <f>C31+E31+G31+I31+L31+N31+P31+R31</f>
        <v/>
      </c>
      <c r="AF31" s="296">
        <f>D31+F31+H31+J31+M31+O31+Q31+S31+U31+V31+X31+Y31+AA31+AB31</f>
        <v/>
      </c>
    </row>
    <row customFormat="1" customHeight="1" ht="21.05" r="32" s="307">
      <c r="A32" s="286" t="n">
        <v>25</v>
      </c>
      <c r="B32" s="287" t="inlineStr">
        <is>
          <t>Магарамкентский</t>
        </is>
      </c>
      <c r="C32" s="306" t="n">
        <v>26</v>
      </c>
      <c r="D32" s="298" t="n">
        <v>28111.9</v>
      </c>
      <c r="E32" s="288" t="n">
        <v>663</v>
      </c>
      <c r="F32" s="289" t="n">
        <v>503996.64</v>
      </c>
      <c r="G32" s="288" t="n">
        <v>0</v>
      </c>
      <c r="H32" s="289" t="n">
        <v>0</v>
      </c>
      <c r="I32" s="288" t="n"/>
      <c r="J32" s="289" t="n"/>
      <c r="K32" s="290">
        <f>(D32+F32+H32+J32+U32+X32+AA32)*0.5%</f>
        <v/>
      </c>
      <c r="L32" s="288" t="n">
        <v>65</v>
      </c>
      <c r="M32" s="289" t="n">
        <v>63516.14</v>
      </c>
      <c r="N32" s="297" t="n">
        <v>2655</v>
      </c>
      <c r="O32" s="289" t="n">
        <v>1731858.29</v>
      </c>
      <c r="P32" s="291" t="n">
        <v>3</v>
      </c>
      <c r="Q32" s="289" t="n">
        <v>1673.81</v>
      </c>
      <c r="R32" s="288" t="n"/>
      <c r="S32" s="289" t="n"/>
      <c r="T32" s="292" t="n">
        <v>0</v>
      </c>
      <c r="U32" s="289" t="n">
        <v>0</v>
      </c>
      <c r="V32" s="289" t="n">
        <v>0</v>
      </c>
      <c r="W32" s="293" t="n">
        <v>0</v>
      </c>
      <c r="X32" s="289" t="n">
        <v>0</v>
      </c>
      <c r="Y32" s="289" t="n">
        <v>0</v>
      </c>
      <c r="Z32" s="293" t="n">
        <v>0</v>
      </c>
      <c r="AA32" s="289" t="n">
        <v>0</v>
      </c>
      <c r="AB32" s="289" t="n">
        <v>0</v>
      </c>
      <c r="AC32" s="290">
        <f>(M32+O32+Q32+S32+V32+Y32+AB32)*1.404%</f>
        <v/>
      </c>
      <c r="AD32" s="294">
        <f>AC32+K32</f>
        <v/>
      </c>
      <c r="AE32" s="305">
        <f>C32+E32+G32+I32+L32+N32+P32+R32</f>
        <v/>
      </c>
      <c r="AF32" s="296">
        <f>D32+F32+H32+J32+M32+O32+Q32+S32+U32+V32+X32+Y32+AA32+AB32</f>
        <v/>
      </c>
    </row>
    <row customFormat="1" customHeight="1" ht="21.05" r="33" s="245">
      <c r="A33" s="286" t="n">
        <v>26</v>
      </c>
      <c r="B33" s="287" t="inlineStr">
        <is>
          <t>Hоволакский</t>
        </is>
      </c>
      <c r="C33" s="306" t="n">
        <v>9</v>
      </c>
      <c r="D33" s="298" t="n">
        <v>11478.3</v>
      </c>
      <c r="E33" s="288" t="n">
        <v>257</v>
      </c>
      <c r="F33" s="289" t="n">
        <v>349801.94</v>
      </c>
      <c r="G33" s="288" t="n"/>
      <c r="H33" s="289" t="n"/>
      <c r="I33" s="288" t="n"/>
      <c r="J33" s="289" t="n"/>
      <c r="K33" s="290">
        <f>(D33+F33+H33+J33+U33+X33+AA33)*0.5%</f>
        <v/>
      </c>
      <c r="L33" s="297" t="n">
        <v>22</v>
      </c>
      <c r="M33" s="298" t="n">
        <v>26532.32</v>
      </c>
      <c r="N33" s="297" t="n">
        <v>553</v>
      </c>
      <c r="O33" s="289" t="n">
        <v>688674.61</v>
      </c>
      <c r="P33" s="291" t="n"/>
      <c r="Q33" s="289" t="n"/>
      <c r="R33" s="288" t="n"/>
      <c r="S33" s="289" t="n"/>
      <c r="T33" s="292" t="n">
        <v>0</v>
      </c>
      <c r="U33" s="289" t="n">
        <v>0</v>
      </c>
      <c r="V33" s="289" t="n">
        <v>0</v>
      </c>
      <c r="W33" s="293" t="n">
        <v>0</v>
      </c>
      <c r="X33" s="289" t="n">
        <v>0</v>
      </c>
      <c r="Y33" s="289" t="n">
        <v>0</v>
      </c>
      <c r="Z33" s="293" t="n">
        <v>0</v>
      </c>
      <c r="AA33" s="289" t="n">
        <v>0</v>
      </c>
      <c r="AB33" s="289" t="n">
        <v>0</v>
      </c>
      <c r="AC33" s="290">
        <f>(M33+O33+Q33+S33+V33+Y33+AB33)*1.404%</f>
        <v/>
      </c>
      <c r="AD33" s="294">
        <f>AC33+K33</f>
        <v/>
      </c>
      <c r="AE33" s="305">
        <f>C33+E33+G33+I33+L33+N33+P33+R33</f>
        <v/>
      </c>
      <c r="AF33" s="296">
        <f>D33+F33+H33+J33+M33+O33+Q33+S33+U33+V33+X33+Y33+AA33+AB33</f>
        <v/>
      </c>
    </row>
    <row customHeight="1" ht="21.05" r="34" s="249">
      <c r="A34" s="286" t="n">
        <v>27</v>
      </c>
      <c r="B34" s="287" t="inlineStr">
        <is>
          <t>Hогайский</t>
        </is>
      </c>
      <c r="C34" s="306" t="n">
        <v>6</v>
      </c>
      <c r="D34" s="309" t="n">
        <v>6961.24</v>
      </c>
      <c r="E34" s="288" t="n">
        <v>246</v>
      </c>
      <c r="F34" s="289" t="n">
        <v>165765.45</v>
      </c>
      <c r="G34" s="288" t="n">
        <v>18</v>
      </c>
      <c r="H34" s="289" t="n">
        <v>10362.44</v>
      </c>
      <c r="I34" s="288" t="n"/>
      <c r="J34" s="289" t="n"/>
      <c r="K34" s="290">
        <f>(D34+F34+H34+J34+U34+X34+AA34)*0.5%</f>
        <v/>
      </c>
      <c r="L34" s="297" t="n">
        <v>12</v>
      </c>
      <c r="M34" s="309" t="n">
        <v>11000.86</v>
      </c>
      <c r="N34" s="297" t="n">
        <v>924</v>
      </c>
      <c r="O34" s="289" t="n">
        <v>524037.61</v>
      </c>
      <c r="P34" s="291" t="n">
        <v>19</v>
      </c>
      <c r="Q34" s="289" t="n">
        <v>10510.32</v>
      </c>
      <c r="R34" s="288" t="n"/>
      <c r="S34" s="289" t="n"/>
      <c r="T34" s="292" t="n">
        <v>0</v>
      </c>
      <c r="U34" s="289" t="n">
        <v>0</v>
      </c>
      <c r="V34" s="289" t="n">
        <v>0</v>
      </c>
      <c r="W34" s="293" t="n">
        <v>0</v>
      </c>
      <c r="X34" s="289" t="n">
        <v>0</v>
      </c>
      <c r="Y34" s="289" t="n">
        <v>0</v>
      </c>
      <c r="Z34" s="293" t="n">
        <v>0</v>
      </c>
      <c r="AA34" s="289" t="n">
        <v>0</v>
      </c>
      <c r="AB34" s="289" t="n">
        <v>0</v>
      </c>
      <c r="AC34" s="290">
        <f>(M34+O34+Q34+S34+V34+Y34+AB34)*1.404%</f>
        <v/>
      </c>
      <c r="AD34" s="294">
        <f>AC34+K34</f>
        <v/>
      </c>
      <c r="AE34" s="305">
        <f>C34+E34+G34+I34+L34+N34+P34+R34</f>
        <v/>
      </c>
      <c r="AF34" s="296">
        <f>D34+F34+H34+J34+M34+O34+Q34+S34+U34+V34+X34+Y34+AA34+AB34</f>
        <v/>
      </c>
    </row>
    <row customHeight="1" ht="21.05" r="35" s="249">
      <c r="A35" s="286" t="n">
        <v>28</v>
      </c>
      <c r="B35" s="287" t="inlineStr">
        <is>
          <t>Рутульский</t>
        </is>
      </c>
      <c r="C35" s="306" t="n">
        <v>0</v>
      </c>
      <c r="D35" s="298" t="n">
        <v>0</v>
      </c>
      <c r="E35" s="288" t="n">
        <v>85</v>
      </c>
      <c r="F35" s="289" t="n">
        <v>22567.55</v>
      </c>
      <c r="G35" s="288" t="n">
        <v>2</v>
      </c>
      <c r="H35" s="289" t="n">
        <v>271.76</v>
      </c>
      <c r="I35" s="288" t="n"/>
      <c r="J35" s="289" t="n"/>
      <c r="K35" s="290">
        <f>(D35+F35+H35+J35+U35+X35+AA35)*0.5%</f>
        <v/>
      </c>
      <c r="L35" s="297" t="n">
        <v>7</v>
      </c>
      <c r="M35" s="298" t="n">
        <v>921.76</v>
      </c>
      <c r="N35" s="297" t="n">
        <v>426</v>
      </c>
      <c r="O35" s="289" t="n">
        <v>81092.2</v>
      </c>
      <c r="P35" s="291" t="n">
        <v>2</v>
      </c>
      <c r="Q35" s="289" t="n">
        <v>271.76</v>
      </c>
      <c r="R35" s="288" t="n"/>
      <c r="S35" s="289" t="n"/>
      <c r="T35" s="292" t="n">
        <v>0</v>
      </c>
      <c r="U35" s="289" t="n">
        <v>0</v>
      </c>
      <c r="V35" s="289" t="n">
        <v>0</v>
      </c>
      <c r="W35" s="293" t="n">
        <v>0</v>
      </c>
      <c r="X35" s="289" t="n">
        <v>0</v>
      </c>
      <c r="Y35" s="289" t="n">
        <v>0</v>
      </c>
      <c r="Z35" s="293" t="n">
        <v>0</v>
      </c>
      <c r="AA35" s="289" t="n">
        <v>0</v>
      </c>
      <c r="AB35" s="289" t="n">
        <v>0</v>
      </c>
      <c r="AC35" s="290">
        <f>(M35+O35+Q35+S35+V35+Y35+AB35)*1.404%</f>
        <v/>
      </c>
      <c r="AD35" s="294">
        <f>AC35+K35</f>
        <v/>
      </c>
      <c r="AE35" s="305">
        <f>C35+E35+G35+I35+L35+N35+P35+R35</f>
        <v/>
      </c>
      <c r="AF35" s="296">
        <f>D35+F35+H35+J35+M35+O35+Q35+S35+U35+V35+X35+Y35+AA35+AB35</f>
        <v/>
      </c>
    </row>
    <row customHeight="1" ht="21.05" r="36" s="249">
      <c r="A36" s="286" t="n">
        <v>29</v>
      </c>
      <c r="B36" s="287" t="inlineStr">
        <is>
          <t>Сергокалинский</t>
        </is>
      </c>
      <c r="C36" s="306" t="n">
        <v>9</v>
      </c>
      <c r="D36" s="298" t="n">
        <v>15677.52</v>
      </c>
      <c r="E36" s="288" t="n">
        <v>357</v>
      </c>
      <c r="F36" s="289" t="n">
        <v>364717.43</v>
      </c>
      <c r="G36" s="288" t="n">
        <v>6</v>
      </c>
      <c r="H36" s="289" t="n">
        <v>3189.04</v>
      </c>
      <c r="I36" s="288" t="n"/>
      <c r="J36" s="289" t="n"/>
      <c r="K36" s="290">
        <f>(D36+F36+H36+J36+U36+X36+AA36)*0.5%</f>
        <v/>
      </c>
      <c r="L36" s="297" t="n">
        <v>33</v>
      </c>
      <c r="M36" s="298" t="n">
        <v>33643.95</v>
      </c>
      <c r="N36" s="297" t="n">
        <v>2142</v>
      </c>
      <c r="O36" s="289" t="n">
        <v>1608920.55</v>
      </c>
      <c r="P36" s="291" t="n">
        <v>6</v>
      </c>
      <c r="Q36" s="289" t="n">
        <v>3189.04</v>
      </c>
      <c r="R36" s="288" t="n"/>
      <c r="S36" s="289" t="n"/>
      <c r="T36" s="292" t="n">
        <v>0</v>
      </c>
      <c r="U36" s="289" t="n">
        <v>0</v>
      </c>
      <c r="V36" s="289" t="n">
        <v>0</v>
      </c>
      <c r="W36" s="293" t="n">
        <v>0</v>
      </c>
      <c r="X36" s="289" t="n">
        <v>0</v>
      </c>
      <c r="Y36" s="289" t="n">
        <v>0</v>
      </c>
      <c r="Z36" s="293" t="n">
        <v>0</v>
      </c>
      <c r="AA36" s="289" t="n">
        <v>0</v>
      </c>
      <c r="AB36" s="289" t="n">
        <v>0</v>
      </c>
      <c r="AC36" s="290">
        <f>(M36+O36+Q36+S36+V36+Y36+AB36)*1.404%</f>
        <v/>
      </c>
      <c r="AD36" s="294">
        <f>AC36+K36</f>
        <v/>
      </c>
      <c r="AE36" s="305">
        <f>C36+E36+G36+I36+L36+N36+P36+R36</f>
        <v/>
      </c>
      <c r="AF36" s="296">
        <f>D36+F36+H36+J36+M36+O36+Q36+S36+U36+V36+X36+Y36+AA36+AB36</f>
        <v/>
      </c>
    </row>
    <row customFormat="1" customHeight="1" ht="21.05" r="37" s="307">
      <c r="A37" s="286" t="n">
        <v>30</v>
      </c>
      <c r="B37" s="287" t="inlineStr">
        <is>
          <t>Сулeйман-Стальский</t>
        </is>
      </c>
      <c r="C37" s="306" t="n">
        <v>19</v>
      </c>
      <c r="D37" s="298" t="n">
        <v>15457.13</v>
      </c>
      <c r="E37" s="288" t="n">
        <v>551</v>
      </c>
      <c r="F37" s="289" t="n">
        <v>472488.09</v>
      </c>
      <c r="G37" s="288" t="n">
        <v>1</v>
      </c>
      <c r="H37" s="289" t="n">
        <v>516.85</v>
      </c>
      <c r="I37" s="288" t="n"/>
      <c r="J37" s="289" t="n"/>
      <c r="K37" s="290">
        <f>(D37+F37+H37+J37+U37+X37+AA37)*0.5%</f>
        <v/>
      </c>
      <c r="L37" s="297" t="n">
        <v>79</v>
      </c>
      <c r="M37" s="298" t="n">
        <v>51847.62</v>
      </c>
      <c r="N37" s="297" t="n">
        <v>3581</v>
      </c>
      <c r="O37" s="289" t="n">
        <v>2232665.46</v>
      </c>
      <c r="P37" s="291" t="n">
        <v>5</v>
      </c>
      <c r="Q37" s="289" t="n">
        <v>2381.81</v>
      </c>
      <c r="R37" s="288" t="n"/>
      <c r="S37" s="289" t="n"/>
      <c r="T37" s="292" t="n">
        <v>0</v>
      </c>
      <c r="U37" s="289" t="n">
        <v>0</v>
      </c>
      <c r="V37" s="289" t="n">
        <v>0</v>
      </c>
      <c r="W37" s="293" t="n">
        <v>0</v>
      </c>
      <c r="X37" s="289" t="n">
        <v>0</v>
      </c>
      <c r="Y37" s="289" t="n">
        <v>0</v>
      </c>
      <c r="Z37" s="293" t="n">
        <v>0</v>
      </c>
      <c r="AA37" s="289" t="n">
        <v>0</v>
      </c>
      <c r="AB37" s="289" t="n">
        <v>0</v>
      </c>
      <c r="AC37" s="290">
        <f>(M37+O37+Q37+S37+V37+Y37+AB37)*1.404%</f>
        <v/>
      </c>
      <c r="AD37" s="294">
        <f>AC37+K37</f>
        <v/>
      </c>
      <c r="AE37" s="305">
        <f>C37+E37+G37+I37+L37+N37+P37+R37</f>
        <v/>
      </c>
      <c r="AF37" s="296">
        <f>D37+F37+H37+J37+M37+O37+Q37+S37+U37+V37+X37+Y37+AA37+AB37</f>
        <v/>
      </c>
    </row>
    <row customHeight="1" ht="21.05" r="38" s="249">
      <c r="A38" s="286" t="n">
        <v>31</v>
      </c>
      <c r="B38" s="287" t="inlineStr">
        <is>
          <t>Табасаранский</t>
        </is>
      </c>
      <c r="C38" s="306" t="n">
        <v>27</v>
      </c>
      <c r="D38" s="298" t="n">
        <v>39570.04</v>
      </c>
      <c r="E38" s="306" t="n">
        <v>822</v>
      </c>
      <c r="F38" s="298" t="n">
        <v>1001564.99</v>
      </c>
      <c r="G38" s="288" t="n">
        <v>3</v>
      </c>
      <c r="H38" s="289" t="n">
        <v>2790.77</v>
      </c>
      <c r="I38" s="288" t="n"/>
      <c r="J38" s="289" t="n"/>
      <c r="K38" s="290">
        <f>(D38+F38+H38+J38+U38+X38+AA38)*0.5%</f>
        <v/>
      </c>
      <c r="L38" s="297" t="n">
        <v>69</v>
      </c>
      <c r="M38" s="298" t="n">
        <v>84060.34</v>
      </c>
      <c r="N38" s="297" t="n">
        <v>3037</v>
      </c>
      <c r="O38" s="298" t="n">
        <v>2904438.17</v>
      </c>
      <c r="P38" s="291" t="n">
        <v>11</v>
      </c>
      <c r="Q38" s="289" t="n">
        <v>6925.57</v>
      </c>
      <c r="R38" s="288" t="n"/>
      <c r="S38" s="289" t="n"/>
      <c r="T38" s="292" t="n">
        <v>0</v>
      </c>
      <c r="U38" s="289" t="n">
        <v>0</v>
      </c>
      <c r="V38" s="289" t="n">
        <v>0</v>
      </c>
      <c r="W38" s="293" t="n">
        <v>0</v>
      </c>
      <c r="X38" s="289" t="n">
        <v>0</v>
      </c>
      <c r="Y38" s="289" t="n">
        <v>0</v>
      </c>
      <c r="Z38" s="293" t="n">
        <v>0</v>
      </c>
      <c r="AA38" s="289" t="n">
        <v>0</v>
      </c>
      <c r="AB38" s="289" t="n">
        <v>0</v>
      </c>
      <c r="AC38" s="290">
        <f>(M38+O38+Q38+S38+V38+Y38+AB38)*1.404%</f>
        <v/>
      </c>
      <c r="AD38" s="294">
        <f>AC38+K38</f>
        <v/>
      </c>
      <c r="AE38" s="305">
        <f>C38+E38+G38+I38+L38+N38+P38+R38</f>
        <v/>
      </c>
      <c r="AF38" s="296">
        <f>D38+F38+H38+J38+M38+O38+Q38+S38+U38+V38+X38+Y38+AA38+AB38</f>
        <v/>
      </c>
    </row>
    <row customHeight="1" ht="21.05" r="39" s="249">
      <c r="A39" s="286" t="n">
        <v>32</v>
      </c>
      <c r="B39" s="287" t="inlineStr">
        <is>
          <t>Тарумовский</t>
        </is>
      </c>
      <c r="C39" s="306" t="n">
        <v>16</v>
      </c>
      <c r="D39" s="298" t="n">
        <v>42774.76</v>
      </c>
      <c r="E39" s="288" t="n">
        <v>609</v>
      </c>
      <c r="F39" s="289" t="n">
        <v>492007.37</v>
      </c>
      <c r="G39" s="288" t="n">
        <v>5</v>
      </c>
      <c r="H39" s="289" t="n">
        <v>7854.4</v>
      </c>
      <c r="I39" s="288" t="n">
        <v>0</v>
      </c>
      <c r="J39" s="289" t="n">
        <v>0</v>
      </c>
      <c r="K39" s="290">
        <f>(D39+F39+H39+J39+U39+X39+AA39)*0.5%</f>
        <v/>
      </c>
      <c r="L39" s="297" t="n">
        <v>36</v>
      </c>
      <c r="M39" s="298" t="n">
        <v>63871.53</v>
      </c>
      <c r="N39" s="297" t="n">
        <v>2242</v>
      </c>
      <c r="O39" s="289" t="n">
        <v>1484681.36</v>
      </c>
      <c r="P39" s="297" t="n">
        <v>9</v>
      </c>
      <c r="Q39" s="289" t="n">
        <v>14123.13</v>
      </c>
      <c r="R39" s="288" t="n">
        <v>1</v>
      </c>
      <c r="S39" s="289" t="n">
        <v>596.23</v>
      </c>
      <c r="T39" s="292" t="n">
        <v>0</v>
      </c>
      <c r="U39" s="289" t="n">
        <v>0</v>
      </c>
      <c r="V39" s="289" t="n">
        <v>0</v>
      </c>
      <c r="W39" s="293" t="n">
        <v>0</v>
      </c>
      <c r="X39" s="289" t="n">
        <v>0</v>
      </c>
      <c r="Y39" s="289" t="n">
        <v>0</v>
      </c>
      <c r="Z39" s="293" t="n">
        <v>0</v>
      </c>
      <c r="AA39" s="289" t="n">
        <v>0</v>
      </c>
      <c r="AB39" s="289" t="n">
        <v>0</v>
      </c>
      <c r="AC39" s="290">
        <f>(M39+O39+Q39+S39+V39+Y39+AB39)*1.404%</f>
        <v/>
      </c>
      <c r="AD39" s="294">
        <f>AC39+K39</f>
        <v/>
      </c>
      <c r="AE39" s="305">
        <f>C39+E39+G39+I39+L39+N39+P39+R39</f>
        <v/>
      </c>
      <c r="AF39" s="296">
        <f>D39+F39+H39+J39+M39+O39+Q39+S39+U39+V39+X39+Y39+AA39+AB39</f>
        <v/>
      </c>
    </row>
    <row customHeight="1" ht="21.05" r="40" s="249">
      <c r="A40" s="286" t="n">
        <v>33</v>
      </c>
      <c r="B40" s="287" t="inlineStr">
        <is>
          <t>Тляратинский</t>
        </is>
      </c>
      <c r="C40" s="306" t="n"/>
      <c r="D40" s="298" t="n"/>
      <c r="E40" s="288" t="n">
        <v>94</v>
      </c>
      <c r="F40" s="289" t="n">
        <v>35749.98</v>
      </c>
      <c r="G40" s="288" t="n"/>
      <c r="H40" s="289" t="n"/>
      <c r="I40" s="288" t="n"/>
      <c r="J40" s="289" t="n"/>
      <c r="K40" s="290">
        <f>(D40+F40+H40+J40+U40+X40+AA40)*0.5%</f>
        <v/>
      </c>
      <c r="L40" s="297" t="n"/>
      <c r="M40" s="298" t="n"/>
      <c r="N40" s="297" t="n">
        <v>877</v>
      </c>
      <c r="O40" s="289" t="n">
        <v>239142.34</v>
      </c>
      <c r="P40" s="291" t="n"/>
      <c r="Q40" s="289" t="n"/>
      <c r="R40" s="288" t="n"/>
      <c r="S40" s="289" t="n"/>
      <c r="T40" s="292" t="n">
        <v>0</v>
      </c>
      <c r="U40" s="289" t="n">
        <v>0</v>
      </c>
      <c r="V40" s="289" t="n">
        <v>0</v>
      </c>
      <c r="W40" s="293" t="n">
        <v>0</v>
      </c>
      <c r="X40" s="289" t="n">
        <v>0</v>
      </c>
      <c r="Y40" s="289" t="n">
        <v>0</v>
      </c>
      <c r="Z40" s="293" t="n">
        <v>0</v>
      </c>
      <c r="AA40" s="289" t="n">
        <v>0</v>
      </c>
      <c r="AB40" s="289" t="n">
        <v>0</v>
      </c>
      <c r="AC40" s="290">
        <f>(M40+O40+Q40+S40+V40+Y40+AB40)*1.404%</f>
        <v/>
      </c>
      <c r="AD40" s="294">
        <f>AC40+K40</f>
        <v/>
      </c>
      <c r="AE40" s="305">
        <f>C40+E40+G40+I40+L40+N40+P40+R40</f>
        <v/>
      </c>
      <c r="AF40" s="296">
        <f>D40+F40+H40+J40+M40+O40+Q40+S40+U40+V40+X40+Y40+AA40+AB40</f>
        <v/>
      </c>
    </row>
    <row customHeight="1" ht="21.05" r="41" s="249">
      <c r="A41" s="286" t="n">
        <v>34</v>
      </c>
      <c r="B41" s="287" t="inlineStr">
        <is>
          <t>Унцукульский</t>
        </is>
      </c>
      <c r="C41" s="306" t="n"/>
      <c r="D41" s="298" t="n"/>
      <c r="E41" s="288" t="n">
        <v>98</v>
      </c>
      <c r="F41" s="289" t="n">
        <v>30522.95</v>
      </c>
      <c r="G41" s="288" t="n"/>
      <c r="H41" s="289" t="n"/>
      <c r="I41" s="288" t="n"/>
      <c r="J41" s="289" t="n"/>
      <c r="K41" s="290">
        <f>(D41+F41+H41+J41+U41+X41+AA41)*0.5%</f>
        <v/>
      </c>
      <c r="L41" s="297" t="n"/>
      <c r="M41" s="298" t="n"/>
      <c r="N41" s="297" t="n">
        <v>390</v>
      </c>
      <c r="O41" s="289" t="n">
        <v>95925.67999999999</v>
      </c>
      <c r="P41" s="291" t="n"/>
      <c r="Q41" s="289" t="n"/>
      <c r="R41" s="288" t="n"/>
      <c r="S41" s="289" t="n"/>
      <c r="T41" s="292" t="n">
        <v>0</v>
      </c>
      <c r="U41" s="289" t="n">
        <v>0</v>
      </c>
      <c r="V41" s="289" t="n">
        <v>0</v>
      </c>
      <c r="W41" s="293" t="n">
        <v>0</v>
      </c>
      <c r="X41" s="289" t="n">
        <v>0</v>
      </c>
      <c r="Y41" s="289" t="n">
        <v>0</v>
      </c>
      <c r="Z41" s="293" t="n">
        <v>0</v>
      </c>
      <c r="AA41" s="289" t="n">
        <v>0</v>
      </c>
      <c r="AB41" s="289" t="n">
        <v>0</v>
      </c>
      <c r="AC41" s="290">
        <f>(M41+O41+Q41+S41+V41+Y41+AB41)*1.404%</f>
        <v/>
      </c>
      <c r="AD41" s="294">
        <f>AC41+K41</f>
        <v/>
      </c>
      <c r="AE41" s="305">
        <f>C41+E41+G41+I41+L41+N41+P41+R41</f>
        <v/>
      </c>
      <c r="AF41" s="296">
        <f>D41+F41+H41+J41+M41+O41+Q41+S41+U41+V41+X41+Y41+AA41+AB41</f>
        <v/>
      </c>
    </row>
    <row customHeight="1" ht="21.05" r="42" s="249">
      <c r="A42" s="286" t="n">
        <v>35</v>
      </c>
      <c r="B42" s="287" t="inlineStr">
        <is>
          <t>Хасавюртовский</t>
        </is>
      </c>
      <c r="C42" s="304" t="n">
        <v>43</v>
      </c>
      <c r="D42" s="289" t="n">
        <v>74678.08</v>
      </c>
      <c r="E42" s="288" t="n">
        <v>1382</v>
      </c>
      <c r="F42" s="289" t="n">
        <v>1590896.4</v>
      </c>
      <c r="G42" s="288" t="n">
        <v>0</v>
      </c>
      <c r="H42" s="289" t="n">
        <v>0</v>
      </c>
      <c r="I42" s="288" t="n"/>
      <c r="J42" s="289" t="n"/>
      <c r="K42" s="290">
        <f>(D42+F42+H42+J42+U42+X42+AA42)*0.5%</f>
        <v/>
      </c>
      <c r="L42" s="297" t="n">
        <v>76</v>
      </c>
      <c r="M42" s="298" t="n">
        <v>122071.89</v>
      </c>
      <c r="N42" s="297" t="n">
        <v>4871</v>
      </c>
      <c r="O42" s="289" t="n">
        <v>4255540.47</v>
      </c>
      <c r="P42" s="297" t="n">
        <v>9</v>
      </c>
      <c r="Q42" s="289" t="n">
        <v>11590.07</v>
      </c>
      <c r="R42" s="288" t="n"/>
      <c r="S42" s="289" t="n"/>
      <c r="T42" s="292" t="n">
        <v>0</v>
      </c>
      <c r="U42" s="289" t="n">
        <v>0</v>
      </c>
      <c r="V42" s="289" t="n">
        <v>0</v>
      </c>
      <c r="W42" s="293" t="n">
        <v>0</v>
      </c>
      <c r="X42" s="289" t="n">
        <v>0</v>
      </c>
      <c r="Y42" s="289" t="n">
        <v>0</v>
      </c>
      <c r="Z42" s="293" t="n">
        <v>0</v>
      </c>
      <c r="AA42" s="289" t="n">
        <v>0</v>
      </c>
      <c r="AB42" s="289" t="n">
        <v>0</v>
      </c>
      <c r="AC42" s="290">
        <f>(M42+O42+Q42+S42+V42+Y42+AB42)*1.404%</f>
        <v/>
      </c>
      <c r="AD42" s="294">
        <f>AC42+K42</f>
        <v/>
      </c>
      <c r="AE42" s="305">
        <f>C42+E42+G42+I42+L42+N42+P42+R42</f>
        <v/>
      </c>
      <c r="AF42" s="296">
        <f>D42+F42+H42+J42+M42+O42+Q42+S42+U42+V42+X42+Y42+AA42+AB42</f>
        <v/>
      </c>
    </row>
    <row customFormat="1" customHeight="1" ht="21.05" r="43" s="285">
      <c r="A43" s="286" t="n">
        <v>36</v>
      </c>
      <c r="B43" s="287" t="inlineStr">
        <is>
          <t>Хивский</t>
        </is>
      </c>
      <c r="C43" s="306" t="n">
        <v>0</v>
      </c>
      <c r="D43" s="298" t="n">
        <v>0</v>
      </c>
      <c r="E43" s="306" t="n">
        <v>2</v>
      </c>
      <c r="F43" s="298" t="n">
        <v>1033.66</v>
      </c>
      <c r="G43" s="288" t="n">
        <v>0</v>
      </c>
      <c r="H43" s="289" t="n">
        <v>0</v>
      </c>
      <c r="I43" s="288" t="n"/>
      <c r="J43" s="289" t="n"/>
      <c r="K43" s="290">
        <f>(D43+F43+H43+J43+U43+X43+AA43)*0.5%</f>
        <v/>
      </c>
      <c r="L43" s="297" t="n">
        <v>22</v>
      </c>
      <c r="M43" s="298" t="n">
        <v>21903.97</v>
      </c>
      <c r="N43" s="297" t="n">
        <v>878</v>
      </c>
      <c r="O43" s="289" t="n">
        <v>568059.09</v>
      </c>
      <c r="P43" s="291" t="n">
        <v>9</v>
      </c>
      <c r="Q43" s="289" t="n">
        <v>4774.91</v>
      </c>
      <c r="R43" s="288" t="n"/>
      <c r="S43" s="289" t="n"/>
      <c r="T43" s="292" t="n">
        <v>0</v>
      </c>
      <c r="U43" s="289" t="n">
        <v>0</v>
      </c>
      <c r="V43" s="289" t="n">
        <v>0</v>
      </c>
      <c r="W43" s="293" t="n">
        <v>0</v>
      </c>
      <c r="X43" s="289" t="n">
        <v>0</v>
      </c>
      <c r="Y43" s="289" t="n">
        <v>0</v>
      </c>
      <c r="Z43" s="293" t="n">
        <v>0</v>
      </c>
      <c r="AA43" s="289" t="n">
        <v>0</v>
      </c>
      <c r="AB43" s="289" t="n">
        <v>0</v>
      </c>
      <c r="AC43" s="290">
        <f>(M43+O43+Q43+S43+V43+Y43+AB43)*1.404%</f>
        <v/>
      </c>
      <c r="AD43" s="294">
        <f>AC43+K43</f>
        <v/>
      </c>
      <c r="AE43" s="305">
        <f>C43+E43+G43+I43+L43+N43+P43+R43</f>
        <v/>
      </c>
      <c r="AF43" s="296">
        <f>D43+F43+H43+J43+M43+O43+Q43+S43+U43+V43+X43+Y43+AA43+AB43</f>
        <v/>
      </c>
    </row>
    <row customHeight="1" ht="21.05" r="44" s="249">
      <c r="A44" s="286" t="n">
        <v>37</v>
      </c>
      <c r="B44" s="287" t="inlineStr">
        <is>
          <t>Хунзахский</t>
        </is>
      </c>
      <c r="C44" s="306" t="n">
        <v>0</v>
      </c>
      <c r="D44" s="298" t="n">
        <v>0</v>
      </c>
      <c r="E44" s="306" t="n">
        <v>0</v>
      </c>
      <c r="F44" s="298" t="n">
        <v>0</v>
      </c>
      <c r="G44" s="288" t="n">
        <v>0</v>
      </c>
      <c r="H44" s="289" t="n">
        <v>0</v>
      </c>
      <c r="I44" s="288" t="n"/>
      <c r="J44" s="289" t="n"/>
      <c r="K44" s="290">
        <f>(D44+F44+H44+J44+U44+X44+AA44)*0.5%</f>
        <v/>
      </c>
      <c r="L44" s="297" t="n">
        <v>22</v>
      </c>
      <c r="M44" s="298" t="n">
        <v>7792.35</v>
      </c>
      <c r="N44" s="297" t="n">
        <v>744</v>
      </c>
      <c r="O44" s="298" t="n">
        <v>201451.23</v>
      </c>
      <c r="P44" s="291" t="n">
        <v>3</v>
      </c>
      <c r="Q44" s="289" t="n">
        <v>407.64</v>
      </c>
      <c r="R44" s="288" t="n"/>
      <c r="S44" s="289" t="n"/>
      <c r="T44" s="292" t="n">
        <v>0</v>
      </c>
      <c r="U44" s="289" t="n">
        <v>0</v>
      </c>
      <c r="V44" s="289" t="n">
        <v>0</v>
      </c>
      <c r="W44" s="293" t="n">
        <v>0</v>
      </c>
      <c r="X44" s="289" t="n">
        <v>0</v>
      </c>
      <c r="Y44" s="289" t="n">
        <v>0</v>
      </c>
      <c r="Z44" s="293" t="n">
        <v>0</v>
      </c>
      <c r="AA44" s="289" t="n">
        <v>0</v>
      </c>
      <c r="AB44" s="289" t="n">
        <v>0</v>
      </c>
      <c r="AC44" s="290">
        <f>(M44+O44+Q44+S44+V44+Y44+AB44)*1.404%</f>
        <v/>
      </c>
      <c r="AD44" s="294">
        <f>AC44+K44</f>
        <v/>
      </c>
      <c r="AE44" s="305">
        <f>C44+E44+G44+I44+L44+N44+P44+R44</f>
        <v/>
      </c>
      <c r="AF44" s="296">
        <f>D44+F44+H44+J44+M44+O44+Q44+S44+U44+V44+X44+Y44+AA44+AB44</f>
        <v/>
      </c>
    </row>
    <row customHeight="1" ht="21.05" r="45" s="249">
      <c r="A45" s="286" t="n">
        <v>38</v>
      </c>
      <c r="B45" s="287" t="inlineStr">
        <is>
          <t>Цумадинский</t>
        </is>
      </c>
      <c r="C45" s="306" t="n">
        <v>4</v>
      </c>
      <c r="D45" s="298" t="n">
        <v>2172.12</v>
      </c>
      <c r="E45" s="288" t="n">
        <v>23</v>
      </c>
      <c r="F45" s="289" t="n">
        <v>8309.17</v>
      </c>
      <c r="G45" s="288" t="n"/>
      <c r="H45" s="289" t="n"/>
      <c r="I45" s="288" t="n"/>
      <c r="J45" s="289" t="n"/>
      <c r="K45" s="290">
        <f>(D45+F45+H45+J45+U45+X45+AA45)*0.5%</f>
        <v/>
      </c>
      <c r="L45" s="297" t="n">
        <v>25</v>
      </c>
      <c r="M45" s="298" t="n">
        <v>8908.200000000001</v>
      </c>
      <c r="N45" s="297" t="n">
        <v>673</v>
      </c>
      <c r="O45" s="289" t="n">
        <v>160720.53</v>
      </c>
      <c r="P45" s="291" t="n"/>
      <c r="Q45" s="289" t="n"/>
      <c r="R45" s="288" t="n"/>
      <c r="S45" s="289" t="n"/>
      <c r="T45" s="292" t="n">
        <v>0</v>
      </c>
      <c r="U45" s="289" t="n">
        <v>0</v>
      </c>
      <c r="V45" s="289" t="n">
        <v>0</v>
      </c>
      <c r="W45" s="293" t="n">
        <v>0</v>
      </c>
      <c r="X45" s="289" t="n">
        <v>0</v>
      </c>
      <c r="Y45" s="289" t="n">
        <v>0</v>
      </c>
      <c r="Z45" s="293" t="n">
        <v>0</v>
      </c>
      <c r="AA45" s="289" t="n">
        <v>0</v>
      </c>
      <c r="AB45" s="289" t="n">
        <v>0</v>
      </c>
      <c r="AC45" s="290">
        <f>(M45+O45+Q45+S45+V45+Y45+AB45)*1.404%</f>
        <v/>
      </c>
      <c r="AD45" s="294">
        <f>AC45+K45</f>
        <v/>
      </c>
      <c r="AE45" s="305">
        <f>C45+E45+G45+I45+L45+N45+P45+R45</f>
        <v/>
      </c>
      <c r="AF45" s="296">
        <f>D45+F45+H45+J45+M45+O45+Q45+S45+U45+V45+X45+Y45+AA45+AB45</f>
        <v/>
      </c>
    </row>
    <row customFormat="1" customHeight="1" ht="21.05" r="46" s="285">
      <c r="A46" s="286" t="n">
        <v>39</v>
      </c>
      <c r="B46" s="287" t="inlineStr">
        <is>
          <t>Цунтинский</t>
        </is>
      </c>
      <c r="C46" s="306" t="n"/>
      <c r="D46" s="298" t="n"/>
      <c r="E46" s="288" t="n">
        <v>117</v>
      </c>
      <c r="F46" s="289" t="n">
        <v>75395.23</v>
      </c>
      <c r="G46" s="288" t="n"/>
      <c r="H46" s="289" t="n"/>
      <c r="I46" s="288" t="n"/>
      <c r="J46" s="289" t="n"/>
      <c r="K46" s="290">
        <f>(D46+F46+H46+J46+U46+X46+AA46)*0.5%</f>
        <v/>
      </c>
      <c r="L46" s="297" t="n"/>
      <c r="M46" s="298" t="n"/>
      <c r="N46" s="297" t="n">
        <v>594</v>
      </c>
      <c r="O46" s="298" t="n">
        <v>396082.82</v>
      </c>
      <c r="P46" s="291" t="n"/>
      <c r="Q46" s="289" t="n"/>
      <c r="R46" s="288" t="n"/>
      <c r="S46" s="289" t="n"/>
      <c r="T46" s="292" t="n">
        <v>0</v>
      </c>
      <c r="U46" s="289" t="n">
        <v>0</v>
      </c>
      <c r="V46" s="289" t="n">
        <v>0</v>
      </c>
      <c r="W46" s="293" t="n">
        <v>0</v>
      </c>
      <c r="X46" s="289" t="n">
        <v>0</v>
      </c>
      <c r="Y46" s="289" t="n">
        <v>0</v>
      </c>
      <c r="Z46" s="293" t="n">
        <v>0</v>
      </c>
      <c r="AA46" s="289" t="n">
        <v>0</v>
      </c>
      <c r="AB46" s="289" t="n">
        <v>0</v>
      </c>
      <c r="AC46" s="290">
        <f>(M46+O46+Q46+S46+V46+Y46+AB46)*1.404%</f>
        <v/>
      </c>
      <c r="AD46" s="294">
        <f>AC46+K46</f>
        <v/>
      </c>
      <c r="AE46" s="305">
        <f>C46+E46+G46+I46+L46+N46+P46+R46</f>
        <v/>
      </c>
      <c r="AF46" s="296">
        <f>D46+F46+H46+J46+M46+O46+Q46+S46+U46+V46+X46+Y46+AA46+AB46</f>
        <v/>
      </c>
    </row>
    <row customHeight="1" ht="21.05" r="47" s="249">
      <c r="A47" s="286" t="n">
        <v>40</v>
      </c>
      <c r="B47" s="287" t="inlineStr">
        <is>
          <t>Бежтинский участок</t>
        </is>
      </c>
      <c r="C47" s="306" t="n"/>
      <c r="D47" s="298" t="n"/>
      <c r="E47" s="288" t="n">
        <v>0</v>
      </c>
      <c r="F47" s="289" t="n">
        <v>0</v>
      </c>
      <c r="G47" s="288" t="n"/>
      <c r="H47" s="289" t="n"/>
      <c r="I47" s="288" t="n"/>
      <c r="J47" s="289" t="n"/>
      <c r="K47" s="290">
        <f>(D47+F47+H47+J47+U47+X47+AA47)*0.5%</f>
        <v/>
      </c>
      <c r="L47" s="297" t="n"/>
      <c r="M47" s="298" t="n"/>
      <c r="N47" s="297" t="n">
        <v>403</v>
      </c>
      <c r="O47" s="298" t="n">
        <v>69029.25</v>
      </c>
      <c r="P47" s="291" t="n"/>
      <c r="Q47" s="289" t="n"/>
      <c r="R47" s="288" t="n"/>
      <c r="S47" s="289" t="n"/>
      <c r="T47" s="292" t="n">
        <v>0</v>
      </c>
      <c r="U47" s="289" t="n">
        <v>0</v>
      </c>
      <c r="V47" s="289" t="n">
        <v>0</v>
      </c>
      <c r="W47" s="293" t="n">
        <v>0</v>
      </c>
      <c r="X47" s="289" t="n">
        <v>0</v>
      </c>
      <c r="Y47" s="289" t="n">
        <v>0</v>
      </c>
      <c r="Z47" s="293" t="n">
        <v>0</v>
      </c>
      <c r="AA47" s="289" t="n">
        <v>0</v>
      </c>
      <c r="AB47" s="289" t="n">
        <v>0</v>
      </c>
      <c r="AC47" s="290">
        <f>(M47+O47+Q47+S47+V47+Y47+AB47)*1.404%</f>
        <v/>
      </c>
      <c r="AD47" s="294">
        <f>AC47+K47</f>
        <v/>
      </c>
      <c r="AE47" s="305">
        <f>C47+E47+G47+I47+L47+N47+P47+R47</f>
        <v/>
      </c>
      <c r="AF47" s="296">
        <f>D47+F47+H47+J47+M47+O47+Q47+S47+U47+V47+X47+Y47+AA47+AB47</f>
        <v/>
      </c>
    </row>
    <row customHeight="1" ht="21.05" r="48" s="249">
      <c r="A48" s="286" t="n">
        <v>41</v>
      </c>
      <c r="B48" s="287" t="inlineStr">
        <is>
          <t>Чародинский</t>
        </is>
      </c>
      <c r="C48" s="306" t="n">
        <v>0</v>
      </c>
      <c r="D48" s="298" t="n">
        <v>0</v>
      </c>
      <c r="E48" s="306" t="n">
        <v>0</v>
      </c>
      <c r="F48" s="298" t="n">
        <v>0</v>
      </c>
      <c r="G48" s="288" t="n">
        <v>0</v>
      </c>
      <c r="H48" s="289" t="n">
        <v>0</v>
      </c>
      <c r="I48" s="288" t="n"/>
      <c r="J48" s="289" t="n"/>
      <c r="K48" s="290">
        <f>(D48+F48+H48+J48+U48+X48+AA48)*0.5%</f>
        <v/>
      </c>
      <c r="L48" s="297" t="n">
        <v>2</v>
      </c>
      <c r="M48" s="298" t="n">
        <v>271.76</v>
      </c>
      <c r="N48" s="291" t="n">
        <v>392</v>
      </c>
      <c r="O48" s="289" t="n">
        <v>64543.86</v>
      </c>
      <c r="P48" s="291" t="n">
        <v>1</v>
      </c>
      <c r="Q48" s="289" t="n">
        <v>135.88</v>
      </c>
      <c r="R48" s="288" t="n"/>
      <c r="S48" s="289" t="n"/>
      <c r="T48" s="292" t="n">
        <v>0</v>
      </c>
      <c r="U48" s="289" t="n">
        <v>0</v>
      </c>
      <c r="V48" s="289" t="n">
        <v>0</v>
      </c>
      <c r="W48" s="293" t="n">
        <v>0</v>
      </c>
      <c r="X48" s="289" t="n">
        <v>0</v>
      </c>
      <c r="Y48" s="289" t="n">
        <v>0</v>
      </c>
      <c r="Z48" s="293" t="n">
        <v>0</v>
      </c>
      <c r="AA48" s="289" t="n">
        <v>0</v>
      </c>
      <c r="AB48" s="289" t="n">
        <v>0</v>
      </c>
      <c r="AC48" s="290">
        <f>(M48+O48+Q48+S48+V48+Y48+AB48)*1.404%</f>
        <v/>
      </c>
      <c r="AD48" s="294">
        <f>AC48+K48</f>
        <v/>
      </c>
      <c r="AE48" s="305">
        <f>C48+E48+G48+I48+L48+N48+P48+R48</f>
        <v/>
      </c>
      <c r="AF48" s="296">
        <f>D48+F48+H48+J48+M48+O48+Q48+S48+U48+V48+X48+Y48+AA48+AB48</f>
        <v/>
      </c>
    </row>
    <row customHeight="1" ht="21.05" r="49" s="249">
      <c r="A49" s="286" t="n">
        <v>42</v>
      </c>
      <c r="B49" s="287" t="inlineStr">
        <is>
          <t>Шамильский</t>
        </is>
      </c>
      <c r="C49" s="306" t="n">
        <v>0</v>
      </c>
      <c r="D49" s="298" t="n">
        <v>0</v>
      </c>
      <c r="E49" s="306" t="n">
        <v>0</v>
      </c>
      <c r="F49" s="298" t="n">
        <v>0</v>
      </c>
      <c r="G49" s="288" t="n"/>
      <c r="H49" s="289" t="n"/>
      <c r="I49" s="288" t="n"/>
      <c r="J49" s="289" t="n"/>
      <c r="K49" s="290">
        <f>(D49+F49+H49+J49+U49+X49+AA49)*0.5%</f>
        <v/>
      </c>
      <c r="L49" s="297" t="n">
        <v>5</v>
      </c>
      <c r="M49" s="298" t="n">
        <v>696.9</v>
      </c>
      <c r="N49" s="297" t="n">
        <v>617</v>
      </c>
      <c r="O49" s="298" t="n">
        <v>116179.05</v>
      </c>
      <c r="P49" s="291" t="n"/>
      <c r="Q49" s="289" t="n"/>
      <c r="R49" s="288" t="n"/>
      <c r="S49" s="289" t="n"/>
      <c r="T49" s="292" t="n">
        <v>0</v>
      </c>
      <c r="U49" s="289" t="n">
        <v>0</v>
      </c>
      <c r="V49" s="289" t="n">
        <v>0</v>
      </c>
      <c r="W49" s="293" t="n">
        <v>0</v>
      </c>
      <c r="X49" s="289" t="n">
        <v>0</v>
      </c>
      <c r="Y49" s="289" t="n">
        <v>0</v>
      </c>
      <c r="Z49" s="293" t="n">
        <v>0</v>
      </c>
      <c r="AA49" s="289" t="n">
        <v>0</v>
      </c>
      <c r="AB49" s="289" t="n">
        <v>0</v>
      </c>
      <c r="AC49" s="290">
        <f>(M49+O49+Q49+S49+V49+Y49+AB49)*1.404%</f>
        <v/>
      </c>
      <c r="AD49" s="294">
        <f>AC49+K49</f>
        <v/>
      </c>
      <c r="AE49" s="305">
        <f>C49+E49+G49+I49+L49+N49+P49+R49</f>
        <v/>
      </c>
      <c r="AF49" s="296">
        <f>D49+F49+H49+J49+M49+O49+Q49+S49+U49+V49+X49+Y49+AA49+AB49</f>
        <v/>
      </c>
    </row>
    <row customHeight="1" ht="21.05" r="50" s="249">
      <c r="A50" s="286" t="n">
        <v>44</v>
      </c>
      <c r="B50" s="287" t="inlineStr">
        <is>
          <t>г.Махачкала</t>
        </is>
      </c>
      <c r="C50" s="306" t="n">
        <v>617</v>
      </c>
      <c r="D50" s="298" t="n">
        <v>1047810.2</v>
      </c>
      <c r="E50" s="306" t="n">
        <v>9875</v>
      </c>
      <c r="F50" s="298" t="n">
        <v>10697861.15</v>
      </c>
      <c r="G50" s="288" t="n">
        <v>34</v>
      </c>
      <c r="H50" s="289" t="n">
        <v>52504.89</v>
      </c>
      <c r="I50" s="288" t="n">
        <v>1</v>
      </c>
      <c r="J50" s="289" t="n">
        <v>678.22</v>
      </c>
      <c r="K50" s="290">
        <f>(D50+F50+H50+J50+U50+X50+AA50)*0.5%</f>
        <v/>
      </c>
      <c r="L50" s="297" t="n">
        <v>972</v>
      </c>
      <c r="M50" s="289" t="n">
        <v>1493873.96</v>
      </c>
      <c r="N50" s="306" t="n">
        <v>23867</v>
      </c>
      <c r="O50" s="298" t="n">
        <v>23874990.65</v>
      </c>
      <c r="P50" s="291" t="n">
        <v>48</v>
      </c>
      <c r="Q50" s="289" t="n">
        <v>72157.06</v>
      </c>
      <c r="R50" s="288" t="n">
        <v>6</v>
      </c>
      <c r="S50" s="289" t="n">
        <v>4424.96</v>
      </c>
      <c r="T50" s="292" t="n">
        <v>0</v>
      </c>
      <c r="U50" s="289" t="n">
        <v>0</v>
      </c>
      <c r="V50" s="289" t="n">
        <v>0</v>
      </c>
      <c r="W50" s="293" t="n">
        <v>0</v>
      </c>
      <c r="X50" s="289" t="n">
        <v>0</v>
      </c>
      <c r="Y50" s="289" t="n">
        <v>0</v>
      </c>
      <c r="Z50" s="293" t="n">
        <v>0</v>
      </c>
      <c r="AA50" s="289" t="n">
        <v>0</v>
      </c>
      <c r="AB50" s="289" t="n">
        <v>0</v>
      </c>
      <c r="AC50" s="290">
        <f>(M50+O50+Q50+S50+V50+Y50+AB50)*1.404%</f>
        <v/>
      </c>
      <c r="AD50" s="294">
        <f>AC50+K50</f>
        <v/>
      </c>
      <c r="AE50" s="305">
        <f>C50+E50+G50+I50+L50+N50+P50+R50</f>
        <v/>
      </c>
      <c r="AF50" s="296">
        <f>D50+F50+H50+J50+M50+O50+Q50+S50+U50+V50+X50+Y50+AA50+AB50</f>
        <v/>
      </c>
    </row>
    <row customHeight="1" ht="21.05" r="51" s="249">
      <c r="A51" s="286" t="n">
        <v>45</v>
      </c>
      <c r="B51" s="287" t="inlineStr">
        <is>
          <t>г.Буйнакск</t>
        </is>
      </c>
      <c r="C51" s="306" t="n">
        <v>75</v>
      </c>
      <c r="D51" s="298" t="n">
        <v>96913.12</v>
      </c>
      <c r="E51" s="306" t="n">
        <v>970</v>
      </c>
      <c r="F51" s="298" t="n">
        <v>945399.35</v>
      </c>
      <c r="G51" s="288" t="n">
        <v>6</v>
      </c>
      <c r="H51" s="289" t="n">
        <v>3466.77</v>
      </c>
      <c r="I51" s="288" t="n"/>
      <c r="J51" s="289" t="n"/>
      <c r="K51" s="290">
        <f>(D51+F51+H51+J51+U51+X51+AA51)*0.5%</f>
        <v/>
      </c>
      <c r="L51" s="297" t="n">
        <v>97</v>
      </c>
      <c r="M51" s="298" t="n">
        <v>114659.96</v>
      </c>
      <c r="N51" s="297" t="n">
        <v>1904</v>
      </c>
      <c r="O51" s="298" t="n">
        <v>1691124.52</v>
      </c>
      <c r="P51" s="291" t="n">
        <v>7</v>
      </c>
      <c r="Q51" s="289" t="n">
        <v>4049.71</v>
      </c>
      <c r="R51" s="288" t="n"/>
      <c r="S51" s="289" t="n"/>
      <c r="T51" s="292" t="n">
        <v>0</v>
      </c>
      <c r="U51" s="289" t="n">
        <v>0</v>
      </c>
      <c r="V51" s="289" t="n">
        <v>0</v>
      </c>
      <c r="W51" s="293" t="n">
        <v>0</v>
      </c>
      <c r="X51" s="289" t="n">
        <v>0</v>
      </c>
      <c r="Y51" s="289" t="n">
        <v>0</v>
      </c>
      <c r="Z51" s="293" t="n">
        <v>0</v>
      </c>
      <c r="AA51" s="289" t="n">
        <v>0</v>
      </c>
      <c r="AB51" s="289" t="n">
        <v>0</v>
      </c>
      <c r="AC51" s="290">
        <f>(M51+O51+Q51+S51+V51+Y51+AB51)*1.404%</f>
        <v/>
      </c>
      <c r="AD51" s="294">
        <f>AC51+K51</f>
        <v/>
      </c>
      <c r="AE51" s="305">
        <f>C51+E51+G51+I51+L51+N51+P51+R51</f>
        <v/>
      </c>
      <c r="AF51" s="296">
        <f>D51+F51+H51+J51+M51+O51+Q51+S51+U51+V51+X51+Y51+AA51+AB51</f>
        <v/>
      </c>
    </row>
    <row customHeight="1" ht="21.05" r="52" s="249">
      <c r="A52" s="286" t="n">
        <v>46</v>
      </c>
      <c r="B52" s="287" t="inlineStr">
        <is>
          <t>г.Дагестанские Огни</t>
        </is>
      </c>
      <c r="C52" s="306" t="n">
        <v>57</v>
      </c>
      <c r="D52" s="298" t="n">
        <v>91495.81</v>
      </c>
      <c r="E52" s="288" t="n">
        <v>646</v>
      </c>
      <c r="F52" s="289" t="n">
        <v>800445.3</v>
      </c>
      <c r="G52" s="288" t="n">
        <v>9</v>
      </c>
      <c r="H52" s="289" t="n">
        <v>9586.959999999999</v>
      </c>
      <c r="I52" s="288" t="n"/>
      <c r="J52" s="289" t="n"/>
      <c r="K52" s="290">
        <f>(D52+F52+H52+J52+U52+X52+AA52)*0.5%</f>
        <v/>
      </c>
      <c r="L52" s="297" t="n">
        <v>100</v>
      </c>
      <c r="M52" s="298" t="n">
        <v>119700.24</v>
      </c>
      <c r="N52" s="297" t="n">
        <v>1657</v>
      </c>
      <c r="O52" s="289" t="n">
        <v>1495961.48</v>
      </c>
      <c r="P52" s="291" t="n">
        <v>13</v>
      </c>
      <c r="Q52" s="289" t="n">
        <v>11699.75</v>
      </c>
      <c r="R52" s="288" t="n"/>
      <c r="S52" s="289" t="n"/>
      <c r="T52" s="292" t="n">
        <v>0</v>
      </c>
      <c r="U52" s="289" t="n">
        <v>0</v>
      </c>
      <c r="V52" s="289" t="n">
        <v>0</v>
      </c>
      <c r="W52" s="293" t="n">
        <v>0</v>
      </c>
      <c r="X52" s="289" t="n">
        <v>0</v>
      </c>
      <c r="Y52" s="289" t="n">
        <v>0</v>
      </c>
      <c r="Z52" s="293" t="n">
        <v>0</v>
      </c>
      <c r="AA52" s="289" t="n">
        <v>0</v>
      </c>
      <c r="AB52" s="289" t="n">
        <v>0</v>
      </c>
      <c r="AC52" s="290">
        <f>(M52+O52+Q52+S52+V52+Y52+AB52)*1.404%</f>
        <v/>
      </c>
      <c r="AD52" s="294">
        <f>AC52+K52</f>
        <v/>
      </c>
      <c r="AE52" s="305">
        <f>C52+E52+G52+I52+L52+N52+P52+R52</f>
        <v/>
      </c>
      <c r="AF52" s="296">
        <f>D52+F52+H52+J52+M52+O52+Q52+S52+U52+V52+X52+Y52+AA52+AB52</f>
        <v/>
      </c>
    </row>
    <row customFormat="1" customHeight="1" ht="21.05" r="53" s="248">
      <c r="A53" s="286" t="n">
        <v>47</v>
      </c>
      <c r="B53" s="287" t="inlineStr">
        <is>
          <t>г.Дербент</t>
        </is>
      </c>
      <c r="C53" s="306" t="n">
        <v>189</v>
      </c>
      <c r="D53" s="298" t="n">
        <v>160901.22</v>
      </c>
      <c r="E53" s="306" t="n">
        <v>1765</v>
      </c>
      <c r="F53" s="289" t="n">
        <v>1501829.6</v>
      </c>
      <c r="G53" s="288" t="n">
        <v>18</v>
      </c>
      <c r="H53" s="289" t="n">
        <v>12118.59</v>
      </c>
      <c r="I53" s="288" t="n">
        <v>1</v>
      </c>
      <c r="J53" s="289" t="n">
        <v>711.1</v>
      </c>
      <c r="K53" s="290">
        <f>(D53+F53+H53+J53+U53+X53+AA53)*0.5%</f>
        <v/>
      </c>
      <c r="L53" s="297" t="n">
        <v>314</v>
      </c>
      <c r="M53" s="298" t="n">
        <v>261018.65</v>
      </c>
      <c r="N53" s="297" t="n">
        <v>3987</v>
      </c>
      <c r="O53" s="289" t="n">
        <v>3003045.71</v>
      </c>
      <c r="P53" s="291" t="n">
        <v>25</v>
      </c>
      <c r="Q53" s="289" t="n">
        <v>16510.9</v>
      </c>
      <c r="R53" s="288" t="n">
        <v>1</v>
      </c>
      <c r="S53" s="289" t="n">
        <v>711.1</v>
      </c>
      <c r="T53" s="292" t="n">
        <v>0</v>
      </c>
      <c r="U53" s="289" t="n">
        <v>0</v>
      </c>
      <c r="V53" s="289" t="n">
        <v>0</v>
      </c>
      <c r="W53" s="293" t="n">
        <v>0</v>
      </c>
      <c r="X53" s="289" t="n">
        <v>0</v>
      </c>
      <c r="Y53" s="289" t="n">
        <v>0</v>
      </c>
      <c r="Z53" s="293" t="n">
        <v>0</v>
      </c>
      <c r="AA53" s="289" t="n">
        <v>0</v>
      </c>
      <c r="AB53" s="289" t="n">
        <v>0</v>
      </c>
      <c r="AC53" s="290">
        <f>(M53+O53+Q53+S53+V53+Y53+AB53)*1.17%</f>
        <v/>
      </c>
      <c r="AD53" s="294">
        <f>AC53+K53</f>
        <v/>
      </c>
      <c r="AE53" s="305">
        <f>C53+E53+G53+I53+L53+N53+P53+R53</f>
        <v/>
      </c>
      <c r="AF53" s="296">
        <f>D53+F53+H53+J53+M53+O53+Q53+S53+U53+V53+X53+Y53+AA53+AB53</f>
        <v/>
      </c>
    </row>
    <row customFormat="1" customHeight="1" ht="21.05" r="54" s="248">
      <c r="A54" s="286" t="n">
        <v>48</v>
      </c>
      <c r="B54" s="287" t="inlineStr">
        <is>
          <t>г.Избербаш</t>
        </is>
      </c>
      <c r="C54" s="306" t="n">
        <v>79</v>
      </c>
      <c r="D54" s="298" t="n">
        <v>104599.58</v>
      </c>
      <c r="E54" s="288" t="n">
        <v>1514</v>
      </c>
      <c r="F54" s="289" t="n">
        <v>1699511.12</v>
      </c>
      <c r="G54" s="288" t="n">
        <v>1</v>
      </c>
      <c r="H54" s="289" t="n">
        <v>534.49</v>
      </c>
      <c r="I54" s="288" t="n"/>
      <c r="J54" s="289" t="n"/>
      <c r="K54" s="290">
        <f>(D54+F54+H54+J54+U54+X54+AA54)*0.5%</f>
        <v/>
      </c>
      <c r="L54" s="297" t="n">
        <v>163</v>
      </c>
      <c r="M54" s="298" t="n">
        <v>199948.3</v>
      </c>
      <c r="N54" s="297" t="n">
        <v>3765</v>
      </c>
      <c r="O54" s="289" t="n">
        <v>3452412.46</v>
      </c>
      <c r="P54" s="291" t="n">
        <v>5</v>
      </c>
      <c r="Q54" s="289" t="n">
        <v>4217.06</v>
      </c>
      <c r="R54" s="288" t="n"/>
      <c r="S54" s="289" t="n"/>
      <c r="T54" s="292" t="n">
        <v>0</v>
      </c>
      <c r="U54" s="289" t="n">
        <v>0</v>
      </c>
      <c r="V54" s="289" t="n">
        <v>0</v>
      </c>
      <c r="W54" s="293" t="n">
        <v>0</v>
      </c>
      <c r="X54" s="289" t="n">
        <v>0</v>
      </c>
      <c r="Y54" s="289" t="n">
        <v>0</v>
      </c>
      <c r="Z54" s="293" t="n">
        <v>0</v>
      </c>
      <c r="AA54" s="289" t="n">
        <v>0</v>
      </c>
      <c r="AB54" s="289" t="n">
        <v>0</v>
      </c>
      <c r="AC54" s="290">
        <f>(M54+O54+Q54+S54+V54+Y54+AB54)*1.404%</f>
        <v/>
      </c>
      <c r="AD54" s="294">
        <f>AC54+K54</f>
        <v/>
      </c>
      <c r="AE54" s="305">
        <f>C54+E54+G54+I54+L54+N54+P54+R54</f>
        <v/>
      </c>
      <c r="AF54" s="296">
        <f>D54+F54+H54+J54+M54+O54+Q54+S54+U54+V54+X54+Y54+AA54+AB54</f>
        <v/>
      </c>
    </row>
    <row customHeight="1" ht="21.05" r="55" s="249">
      <c r="A55" s="286" t="n">
        <v>49</v>
      </c>
      <c r="B55" s="287" t="inlineStr">
        <is>
          <t>г.Каспийск</t>
        </is>
      </c>
      <c r="C55" s="304" t="n">
        <v>420</v>
      </c>
      <c r="D55" s="289" t="n">
        <v>387908</v>
      </c>
      <c r="E55" s="288" t="n">
        <v>3230</v>
      </c>
      <c r="F55" s="289" t="n">
        <v>2970358.64</v>
      </c>
      <c r="G55" s="288" t="n">
        <v>24</v>
      </c>
      <c r="H55" s="289" t="n">
        <v>19055.35</v>
      </c>
      <c r="I55" s="288" t="n">
        <v>3</v>
      </c>
      <c r="J55" s="289" t="n">
        <v>1729.74</v>
      </c>
      <c r="K55" s="290">
        <f>(D55+F55+H55+J55+U55+X55+AA55)*0.5%</f>
        <v/>
      </c>
      <c r="L55" s="288" t="n">
        <v>528</v>
      </c>
      <c r="M55" s="289" t="n">
        <v>479656.97</v>
      </c>
      <c r="N55" s="288" t="n">
        <v>5244</v>
      </c>
      <c r="O55" s="289" t="n">
        <v>4494462.25</v>
      </c>
      <c r="P55" s="291" t="n">
        <v>29</v>
      </c>
      <c r="Q55" s="289" t="n">
        <v>23072.32</v>
      </c>
      <c r="R55" s="288" t="n">
        <v>5</v>
      </c>
      <c r="S55" s="289" t="n">
        <v>3437.77</v>
      </c>
      <c r="T55" s="292" t="n">
        <v>0</v>
      </c>
      <c r="U55" s="289" t="n">
        <v>0</v>
      </c>
      <c r="V55" s="289" t="n">
        <v>0</v>
      </c>
      <c r="W55" s="293" t="n">
        <v>0</v>
      </c>
      <c r="X55" s="289" t="n">
        <v>0</v>
      </c>
      <c r="Y55" s="289" t="n">
        <v>0</v>
      </c>
      <c r="Z55" s="293" t="n">
        <v>0</v>
      </c>
      <c r="AA55" s="289" t="n">
        <v>0</v>
      </c>
      <c r="AB55" s="289" t="n">
        <v>0</v>
      </c>
      <c r="AC55" s="290">
        <f>(M55+O55+Q55+S55+V55+Y55+AB55)*1.404%</f>
        <v/>
      </c>
      <c r="AD55" s="294">
        <f>AC55+K55</f>
        <v/>
      </c>
      <c r="AE55" s="305">
        <f>C55+E55+G55+I55+L55+N55+P55+R55</f>
        <v/>
      </c>
      <c r="AF55" s="296">
        <f>D55+F55+H55+J55+M55+O55+Q55+S55+U55+V55+X55+Y55+AA55+AB55</f>
        <v/>
      </c>
    </row>
    <row customHeight="1" ht="21.05" r="56" s="249">
      <c r="A56" s="286" t="n">
        <v>50</v>
      </c>
      <c r="B56" s="287" t="inlineStr">
        <is>
          <t>г.Кизилюрт</t>
        </is>
      </c>
      <c r="C56" s="306" t="n">
        <v>31</v>
      </c>
      <c r="D56" s="298" t="n">
        <v>37652.08</v>
      </c>
      <c r="E56" s="288" t="n">
        <v>771</v>
      </c>
      <c r="F56" s="289" t="n">
        <v>623797.45</v>
      </c>
      <c r="G56" s="288" t="n">
        <v>3</v>
      </c>
      <c r="H56" s="289" t="n">
        <v>1190.01</v>
      </c>
      <c r="I56" s="288" t="n">
        <v>1</v>
      </c>
      <c r="J56" s="289" t="n">
        <v>601.28</v>
      </c>
      <c r="K56" s="290">
        <f>(D56+F56+H56+J56+U56+X56+AA56)*0.5%</f>
        <v/>
      </c>
      <c r="L56" s="297" t="n">
        <v>50</v>
      </c>
      <c r="M56" s="298" t="n">
        <v>54045.92</v>
      </c>
      <c r="N56" s="297" t="n">
        <v>1568</v>
      </c>
      <c r="O56" s="289" t="n">
        <v>1131339.62</v>
      </c>
      <c r="P56" s="291" t="n">
        <v>8</v>
      </c>
      <c r="Q56" s="289" t="n">
        <v>3124.15</v>
      </c>
      <c r="R56" s="288" t="n">
        <v>1</v>
      </c>
      <c r="S56" s="289" t="n">
        <v>601.28</v>
      </c>
      <c r="T56" s="292" t="n">
        <v>0</v>
      </c>
      <c r="U56" s="289" t="n">
        <v>0</v>
      </c>
      <c r="V56" s="289" t="n">
        <v>0</v>
      </c>
      <c r="W56" s="293" t="n">
        <v>0</v>
      </c>
      <c r="X56" s="289" t="n">
        <v>0</v>
      </c>
      <c r="Y56" s="289" t="n">
        <v>0</v>
      </c>
      <c r="Z56" s="293" t="n">
        <v>0</v>
      </c>
      <c r="AA56" s="289" t="n">
        <v>0</v>
      </c>
      <c r="AB56" s="289" t="n">
        <v>0</v>
      </c>
      <c r="AC56" s="290">
        <f>(M56+O56+Q56+S56+V56+Y56+AB56)*1.404%</f>
        <v/>
      </c>
      <c r="AD56" s="294">
        <f>AC56+K56</f>
        <v/>
      </c>
      <c r="AE56" s="305">
        <f>C56+E56+G56+I56+L56+N56+P56+R56</f>
        <v/>
      </c>
      <c r="AF56" s="296">
        <f>D56+F56+H56+J56+M56+O56+Q56+S56+U56+V56+X56+Y56+AA56+AB56</f>
        <v/>
      </c>
    </row>
    <row customHeight="1" ht="21.05" r="57" s="249">
      <c r="A57" s="286" t="n">
        <v>51</v>
      </c>
      <c r="B57" s="287" t="inlineStr">
        <is>
          <t>г.Кизляр</t>
        </is>
      </c>
      <c r="C57" s="304" t="n">
        <v>38</v>
      </c>
      <c r="D57" s="289" t="n">
        <v>34115.25</v>
      </c>
      <c r="E57" s="288" t="n">
        <v>730</v>
      </c>
      <c r="F57" s="289" t="n">
        <v>644630.3199999999</v>
      </c>
      <c r="G57" s="288" t="n">
        <v>8</v>
      </c>
      <c r="H57" s="289" t="n">
        <v>5295.08</v>
      </c>
      <c r="I57" s="288" t="n">
        <v>0</v>
      </c>
      <c r="J57" s="289" t="n">
        <v>0</v>
      </c>
      <c r="K57" s="290">
        <f>(D57+F57+H57+J57+U57+X57+AA57)*0.5%</f>
        <v/>
      </c>
      <c r="L57" s="291" t="n">
        <v>116</v>
      </c>
      <c r="M57" s="289" t="n">
        <v>97273.89999999999</v>
      </c>
      <c r="N57" s="297" t="n">
        <v>2241</v>
      </c>
      <c r="O57" s="289" t="n">
        <v>1694340.85</v>
      </c>
      <c r="P57" s="291" t="n">
        <v>17</v>
      </c>
      <c r="Q57" s="289" t="n">
        <v>11716.09</v>
      </c>
      <c r="R57" s="288" t="n">
        <v>1</v>
      </c>
      <c r="S57" s="289" t="n">
        <v>877.64</v>
      </c>
      <c r="T57" s="292" t="n">
        <v>0</v>
      </c>
      <c r="U57" s="289" t="n">
        <v>0</v>
      </c>
      <c r="V57" s="289" t="n">
        <v>0</v>
      </c>
      <c r="W57" s="293" t="n">
        <v>0</v>
      </c>
      <c r="X57" s="289" t="n">
        <v>0</v>
      </c>
      <c r="Y57" s="289" t="n">
        <v>0</v>
      </c>
      <c r="Z57" s="293" t="n">
        <v>0</v>
      </c>
      <c r="AA57" s="289" t="n">
        <v>0</v>
      </c>
      <c r="AB57" s="289" t="n">
        <v>0</v>
      </c>
      <c r="AC57" s="290">
        <f>(M57+O57+Q57+S57+V57+Y57+AB57)*1.404%</f>
        <v/>
      </c>
      <c r="AD57" s="294">
        <f>AC57+K57</f>
        <v/>
      </c>
      <c r="AE57" s="305">
        <f>C57+E57+G57+I57+L57+N57+P57+R57</f>
        <v/>
      </c>
      <c r="AF57" s="296">
        <f>D57+F57+H57+J57+M57+O57+Q57+S57+U57+V57+X57+Y57+AA57+AB57</f>
        <v/>
      </c>
    </row>
    <row customFormat="1" customHeight="1" ht="21.05" r="58" s="307">
      <c r="A58" s="286" t="n">
        <v>52</v>
      </c>
      <c r="B58" s="287" t="inlineStr">
        <is>
          <t>г.Хасавюрт</t>
        </is>
      </c>
      <c r="C58" s="306" t="n">
        <v>29</v>
      </c>
      <c r="D58" s="298" t="n">
        <v>40795.65</v>
      </c>
      <c r="E58" s="288" t="n">
        <v>1323</v>
      </c>
      <c r="F58" s="289" t="n">
        <v>1528632.64</v>
      </c>
      <c r="G58" s="288" t="n">
        <v>11</v>
      </c>
      <c r="H58" s="289" t="n">
        <v>6219.39</v>
      </c>
      <c r="I58" s="288" t="n">
        <v>0</v>
      </c>
      <c r="J58" s="289" t="n">
        <v>0</v>
      </c>
      <c r="K58" s="290">
        <f>(D58+F58+H58+J58+U58+X58+AA58)*0.5%</f>
        <v/>
      </c>
      <c r="L58" s="297" t="n">
        <v>59</v>
      </c>
      <c r="M58" s="298" t="n">
        <v>82660.69</v>
      </c>
      <c r="N58" s="297" t="n">
        <v>3256</v>
      </c>
      <c r="O58" s="298" t="n">
        <v>3353522.87</v>
      </c>
      <c r="P58" s="291" t="n">
        <v>24</v>
      </c>
      <c r="Q58" s="289" t="n">
        <v>13924.51</v>
      </c>
      <c r="R58" s="288" t="n">
        <v>1</v>
      </c>
      <c r="S58" s="289" t="n">
        <v>886.14</v>
      </c>
      <c r="T58" s="292" t="n">
        <v>0</v>
      </c>
      <c r="U58" s="289" t="n">
        <v>0</v>
      </c>
      <c r="V58" s="289" t="n">
        <v>0</v>
      </c>
      <c r="W58" s="293" t="n">
        <v>0</v>
      </c>
      <c r="X58" s="289" t="n">
        <v>0</v>
      </c>
      <c r="Y58" s="289" t="n">
        <v>0</v>
      </c>
      <c r="Z58" s="293" t="n">
        <v>0</v>
      </c>
      <c r="AA58" s="289" t="n">
        <v>0</v>
      </c>
      <c r="AB58" s="289" t="n">
        <v>0</v>
      </c>
      <c r="AC58" s="290">
        <f>(M58+O58+Q58+S58+V58+Y58+AB58)*1.404%</f>
        <v/>
      </c>
      <c r="AD58" s="294">
        <f>AC58+K58</f>
        <v/>
      </c>
      <c r="AE58" s="305">
        <f>C58+E58+G58+I58+L58+N58+P58+R58</f>
        <v/>
      </c>
      <c r="AF58" s="296">
        <f>D58+F58+H58+J58+M58+O58+Q58+S58+U58+V58+X58+Y58+AA58+AB58</f>
        <v/>
      </c>
    </row>
    <row customHeight="1" ht="21.05" r="59" s="249">
      <c r="A59" s="286" t="n">
        <v>53</v>
      </c>
      <c r="B59" s="287" t="inlineStr">
        <is>
          <t>г.Южно-Сухокумск</t>
        </is>
      </c>
      <c r="C59" s="310" t="n">
        <v>0</v>
      </c>
      <c r="D59" s="311" t="n">
        <v>0</v>
      </c>
      <c r="E59" s="312" t="n">
        <v>86</v>
      </c>
      <c r="F59" s="313" t="n">
        <v>67982.12</v>
      </c>
      <c r="G59" s="312" t="n"/>
      <c r="H59" s="313" t="n"/>
      <c r="I59" s="312" t="n"/>
      <c r="J59" s="313" t="n"/>
      <c r="K59" s="290">
        <f>(D59+F59+H59+J59+U59+X59+AA59)*0.5%</f>
        <v/>
      </c>
      <c r="L59" s="314" t="n">
        <v>5</v>
      </c>
      <c r="M59" s="311" t="n">
        <v>3429.12</v>
      </c>
      <c r="N59" s="314" t="n">
        <v>913</v>
      </c>
      <c r="O59" s="313" t="n">
        <v>658579.72</v>
      </c>
      <c r="P59" s="315" t="n"/>
      <c r="Q59" s="313" t="n"/>
      <c r="R59" s="312" t="n"/>
      <c r="S59" s="313" t="n"/>
      <c r="T59" s="292" t="n">
        <v>0</v>
      </c>
      <c r="U59" s="289" t="n">
        <v>0</v>
      </c>
      <c r="V59" s="289" t="n">
        <v>0</v>
      </c>
      <c r="W59" s="293" t="n">
        <v>0</v>
      </c>
      <c r="X59" s="289" t="n">
        <v>0</v>
      </c>
      <c r="Y59" s="289" t="n">
        <v>0</v>
      </c>
      <c r="Z59" s="293" t="n">
        <v>0</v>
      </c>
      <c r="AA59" s="289" t="n">
        <v>0</v>
      </c>
      <c r="AB59" s="289" t="n">
        <v>0</v>
      </c>
      <c r="AC59" s="290">
        <f>(M59+O59+Q59+S59+V59+Y59+AB59)*1.404%</f>
        <v/>
      </c>
      <c r="AD59" s="294">
        <f>AC59+K59</f>
        <v/>
      </c>
      <c r="AE59" s="305">
        <f>C59+E59+G59+I59+L59+N59+P59+R59</f>
        <v/>
      </c>
      <c r="AF59" s="296">
        <f>D59+F59+H59+J59+M59+O59+Q59+S59+U59+V59+X59+Y59+AA59+AB59</f>
        <v/>
      </c>
    </row>
    <row customHeight="1" ht="24.75" r="60" s="249">
      <c r="A60" s="316" t="inlineStr">
        <is>
          <t>Всего:</t>
        </is>
      </c>
      <c r="B60" s="252" t="n"/>
      <c r="C60" s="317">
        <f>SUM(C8:C59)</f>
        <v/>
      </c>
      <c r="D60" s="318">
        <f>SUM(D8:D59)</f>
        <v/>
      </c>
      <c r="E60" s="319">
        <f>SUM(E8:E59)</f>
        <v/>
      </c>
      <c r="F60" s="318">
        <f>SUM(F8:F59)</f>
        <v/>
      </c>
      <c r="G60" s="320">
        <f>SUM(G8:G59)</f>
        <v/>
      </c>
      <c r="H60" s="318">
        <f>SUM(H8:H59)</f>
        <v/>
      </c>
      <c r="I60" s="321">
        <f>SUM(I8:I59)</f>
        <v/>
      </c>
      <c r="J60" s="322">
        <f>SUM(J8:J59)</f>
        <v/>
      </c>
      <c r="K60" s="323">
        <f>SUM(K8:K59)</f>
        <v/>
      </c>
      <c r="L60" s="319">
        <f>SUM(L8:L59)</f>
        <v/>
      </c>
      <c r="M60" s="318">
        <f>SUM(M8:M59)</f>
        <v/>
      </c>
      <c r="N60" s="319">
        <f>SUM(N8:N59)</f>
        <v/>
      </c>
      <c r="O60" s="318">
        <f>SUM(O8:O59)</f>
        <v/>
      </c>
      <c r="P60" s="319">
        <f>SUM(P8:P59)</f>
        <v/>
      </c>
      <c r="Q60" s="318">
        <f>SUM(Q8:Q59)</f>
        <v/>
      </c>
      <c r="R60" s="317">
        <f>SUM(R8:R59)</f>
        <v/>
      </c>
      <c r="S60" s="318">
        <f>SUM(S8:S59)</f>
        <v/>
      </c>
      <c r="T60" s="324">
        <f>SUM(T8:T59)</f>
        <v/>
      </c>
      <c r="U60" s="318">
        <f>SUM(U8:U59)</f>
        <v/>
      </c>
      <c r="V60" s="318">
        <f>SUM(V8:V59)</f>
        <v/>
      </c>
      <c r="W60" s="325">
        <f>SUM(W8:W59)</f>
        <v/>
      </c>
      <c r="X60" s="318">
        <f>SUM(X8:X59)</f>
        <v/>
      </c>
      <c r="Y60" s="318">
        <f>SUM(Y8:Y59)</f>
        <v/>
      </c>
      <c r="Z60" s="325">
        <f>SUM(Z8:Z59)</f>
        <v/>
      </c>
      <c r="AA60" s="318">
        <f>SUM(AA8:AA59)</f>
        <v/>
      </c>
      <c r="AB60" s="318">
        <f>SUM(AB8:AB59)</f>
        <v/>
      </c>
      <c r="AC60" s="323">
        <f>SUM(AC8:AC59)</f>
        <v/>
      </c>
      <c r="AD60" s="322">
        <f>SUM(AD8:AD59)</f>
        <v/>
      </c>
      <c r="AE60" s="326">
        <f>SUM(AE8:AE59)</f>
        <v/>
      </c>
      <c r="AF60" s="327">
        <f>SUM(AF8:AF59)</f>
        <v/>
      </c>
    </row>
    <row customHeight="1" ht="12.9" r="61" s="249">
      <c r="G61" s="328" t="n"/>
      <c r="P61" s="329" t="n"/>
    </row>
    <row customHeight="1" ht="12.9" r="62" s="249">
      <c r="D62" s="330" t="n"/>
      <c r="F62" s="330" t="n"/>
      <c r="H62" s="330" t="n"/>
      <c r="J62" s="330" t="n"/>
      <c r="AF62" s="331" t="n"/>
    </row>
    <row customHeight="1" ht="12.9" r="63" s="249">
      <c r="D63" s="330" t="n"/>
      <c r="F63" s="330" t="n"/>
      <c r="H63" s="330" t="n"/>
      <c r="J63" s="330" t="n"/>
      <c r="K63" s="330" t="n"/>
      <c r="M63" s="330" t="n"/>
      <c r="N63" s="330" t="n"/>
      <c r="O63" s="330" t="n"/>
      <c r="AB63" s="330" t="n"/>
      <c r="AF63" s="331" t="n"/>
    </row>
    <row customHeight="1" ht="12.9" r="64" s="249">
      <c r="D64" s="330" t="n"/>
      <c r="F64" s="330" t="n"/>
      <c r="H64" s="330" t="n"/>
      <c r="J64" s="330" t="n"/>
      <c r="AB64" s="330" t="n"/>
      <c r="AF64" s="331" t="n"/>
    </row>
    <row customHeight="1" ht="12.9" r="65" s="249">
      <c r="D65" s="330" t="n"/>
      <c r="F65" s="330" t="n"/>
      <c r="H65" s="330" t="n"/>
      <c r="J65" s="330" t="n"/>
      <c r="AB65" s="330" t="n"/>
      <c r="AF65" s="331" t="n"/>
    </row>
    <row customHeight="1" ht="12.9" r="66" s="249">
      <c r="D66" s="330" t="n"/>
      <c r="F66" s="330" t="n"/>
      <c r="H66" s="330" t="n"/>
      <c r="J66" s="330" t="n"/>
      <c r="AB66" s="330" t="n"/>
      <c r="AF66" s="331" t="n"/>
    </row>
    <row customHeight="1" ht="12.9" r="67" s="249">
      <c r="D67" s="330" t="n"/>
      <c r="F67" s="330" t="n"/>
      <c r="H67" s="330" t="n"/>
      <c r="J67" s="330" t="n"/>
      <c r="AB67" s="330" t="n"/>
      <c r="AF67" s="331" t="n"/>
    </row>
    <row customHeight="1" ht="12.9" r="68" s="249">
      <c r="D68" s="330" t="n"/>
      <c r="F68" s="330" t="n"/>
      <c r="H68" s="330" t="n"/>
      <c r="J68" s="330" t="n"/>
      <c r="AB68" s="330" t="n"/>
      <c r="AF68" s="331" t="n"/>
    </row>
    <row customHeight="1" ht="12.9" r="69" s="249">
      <c r="D69" s="330" t="n"/>
      <c r="F69" s="330" t="n"/>
      <c r="H69" s="330" t="n"/>
      <c r="J69" s="330" t="n"/>
      <c r="AB69" s="330" t="n"/>
      <c r="AF69" s="331" t="n"/>
    </row>
    <row customHeight="1" ht="12.9" r="70" s="249">
      <c r="D70" s="330" t="n"/>
      <c r="F70" s="330" t="n"/>
      <c r="H70" s="330" t="n"/>
      <c r="J70" s="330" t="n"/>
      <c r="AB70" s="330" t="n"/>
      <c r="AF70" s="331" t="n"/>
    </row>
    <row customHeight="1" ht="12.9" r="71" s="249">
      <c r="B71" s="330" t="n"/>
      <c r="D71" s="330" t="n"/>
      <c r="F71" s="330" t="n"/>
      <c r="H71" s="330" t="n"/>
      <c r="J71" s="330" t="n"/>
      <c r="AB71" s="330" t="n"/>
      <c r="AF71" s="331" t="n"/>
    </row>
    <row customHeight="1" ht="12.9" r="72" s="249">
      <c r="D72" s="330">
        <f>SUM(D62:D63)</f>
        <v/>
      </c>
      <c r="E72" s="246">
        <f>SUM(E62:E63)</f>
        <v/>
      </c>
      <c r="F72" s="330">
        <f>SUM(F62:F63)</f>
        <v/>
      </c>
      <c r="G72" s="246">
        <f>SUM(G62:G63)</f>
        <v/>
      </c>
      <c r="H72" s="330">
        <f>SUM(H62:H63)</f>
        <v/>
      </c>
      <c r="I72" s="246">
        <f>SUM(I62:I63)</f>
        <v/>
      </c>
      <c r="J72" s="330">
        <f>SUM(J62:J63)</f>
        <v/>
      </c>
      <c r="K72" s="245">
        <f>SUM(K62:K63)</f>
        <v/>
      </c>
    </row>
    <row customHeight="1" ht="12.9" r="74" s="249">
      <c r="D74" s="330">
        <f>D72-#REF!-#REF!</f>
        <v/>
      </c>
      <c r="E74" s="246">
        <f>E72-#REF!-#REF!</f>
        <v/>
      </c>
      <c r="F74" s="330">
        <f>F72-#REF!-#REF!</f>
        <v/>
      </c>
      <c r="G74" s="246">
        <f>G72-#REF!-#REF!</f>
        <v/>
      </c>
      <c r="H74" s="330">
        <f>H72-#REF!-#REF!</f>
        <v/>
      </c>
      <c r="I74" s="246">
        <f>I72-#REF!</f>
        <v/>
      </c>
      <c r="J74" s="330">
        <f>J72-#REF!-#REF!</f>
        <v/>
      </c>
      <c r="K74" s="245" t="n">
        <v>0</v>
      </c>
    </row>
  </sheetData>
  <mergeCells count="10">
    <mergeCell ref="A3:A5"/>
    <mergeCell ref="B3:B5"/>
    <mergeCell ref="C3:AD3"/>
    <mergeCell ref="AE3:AF4"/>
    <mergeCell ref="C4:K4"/>
    <mergeCell ref="L4:AD4"/>
    <mergeCell ref="U5:V5"/>
    <mergeCell ref="X5:Y5"/>
    <mergeCell ref="AA5:AB5"/>
    <mergeCell ref="A60:B60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tabColor rgb="FF33CCCC"/>
    <outlinePr summaryBelow="1" summaryRight="1"/>
    <pageSetUpPr fitToPage="0"/>
  </sheetPr>
  <dimension ref="A2:N68"/>
  <sheetViews>
    <sheetView colorId="64" defaultGridColor="1" rightToLeft="0" showFormulas="0" showGridLines="1" showOutlineSymbols="1" showRowColHeaders="1" showZeros="1" tabSelected="0" topLeftCell="A4" view="normal" workbookViewId="0" zoomScale="100" zoomScaleNormal="100" zoomScalePageLayoutView="100">
      <pane activePane="bottomRight" state="frozen" topLeftCell="C58" xSplit="2" ySplit="4"/>
      <selection activeCell="A4" activeCellId="0" pane="topLeft" sqref="A4"/>
      <selection activeCell="C4" activeCellId="0" pane="topRight" sqref="C4"/>
      <selection activeCell="A58" activeCellId="0" pane="bottomLeft" sqref="A58"/>
      <selection activeCell="F9" activeCellId="0" pane="bottomRight" sqref="F9:G60"/>
    </sheetView>
  </sheetViews>
  <sheetFormatPr baseColWidth="8" defaultColWidth="9.2109375" defaultRowHeight="12.9" outlineLevelCol="0" outlineLevelRow="0" zeroHeight="0"/>
  <cols>
    <col customWidth="1" max="1" min="1" style="245" width="4.32"/>
    <col customWidth="1" max="2" min="2" style="245" width="27.96"/>
    <col customWidth="1" max="3" min="3" style="245" width="7.54"/>
    <col customWidth="1" max="4" min="4" style="245" width="15.88"/>
    <col customWidth="1" max="5" min="5" style="245" width="10.54"/>
    <col customWidth="1" max="6" min="6" style="245" width="9.32"/>
    <col customWidth="1" max="7" min="7" style="245" width="16.87"/>
    <col customWidth="1" max="8" min="8" style="245" width="8.4"/>
    <col customWidth="1" max="9" min="9" style="245" width="13.09"/>
    <col customWidth="1" max="10" min="10" style="245" width="14.42"/>
    <col customWidth="1" max="11" min="11" style="245" width="13.31"/>
    <col customWidth="1" max="12" min="12" style="245" width="13.55"/>
    <col customWidth="1" max="13" min="13" style="248" width="11.64"/>
    <col customWidth="1" max="14" min="14" style="248" width="17.53"/>
    <col customWidth="1" max="257" min="15" style="245" width="9.09"/>
  </cols>
  <sheetData>
    <row customHeight="1" ht="27.8" r="2" s="249">
      <c r="A2" s="332" t="inlineStr">
        <is>
          <t xml:space="preserve">                     Информация о ежемесячной денежной выплате по оплате жилого помещения и коммунальных услуг реабилитированным лицам </t>
        </is>
      </c>
    </row>
    <row customHeight="1" ht="13.5" r="3" s="249"/>
    <row customHeight="1" ht="33.75" r="4" s="249">
      <c r="A4" s="333" t="inlineStr">
        <is>
          <t>№</t>
        </is>
      </c>
      <c r="B4" s="333" t="inlineStr">
        <is>
          <t>Муниципальные районы и городские округа</t>
        </is>
      </c>
      <c r="C4" s="251" t="inlineStr">
        <is>
          <t>Потребность в средствах на 07 2020 года</t>
        </is>
      </c>
      <c r="D4" s="252" t="n"/>
      <c r="E4" s="252" t="n"/>
      <c r="F4" s="252" t="n"/>
      <c r="G4" s="252" t="n"/>
      <c r="H4" s="252" t="n"/>
      <c r="I4" s="252" t="n"/>
      <c r="J4" s="252" t="n"/>
      <c r="K4" s="252" t="n"/>
      <c r="L4" s="252" t="n"/>
      <c r="M4" s="253" t="inlineStr">
        <is>
          <t>Потребность 
по заявке</t>
        </is>
      </c>
      <c r="N4" s="254" t="n"/>
    </row>
    <row customHeight="1" ht="28.95" r="5" s="249">
      <c r="C5" s="251" t="inlineStr">
        <is>
          <t>банк</t>
        </is>
      </c>
      <c r="D5" s="252" t="n"/>
      <c r="E5" s="252" t="n"/>
      <c r="F5" s="334" t="inlineStr">
        <is>
          <t>ведомости</t>
        </is>
      </c>
      <c r="G5" s="252" t="n"/>
      <c r="H5" s="252" t="n"/>
      <c r="I5" s="252" t="n"/>
      <c r="J5" s="252" t="n"/>
      <c r="K5" s="252" t="n"/>
      <c r="L5" s="252" t="n"/>
      <c r="M5" s="257" t="n"/>
      <c r="N5" s="258" t="n"/>
    </row>
    <row customHeight="1" ht="87.75" r="6" s="249">
      <c r="A6" s="258" t="n"/>
      <c r="B6" s="258" t="n"/>
      <c r="C6" s="335" t="inlineStr">
        <is>
          <t>к-во</t>
        </is>
      </c>
      <c r="D6" s="336" t="inlineStr">
        <is>
          <t>сумма
 ст. 262 банк</t>
        </is>
      </c>
      <c r="E6" s="337" t="inlineStr">
        <is>
          <t xml:space="preserve">услуги
 банка  </t>
        </is>
      </c>
      <c r="F6" s="338" t="inlineStr">
        <is>
          <t>к-во</t>
        </is>
      </c>
      <c r="G6" s="339" t="inlineStr">
        <is>
          <t>сумма 
ст. 262</t>
        </is>
      </c>
      <c r="H6" s="340" t="inlineStr">
        <is>
          <t>кол-во</t>
        </is>
      </c>
      <c r="I6" s="341" t="inlineStr">
        <is>
          <t>топливо</t>
        </is>
      </c>
      <c r="J6" s="342" t="n"/>
      <c r="K6" s="251" t="inlineStr">
        <is>
          <t xml:space="preserve">п/р 
1,3806% </t>
        </is>
      </c>
      <c r="L6" s="343" t="inlineStr">
        <is>
          <t>всего
226 ст.</t>
        </is>
      </c>
      <c r="M6" s="344" t="inlineStr">
        <is>
          <t>вего 
к-во</t>
        </is>
      </c>
      <c r="N6" s="345" t="inlineStr">
        <is>
          <t>итого</t>
        </is>
      </c>
    </row>
    <row customFormat="1" customHeight="1" ht="21.05" r="7" s="245">
      <c r="A7" s="250" t="n">
        <v>1</v>
      </c>
      <c r="B7" s="250" t="n">
        <v>2</v>
      </c>
      <c r="C7" s="346" t="n">
        <v>32</v>
      </c>
      <c r="D7" s="250" t="n">
        <v>33</v>
      </c>
      <c r="E7" s="250" t="n">
        <v>34</v>
      </c>
      <c r="F7" s="250" t="n">
        <v>35</v>
      </c>
      <c r="G7" s="347" t="n">
        <v>36</v>
      </c>
      <c r="H7" s="250" t="n">
        <v>37</v>
      </c>
      <c r="I7" s="250" t="n">
        <v>38</v>
      </c>
      <c r="J7" s="348" t="n">
        <v>39</v>
      </c>
      <c r="K7" s="348" t="n">
        <v>40</v>
      </c>
      <c r="L7" s="250" t="n">
        <v>41</v>
      </c>
      <c r="M7" s="349" t="n">
        <v>42</v>
      </c>
      <c r="N7" s="250" t="n">
        <v>43</v>
      </c>
    </row>
    <row customHeight="1" ht="9.800000000000001" r="8" s="249">
      <c r="A8" s="250" t="n"/>
    </row>
    <row customHeight="1" ht="20.25" r="9" s="249">
      <c r="A9" s="286" t="n">
        <v>1</v>
      </c>
      <c r="B9" s="287" t="inlineStr">
        <is>
          <t>Агульский</t>
        </is>
      </c>
      <c r="C9" s="350" t="n">
        <v>0</v>
      </c>
      <c r="D9" s="308" t="n">
        <v>0</v>
      </c>
      <c r="E9" s="289">
        <f>(D9+I9)*0.5%</f>
        <v/>
      </c>
      <c r="F9" s="288" t="n">
        <v>1</v>
      </c>
      <c r="G9" s="351" t="n">
        <v>135.88</v>
      </c>
      <c r="H9" s="352" t="n">
        <v>0</v>
      </c>
      <c r="I9" s="308" t="n">
        <v>0</v>
      </c>
      <c r="J9" s="353" t="n">
        <v>0</v>
      </c>
      <c r="K9" s="354">
        <f>(G9+J9)*1.404%</f>
        <v/>
      </c>
      <c r="L9" s="355">
        <f>E9+K9</f>
        <v/>
      </c>
      <c r="M9" s="356">
        <f>F9+C9</f>
        <v/>
      </c>
      <c r="N9" s="290">
        <f>G9+D9+J9+I9</f>
        <v/>
      </c>
    </row>
    <row customFormat="1" customHeight="1" ht="21.05" r="10" s="285">
      <c r="A10" s="286" t="n">
        <v>2</v>
      </c>
      <c r="B10" s="287" t="inlineStr">
        <is>
          <t>Акушинский</t>
        </is>
      </c>
      <c r="C10" s="357" t="n">
        <v>0</v>
      </c>
      <c r="D10" s="309" t="n">
        <v>0</v>
      </c>
      <c r="E10" s="289">
        <f>(D10+I10)*0.5%</f>
        <v/>
      </c>
      <c r="F10" s="297" t="n">
        <v>1</v>
      </c>
      <c r="G10" s="358" t="n">
        <v>824.98</v>
      </c>
      <c r="H10" s="352" t="n">
        <v>0</v>
      </c>
      <c r="I10" s="308" t="n">
        <v>0</v>
      </c>
      <c r="J10" s="353" t="n">
        <v>0</v>
      </c>
      <c r="K10" s="354">
        <f>(G10+J10)*1.404%</f>
        <v/>
      </c>
      <c r="L10" s="355">
        <f>E10+K10</f>
        <v/>
      </c>
      <c r="M10" s="356">
        <f>F10+C10</f>
        <v/>
      </c>
      <c r="N10" s="290">
        <f>G10+D10+J10+I10</f>
        <v/>
      </c>
    </row>
    <row customHeight="1" ht="21.05" r="11" s="249">
      <c r="A11" s="286" t="n">
        <v>3</v>
      </c>
      <c r="B11" s="287" t="inlineStr">
        <is>
          <t>Ахвахский</t>
        </is>
      </c>
      <c r="C11" s="357" t="n"/>
      <c r="D11" s="309" t="n"/>
      <c r="E11" s="289">
        <f>(D11+I11)*0.5%</f>
        <v/>
      </c>
      <c r="F11" s="297" t="n"/>
      <c r="G11" s="358" t="n"/>
      <c r="H11" s="352" t="n">
        <v>0</v>
      </c>
      <c r="I11" s="308" t="n">
        <v>0</v>
      </c>
      <c r="J11" s="353" t="n">
        <v>0</v>
      </c>
      <c r="K11" s="354">
        <f>(G11+J11)*1.404%</f>
        <v/>
      </c>
      <c r="L11" s="355">
        <f>E11+K11</f>
        <v/>
      </c>
      <c r="M11" s="356">
        <f>F11+C11</f>
        <v/>
      </c>
      <c r="N11" s="290">
        <f>G11+D11+J11+I11</f>
        <v/>
      </c>
    </row>
    <row customHeight="1" ht="21.05" r="12" s="249">
      <c r="A12" s="286" t="n">
        <v>4</v>
      </c>
      <c r="B12" s="287" t="inlineStr">
        <is>
          <t>Ахтынский</t>
        </is>
      </c>
      <c r="C12" s="357" t="n">
        <v>0</v>
      </c>
      <c r="D12" s="309" t="n">
        <v>0</v>
      </c>
      <c r="E12" s="289">
        <f>(D12+I12)*0.5%</f>
        <v/>
      </c>
      <c r="F12" s="297" t="n">
        <v>4</v>
      </c>
      <c r="G12" s="358" t="n">
        <v>1706.68</v>
      </c>
      <c r="H12" s="352" t="n">
        <v>0</v>
      </c>
      <c r="I12" s="308" t="n">
        <v>0</v>
      </c>
      <c r="J12" s="353" t="n">
        <v>0</v>
      </c>
      <c r="K12" s="354">
        <f>(G12+J12)*1.404%</f>
        <v/>
      </c>
      <c r="L12" s="355">
        <f>E12+K12</f>
        <v/>
      </c>
      <c r="M12" s="356">
        <f>F12+C12</f>
        <v/>
      </c>
      <c r="N12" s="290">
        <f>G12+D12+J12+I12</f>
        <v/>
      </c>
    </row>
    <row customHeight="1" ht="21.05" r="13" s="249">
      <c r="A13" s="286" t="n">
        <v>5</v>
      </c>
      <c r="B13" s="287" t="inlineStr">
        <is>
          <t>Бабаюртовский</t>
        </is>
      </c>
      <c r="C13" s="357" t="n">
        <v>13</v>
      </c>
      <c r="D13" s="309" t="n">
        <v>6666.46</v>
      </c>
      <c r="E13" s="289">
        <f>(D13+I13)*0.5%</f>
        <v/>
      </c>
      <c r="F13" s="297" t="n">
        <v>109</v>
      </c>
      <c r="G13" s="358" t="n">
        <v>79135.8</v>
      </c>
      <c r="H13" s="352" t="n">
        <v>0</v>
      </c>
      <c r="I13" s="308" t="n">
        <v>0</v>
      </c>
      <c r="J13" s="353" t="n">
        <v>0</v>
      </c>
      <c r="K13" s="354">
        <f>(G13+J13)*1.404%</f>
        <v/>
      </c>
      <c r="L13" s="355">
        <f>E13+K13</f>
        <v/>
      </c>
      <c r="M13" s="356">
        <f>F13+C13</f>
        <v/>
      </c>
      <c r="N13" s="290">
        <f>G13+D13+J13+I13</f>
        <v/>
      </c>
    </row>
    <row customHeight="1" ht="21.55" r="14" s="249">
      <c r="A14" s="286" t="n">
        <v>6</v>
      </c>
      <c r="B14" s="287" t="inlineStr">
        <is>
          <t>Ботлихский</t>
        </is>
      </c>
      <c r="C14" s="357" t="n"/>
      <c r="D14" s="309" t="n"/>
      <c r="E14" s="289">
        <f>(D14+I14)*0.5%</f>
        <v/>
      </c>
      <c r="F14" s="297" t="n"/>
      <c r="G14" s="358" t="n"/>
      <c r="H14" s="352" t="n">
        <v>0</v>
      </c>
      <c r="I14" s="308" t="n">
        <v>0</v>
      </c>
      <c r="J14" s="353" t="n">
        <v>0</v>
      </c>
      <c r="K14" s="354">
        <f>(G14+J14)*1.404%</f>
        <v/>
      </c>
      <c r="L14" s="355">
        <f>E14+K14</f>
        <v/>
      </c>
      <c r="M14" s="356">
        <f>F14+C14</f>
        <v/>
      </c>
      <c r="N14" s="290">
        <f>G14+D14+J14+I14</f>
        <v/>
      </c>
    </row>
    <row customHeight="1" ht="21.05" r="15" s="249">
      <c r="A15" s="286" t="n">
        <v>7</v>
      </c>
      <c r="B15" s="287" t="inlineStr">
        <is>
          <t>Буйнакский</t>
        </is>
      </c>
      <c r="C15" s="357" t="n">
        <v>0</v>
      </c>
      <c r="D15" s="309" t="n">
        <v>0</v>
      </c>
      <c r="E15" s="289">
        <f>(D15+I15)*0.5%</f>
        <v/>
      </c>
      <c r="F15" s="297" t="n">
        <v>2</v>
      </c>
      <c r="G15" s="358" t="n">
        <v>1321.29</v>
      </c>
      <c r="H15" s="352" t="n">
        <v>0</v>
      </c>
      <c r="I15" s="308" t="n">
        <v>0</v>
      </c>
      <c r="J15" s="353" t="n">
        <v>0</v>
      </c>
      <c r="K15" s="354">
        <f>(G15+J15)*1.404%</f>
        <v/>
      </c>
      <c r="L15" s="355">
        <f>E15+K15</f>
        <v/>
      </c>
      <c r="M15" s="356">
        <f>F15+C15</f>
        <v/>
      </c>
      <c r="N15" s="290">
        <f>G15+D15+J15+I15</f>
        <v/>
      </c>
    </row>
    <row customHeight="1" ht="21.05" r="16" s="249">
      <c r="A16" s="286" t="n">
        <v>8</v>
      </c>
      <c r="B16" s="287" t="inlineStr">
        <is>
          <t>Гергебильский</t>
        </is>
      </c>
      <c r="C16" s="357" t="n">
        <v>0</v>
      </c>
      <c r="D16" s="309" t="n">
        <v>0</v>
      </c>
      <c r="E16" s="289">
        <f>(D16+I16)*0.5%</f>
        <v/>
      </c>
      <c r="F16" s="297" t="n">
        <v>1</v>
      </c>
      <c r="G16" s="358" t="n">
        <v>135.88</v>
      </c>
      <c r="H16" s="352" t="n">
        <v>0</v>
      </c>
      <c r="I16" s="308" t="n">
        <v>0</v>
      </c>
      <c r="J16" s="353" t="n">
        <v>0</v>
      </c>
      <c r="K16" s="354">
        <f>(G16+J16)*1.404%</f>
        <v/>
      </c>
      <c r="L16" s="355">
        <f>E16+K16</f>
        <v/>
      </c>
      <c r="M16" s="356">
        <f>F16+C16</f>
        <v/>
      </c>
      <c r="N16" s="290">
        <f>G16+D16+J16+I16</f>
        <v/>
      </c>
    </row>
    <row customFormat="1" customHeight="1" ht="21.05" r="17" s="285">
      <c r="A17" s="286" t="n">
        <v>9</v>
      </c>
      <c r="B17" s="287" t="inlineStr">
        <is>
          <t>Гумбетовский</t>
        </is>
      </c>
      <c r="C17" s="357" t="n"/>
      <c r="D17" s="309" t="n"/>
      <c r="E17" s="289">
        <f>(D17+I17)*0.5%</f>
        <v/>
      </c>
      <c r="F17" s="297" t="n"/>
      <c r="G17" s="358" t="n"/>
      <c r="H17" s="352" t="n">
        <v>0</v>
      </c>
      <c r="I17" s="308" t="n">
        <v>0</v>
      </c>
      <c r="J17" s="353" t="n">
        <v>0</v>
      </c>
      <c r="K17" s="354">
        <f>(G17+J17)*1.404%</f>
        <v/>
      </c>
      <c r="L17" s="355">
        <f>E17+K17</f>
        <v/>
      </c>
      <c r="M17" s="356">
        <f>F17+C17</f>
        <v/>
      </c>
      <c r="N17" s="290">
        <f>G17+D17+J17+I17</f>
        <v/>
      </c>
    </row>
    <row customHeight="1" ht="21.05" r="18" s="249">
      <c r="A18" s="286" t="n">
        <v>10</v>
      </c>
      <c r="B18" s="287" t="inlineStr">
        <is>
          <t>Гунибский</t>
        </is>
      </c>
      <c r="C18" s="357" t="n">
        <v>0</v>
      </c>
      <c r="D18" s="309" t="n">
        <v>0</v>
      </c>
      <c r="E18" s="289">
        <f>(D18+I18)*0.5%</f>
        <v/>
      </c>
      <c r="F18" s="297" t="n">
        <v>1</v>
      </c>
      <c r="G18" s="358" t="n">
        <v>135.88</v>
      </c>
      <c r="H18" s="352" t="n">
        <v>0</v>
      </c>
      <c r="I18" s="308" t="n">
        <v>0</v>
      </c>
      <c r="J18" s="353" t="n">
        <v>0</v>
      </c>
      <c r="K18" s="354">
        <f>(G18+J18)*1.404%</f>
        <v/>
      </c>
      <c r="L18" s="355">
        <f>E18+K18</f>
        <v/>
      </c>
      <c r="M18" s="356">
        <f>F18+C18</f>
        <v/>
      </c>
      <c r="N18" s="290">
        <f>G18+D18+J18+I18</f>
        <v/>
      </c>
    </row>
    <row customHeight="1" ht="21.05" r="19" s="249">
      <c r="A19" s="286" t="n">
        <v>11</v>
      </c>
      <c r="B19" s="287" t="inlineStr">
        <is>
          <t>Дахадаевский</t>
        </is>
      </c>
      <c r="C19" s="357" t="n">
        <v>1</v>
      </c>
      <c r="D19" s="309" t="n">
        <v>94.5</v>
      </c>
      <c r="E19" s="289">
        <f>(D19+I19)*0.5%</f>
        <v/>
      </c>
      <c r="F19" s="297" t="n">
        <v>5</v>
      </c>
      <c r="G19" s="358" t="n">
        <v>1317.2</v>
      </c>
      <c r="H19" s="352" t="n">
        <v>0</v>
      </c>
      <c r="I19" s="308" t="n">
        <v>0</v>
      </c>
      <c r="J19" s="353" t="n">
        <v>0</v>
      </c>
      <c r="K19" s="354">
        <f>(G19+J19)*1.404%</f>
        <v/>
      </c>
      <c r="L19" s="355">
        <f>E19+K19</f>
        <v/>
      </c>
      <c r="M19" s="356">
        <f>F19+C19</f>
        <v/>
      </c>
      <c r="N19" s="290">
        <f>G19+D19+J19+I19</f>
        <v/>
      </c>
    </row>
    <row customFormat="1" customHeight="1" ht="20.25" r="20" s="285">
      <c r="A20" s="286" t="n">
        <v>12</v>
      </c>
      <c r="B20" s="287" t="inlineStr">
        <is>
          <t>Дербентский</t>
        </is>
      </c>
      <c r="C20" s="357" t="n">
        <v>4</v>
      </c>
      <c r="D20" s="309" t="n">
        <v>2375.53</v>
      </c>
      <c r="E20" s="289">
        <f>(D20+I20)*0.5%</f>
        <v/>
      </c>
      <c r="F20" s="297" t="n">
        <v>25</v>
      </c>
      <c r="G20" s="358" t="n">
        <v>18928.87</v>
      </c>
      <c r="H20" s="352" t="n">
        <v>0</v>
      </c>
      <c r="I20" s="308" t="n">
        <v>0</v>
      </c>
      <c r="J20" s="353" t="n">
        <v>0</v>
      </c>
      <c r="K20" s="354">
        <f>(G20+J20)*1.17%</f>
        <v/>
      </c>
      <c r="L20" s="355">
        <f>E20+K20</f>
        <v/>
      </c>
      <c r="M20" s="356">
        <f>F20+C20</f>
        <v/>
      </c>
      <c r="N20" s="290">
        <f>G20+D20+J20+I20</f>
        <v/>
      </c>
    </row>
    <row customHeight="1" ht="18" r="21" s="249">
      <c r="A21" s="286" t="n">
        <v>13</v>
      </c>
      <c r="B21" s="287" t="inlineStr">
        <is>
          <t>Докузпаринский</t>
        </is>
      </c>
      <c r="C21" s="357" t="n">
        <v>0</v>
      </c>
      <c r="D21" s="309" t="n">
        <v>0</v>
      </c>
      <c r="E21" s="289">
        <f>(D21+I21)*0.5%</f>
        <v/>
      </c>
      <c r="F21" s="297" t="n">
        <v>2</v>
      </c>
      <c r="G21" s="358" t="n">
        <v>620.96</v>
      </c>
      <c r="H21" s="352" t="n">
        <v>0</v>
      </c>
      <c r="I21" s="308" t="n">
        <v>0</v>
      </c>
      <c r="J21" s="353" t="n">
        <v>0</v>
      </c>
      <c r="K21" s="354">
        <f>(G21+J21)*1.404%</f>
        <v/>
      </c>
      <c r="L21" s="355">
        <f>E21+K21</f>
        <v/>
      </c>
      <c r="M21" s="356">
        <f>F21+C21</f>
        <v/>
      </c>
      <c r="N21" s="290">
        <f>G21+D21+J21+I21</f>
        <v/>
      </c>
    </row>
    <row customFormat="1" customHeight="1" ht="21.05" r="22" s="245">
      <c r="A22" s="286" t="n">
        <v>14</v>
      </c>
      <c r="B22" s="287" t="inlineStr">
        <is>
          <t>Казбековский</t>
        </is>
      </c>
      <c r="C22" s="357" t="n">
        <v>40</v>
      </c>
      <c r="D22" s="309" t="n">
        <v>17429.24</v>
      </c>
      <c r="E22" s="289">
        <f>(D22+I22)*0.5%</f>
        <v/>
      </c>
      <c r="F22" s="297" t="n">
        <v>211</v>
      </c>
      <c r="G22" s="358" t="n">
        <v>94612.92</v>
      </c>
      <c r="H22" s="352" t="n">
        <v>0</v>
      </c>
      <c r="I22" s="308" t="n">
        <v>0</v>
      </c>
      <c r="J22" s="353" t="n">
        <v>0</v>
      </c>
      <c r="K22" s="354">
        <f>(G22+J22)*1.404%</f>
        <v/>
      </c>
      <c r="L22" s="355">
        <f>E22+K22</f>
        <v/>
      </c>
      <c r="M22" s="356">
        <f>F22+C22</f>
        <v/>
      </c>
      <c r="N22" s="290">
        <f>G22+D22+J22+I22</f>
        <v/>
      </c>
    </row>
    <row customHeight="1" ht="21.05" r="23" s="249">
      <c r="A23" s="286" t="n">
        <v>15</v>
      </c>
      <c r="B23" s="287" t="inlineStr">
        <is>
          <t>Кайтагский</t>
        </is>
      </c>
      <c r="C23" s="357" t="n">
        <v>0</v>
      </c>
      <c r="D23" s="309" t="n">
        <v>0</v>
      </c>
      <c r="E23" s="289">
        <f>(D23+I23)*0.5%</f>
        <v/>
      </c>
      <c r="F23" s="297" t="n">
        <v>3</v>
      </c>
      <c r="G23" s="358" t="n">
        <v>2228.44</v>
      </c>
      <c r="H23" s="352" t="n">
        <v>0</v>
      </c>
      <c r="I23" s="308" t="n">
        <v>0</v>
      </c>
      <c r="J23" s="353" t="n">
        <v>0</v>
      </c>
      <c r="K23" s="354">
        <f>(G23+J23)*1.404%</f>
        <v/>
      </c>
      <c r="L23" s="355">
        <f>E23+K23</f>
        <v/>
      </c>
      <c r="M23" s="356">
        <f>F23+C23</f>
        <v/>
      </c>
      <c r="N23" s="290">
        <f>G23+D23+J23+I23</f>
        <v/>
      </c>
    </row>
    <row customHeight="1" ht="21.05" r="24" s="249">
      <c r="A24" s="286" t="n">
        <v>16</v>
      </c>
      <c r="B24" s="287" t="inlineStr">
        <is>
          <t>Карабудахкентский</t>
        </is>
      </c>
      <c r="C24" s="357" t="n">
        <v>3</v>
      </c>
      <c r="D24" s="309" t="n">
        <v>1579.64</v>
      </c>
      <c r="E24" s="289">
        <f>(D24+I24)*0.5%</f>
        <v/>
      </c>
      <c r="F24" s="297" t="n">
        <v>6</v>
      </c>
      <c r="G24" s="358" t="n">
        <v>2749.23</v>
      </c>
      <c r="H24" s="352" t="n">
        <v>0</v>
      </c>
      <c r="I24" s="308" t="n">
        <v>0</v>
      </c>
      <c r="J24" s="353" t="n">
        <v>0</v>
      </c>
      <c r="K24" s="354">
        <f>(G24+J24)*1.404%</f>
        <v/>
      </c>
      <c r="L24" s="355">
        <f>E24+K24</f>
        <v/>
      </c>
      <c r="M24" s="356">
        <f>F24+C24</f>
        <v/>
      </c>
      <c r="N24" s="290">
        <f>G24+D24+J24+I24</f>
        <v/>
      </c>
    </row>
    <row customHeight="1" ht="20.25" r="25" s="249">
      <c r="A25" s="286" t="n">
        <v>17</v>
      </c>
      <c r="B25" s="287" t="inlineStr">
        <is>
          <t>Каякентский</t>
        </is>
      </c>
      <c r="C25" s="357" t="n">
        <v>0</v>
      </c>
      <c r="D25" s="309" t="n">
        <v>0</v>
      </c>
      <c r="E25" s="289">
        <f>(D25+I25)*0.5%</f>
        <v/>
      </c>
      <c r="F25" s="297" t="n">
        <v>1</v>
      </c>
      <c r="G25" s="358" t="n">
        <v>578.48</v>
      </c>
      <c r="H25" s="352" t="n">
        <v>0</v>
      </c>
      <c r="I25" s="308" t="n">
        <v>0</v>
      </c>
      <c r="J25" s="353" t="n">
        <v>0</v>
      </c>
      <c r="K25" s="354">
        <f>(G25+J25)*1.404%</f>
        <v/>
      </c>
      <c r="L25" s="355">
        <f>E25+K25</f>
        <v/>
      </c>
      <c r="M25" s="356">
        <f>F25+C25</f>
        <v/>
      </c>
      <c r="N25" s="290">
        <f>G25+D25+J25+I25</f>
        <v/>
      </c>
    </row>
    <row customHeight="1" ht="21.05" r="26" s="249">
      <c r="A26" s="286" t="n">
        <v>18</v>
      </c>
      <c r="B26" s="287" t="inlineStr">
        <is>
          <t>Кизилюртовский</t>
        </is>
      </c>
      <c r="C26" s="357" t="n">
        <v>15</v>
      </c>
      <c r="D26" s="309" t="n">
        <v>8550.690000000001</v>
      </c>
      <c r="E26" s="289">
        <f>(D26+I26)*0.5%</f>
        <v/>
      </c>
      <c r="F26" s="297" t="n">
        <v>97</v>
      </c>
      <c r="G26" s="358" t="n">
        <v>52589.81</v>
      </c>
      <c r="H26" s="352" t="n">
        <v>0</v>
      </c>
      <c r="I26" s="308" t="n">
        <v>0</v>
      </c>
      <c r="J26" s="353" t="n">
        <v>0</v>
      </c>
      <c r="K26" s="354">
        <f>(G26+J26)*1.404%</f>
        <v/>
      </c>
      <c r="L26" s="355">
        <f>E26+K26</f>
        <v/>
      </c>
      <c r="M26" s="356">
        <f>F26+C26</f>
        <v/>
      </c>
      <c r="N26" s="290">
        <f>G26+D26+J26+I26</f>
        <v/>
      </c>
    </row>
    <row customHeight="1" ht="21.05" r="27" s="249">
      <c r="A27" s="286" t="n">
        <v>19</v>
      </c>
      <c r="B27" s="287" t="inlineStr">
        <is>
          <t>Кизлярский</t>
        </is>
      </c>
      <c r="C27" s="357" t="n">
        <v>4</v>
      </c>
      <c r="D27" s="309" t="n">
        <v>1887.55</v>
      </c>
      <c r="E27" s="289">
        <f>(D27+I27)*0.5%</f>
        <v/>
      </c>
      <c r="F27" s="297" t="n">
        <v>17</v>
      </c>
      <c r="G27" s="358" t="n">
        <v>8451.700000000001</v>
      </c>
      <c r="H27" s="352" t="n">
        <v>0</v>
      </c>
      <c r="I27" s="308" t="n">
        <v>0</v>
      </c>
      <c r="J27" s="353" t="n">
        <v>0</v>
      </c>
      <c r="K27" s="354">
        <f>(G27+J27)*1.404%</f>
        <v/>
      </c>
      <c r="L27" s="355">
        <f>E27+K27</f>
        <v/>
      </c>
      <c r="M27" s="356">
        <f>F27+C27</f>
        <v/>
      </c>
      <c r="N27" s="290">
        <f>G27+D27+J27+I27</f>
        <v/>
      </c>
    </row>
    <row customHeight="1" ht="21.05" r="28" s="249">
      <c r="A28" s="286" t="n">
        <v>20</v>
      </c>
      <c r="B28" s="287" t="inlineStr">
        <is>
          <t>Кулинский</t>
        </is>
      </c>
      <c r="C28" s="357" t="n"/>
      <c r="D28" s="309" t="n"/>
      <c r="E28" s="289">
        <f>(D28+I28)*0.5%</f>
        <v/>
      </c>
      <c r="F28" s="297" t="n"/>
      <c r="G28" s="358" t="n"/>
      <c r="H28" s="352" t="n">
        <v>0</v>
      </c>
      <c r="I28" s="308" t="n">
        <v>0</v>
      </c>
      <c r="J28" s="353" t="n">
        <v>0</v>
      </c>
      <c r="K28" s="354">
        <f>(G28+J28)*1.404%</f>
        <v/>
      </c>
      <c r="L28" s="355">
        <f>E28+K28</f>
        <v/>
      </c>
      <c r="M28" s="356">
        <f>F28+C28</f>
        <v/>
      </c>
      <c r="N28" s="290">
        <f>G28+D28+J28+I28</f>
        <v/>
      </c>
    </row>
    <row customHeight="1" ht="21.05" r="29" s="249">
      <c r="A29" s="286" t="n">
        <v>21</v>
      </c>
      <c r="B29" s="287" t="inlineStr">
        <is>
          <t>Кумторкалинский</t>
        </is>
      </c>
      <c r="C29" s="357" t="n">
        <v>1</v>
      </c>
      <c r="D29" s="309" t="n">
        <v>525.04</v>
      </c>
      <c r="E29" s="289">
        <f>(D29+I29)*0.5%</f>
        <v/>
      </c>
      <c r="F29" s="297" t="n">
        <v>2</v>
      </c>
      <c r="G29" s="358" t="n">
        <v>1255.47</v>
      </c>
      <c r="H29" s="352" t="n">
        <v>0</v>
      </c>
      <c r="I29" s="308" t="n">
        <v>0</v>
      </c>
      <c r="J29" s="353" t="n">
        <v>0</v>
      </c>
      <c r="K29" s="354">
        <f>(G29+J29)*1.404%</f>
        <v/>
      </c>
      <c r="L29" s="355">
        <f>E29+K29</f>
        <v/>
      </c>
      <c r="M29" s="356">
        <f>F29+C29</f>
        <v/>
      </c>
      <c r="N29" s="290">
        <f>G29+D29+J29+I29</f>
        <v/>
      </c>
    </row>
    <row customHeight="1" ht="21.05" r="30" s="249">
      <c r="A30" s="286" t="n">
        <v>22</v>
      </c>
      <c r="B30" s="287" t="inlineStr">
        <is>
          <t>Курахский</t>
        </is>
      </c>
      <c r="C30" s="357" t="n"/>
      <c r="D30" s="309" t="n"/>
      <c r="E30" s="289">
        <f>(D30+I30)*0.5%</f>
        <v/>
      </c>
      <c r="F30" s="297" t="n"/>
      <c r="G30" s="358" t="n"/>
      <c r="H30" s="352" t="n">
        <v>0</v>
      </c>
      <c r="I30" s="308" t="n">
        <v>0</v>
      </c>
      <c r="J30" s="353" t="n">
        <v>0</v>
      </c>
      <c r="K30" s="354">
        <f>(G30+J30)*1.404%</f>
        <v/>
      </c>
      <c r="L30" s="355">
        <f>E30+K30</f>
        <v/>
      </c>
      <c r="M30" s="356">
        <f>F30+C30</f>
        <v/>
      </c>
      <c r="N30" s="290">
        <f>G30+D30+J30+I30</f>
        <v/>
      </c>
    </row>
    <row customHeight="1" ht="21.05" r="31" s="249">
      <c r="A31" s="286" t="n">
        <v>23</v>
      </c>
      <c r="B31" s="287" t="inlineStr">
        <is>
          <t>Лакский</t>
        </is>
      </c>
      <c r="C31" s="357" t="n">
        <v>0</v>
      </c>
      <c r="D31" s="309" t="n">
        <v>0</v>
      </c>
      <c r="E31" s="289">
        <f>(D31+I31)*0.5%</f>
        <v/>
      </c>
      <c r="F31" s="297" t="n">
        <v>2</v>
      </c>
      <c r="G31" s="358" t="n">
        <v>271.76</v>
      </c>
      <c r="H31" s="352" t="n">
        <v>0</v>
      </c>
      <c r="I31" s="308" t="n">
        <v>0</v>
      </c>
      <c r="J31" s="353" t="n">
        <v>0</v>
      </c>
      <c r="K31" s="354">
        <f>(G31+J31)*1.404%</f>
        <v/>
      </c>
      <c r="L31" s="355">
        <f>E31+K31</f>
        <v/>
      </c>
      <c r="M31" s="356">
        <f>F31+C31</f>
        <v/>
      </c>
      <c r="N31" s="290">
        <f>G31+D31+J31+I31</f>
        <v/>
      </c>
    </row>
    <row customFormat="1" customHeight="1" ht="21.05" r="32" s="285">
      <c r="A32" s="286" t="n">
        <v>24</v>
      </c>
      <c r="B32" s="287" t="inlineStr">
        <is>
          <t>Левашинский</t>
        </is>
      </c>
      <c r="C32" s="357" t="n"/>
      <c r="D32" s="309" t="n"/>
      <c r="E32" s="289">
        <f>(D32+I32)*0.5%</f>
        <v/>
      </c>
      <c r="F32" s="297" t="n"/>
      <c r="G32" s="358" t="n"/>
      <c r="H32" s="352" t="n">
        <v>0</v>
      </c>
      <c r="I32" s="308" t="n">
        <v>0</v>
      </c>
      <c r="J32" s="353" t="n">
        <v>0</v>
      </c>
      <c r="K32" s="354">
        <f>(G32+J32)*1.404%</f>
        <v/>
      </c>
      <c r="L32" s="355">
        <f>E32+K32</f>
        <v/>
      </c>
      <c r="M32" s="356">
        <f>F32+C32</f>
        <v/>
      </c>
      <c r="N32" s="290">
        <f>G32+D32+J32+I32</f>
        <v/>
      </c>
    </row>
    <row customHeight="1" ht="21.05" r="33" s="249">
      <c r="A33" s="286" t="n">
        <v>25</v>
      </c>
      <c r="B33" s="287" t="inlineStr">
        <is>
          <t>Магарамкентский</t>
        </is>
      </c>
      <c r="C33" s="357" t="n">
        <v>1</v>
      </c>
      <c r="D33" s="309" t="n">
        <v>516.85</v>
      </c>
      <c r="E33" s="289">
        <f>(D33+I33)*0.5%</f>
        <v/>
      </c>
      <c r="F33" s="297" t="n">
        <v>5</v>
      </c>
      <c r="G33" s="358" t="n">
        <v>2892.38</v>
      </c>
      <c r="H33" s="352" t="n">
        <v>0</v>
      </c>
      <c r="I33" s="308" t="n">
        <v>0</v>
      </c>
      <c r="J33" s="353" t="n">
        <v>0</v>
      </c>
      <c r="K33" s="354">
        <f>(G33+J33)*1.404%</f>
        <v/>
      </c>
      <c r="L33" s="355">
        <f>E33+K33</f>
        <v/>
      </c>
      <c r="M33" s="356">
        <f>F33+C33</f>
        <v/>
      </c>
      <c r="N33" s="290">
        <f>G33+D33+J33+I33</f>
        <v/>
      </c>
    </row>
    <row customFormat="1" customHeight="1" ht="21.05" r="34" s="245">
      <c r="A34" s="286" t="n">
        <v>26</v>
      </c>
      <c r="B34" s="287" t="inlineStr">
        <is>
          <t>Hоволакский</t>
        </is>
      </c>
      <c r="C34" s="357" t="n">
        <v>42</v>
      </c>
      <c r="D34" s="309" t="n">
        <v>37659.56</v>
      </c>
      <c r="E34" s="289">
        <f>(D34+I34)*0.5%</f>
        <v/>
      </c>
      <c r="F34" s="297" t="n">
        <v>222</v>
      </c>
      <c r="G34" s="358" t="n">
        <v>170367.28</v>
      </c>
      <c r="H34" s="352" t="n">
        <v>0</v>
      </c>
      <c r="I34" s="308" t="n">
        <v>0</v>
      </c>
      <c r="J34" s="353" t="n">
        <v>0</v>
      </c>
      <c r="K34" s="354">
        <f>(G34+J34)*1.404%</f>
        <v/>
      </c>
      <c r="L34" s="355">
        <f>E34+K34</f>
        <v/>
      </c>
      <c r="M34" s="356">
        <f>F34+C34</f>
        <v/>
      </c>
      <c r="N34" s="290">
        <f>G34+D34+J34+I34</f>
        <v/>
      </c>
    </row>
    <row customHeight="1" ht="22.2" r="35" s="249">
      <c r="A35" s="286" t="n">
        <v>27</v>
      </c>
      <c r="B35" s="287" t="inlineStr">
        <is>
          <t>Hогайский</t>
        </is>
      </c>
      <c r="C35" s="357" t="n">
        <v>0</v>
      </c>
      <c r="D35" s="309" t="n">
        <v>0</v>
      </c>
      <c r="E35" s="289">
        <f>(D35+I35)*0.5%</f>
        <v/>
      </c>
      <c r="F35" s="297" t="n">
        <v>1</v>
      </c>
      <c r="G35" s="358" t="n">
        <v>605.97</v>
      </c>
      <c r="H35" s="352" t="n">
        <v>0</v>
      </c>
      <c r="I35" s="308" t="n">
        <v>0</v>
      </c>
      <c r="J35" s="353" t="n">
        <v>0</v>
      </c>
      <c r="K35" s="354">
        <f>(G35+J35)*1.404%</f>
        <v/>
      </c>
      <c r="L35" s="355">
        <f>E35+K35</f>
        <v/>
      </c>
      <c r="M35" s="356">
        <f>F35+C35</f>
        <v/>
      </c>
      <c r="N35" s="290">
        <f>G35+D35+J35+I35</f>
        <v/>
      </c>
    </row>
    <row customHeight="1" ht="21.05" r="36" s="249">
      <c r="A36" s="286" t="n">
        <v>28</v>
      </c>
      <c r="B36" s="287" t="inlineStr">
        <is>
          <t>Рутульский</t>
        </is>
      </c>
      <c r="C36" s="357" t="n">
        <v>0</v>
      </c>
      <c r="D36" s="309" t="n">
        <v>0</v>
      </c>
      <c r="E36" s="289">
        <f>(D36+I36)*0.5%</f>
        <v/>
      </c>
      <c r="F36" s="297" t="n">
        <v>1</v>
      </c>
      <c r="G36" s="358" t="n">
        <v>118.14</v>
      </c>
      <c r="H36" s="352" t="n">
        <v>0</v>
      </c>
      <c r="I36" s="308" t="n">
        <v>0</v>
      </c>
      <c r="J36" s="353" t="n">
        <v>0</v>
      </c>
      <c r="K36" s="354">
        <f>(G36+J36)*1.404%</f>
        <v/>
      </c>
      <c r="L36" s="355">
        <f>E36+K36</f>
        <v/>
      </c>
      <c r="M36" s="356">
        <f>F36+C36</f>
        <v/>
      </c>
      <c r="N36" s="290">
        <f>G36+D36+J36+I36</f>
        <v/>
      </c>
    </row>
    <row customHeight="1" ht="21.05" r="37" s="249">
      <c r="A37" s="286" t="n">
        <v>29</v>
      </c>
      <c r="B37" s="287" t="inlineStr">
        <is>
          <t>Сергокалинский</t>
        </is>
      </c>
      <c r="C37" s="357" t="n"/>
      <c r="D37" s="309" t="n"/>
      <c r="E37" s="289">
        <f>(D37+I37)*0.5%</f>
        <v/>
      </c>
      <c r="F37" s="297" t="n"/>
      <c r="G37" s="358" t="n"/>
      <c r="H37" s="352" t="n">
        <v>0</v>
      </c>
      <c r="I37" s="308" t="n">
        <v>0</v>
      </c>
      <c r="J37" s="353" t="n">
        <v>0</v>
      </c>
      <c r="K37" s="354">
        <f>(G37+J37)*1.404%</f>
        <v/>
      </c>
      <c r="L37" s="355">
        <f>E37+K37</f>
        <v/>
      </c>
      <c r="M37" s="356">
        <f>F37+C37</f>
        <v/>
      </c>
      <c r="N37" s="290">
        <f>G37+D37+J37+I37</f>
        <v/>
      </c>
    </row>
    <row customHeight="1" ht="21.05" r="38" s="249">
      <c r="A38" s="286" t="n">
        <v>30</v>
      </c>
      <c r="B38" s="287" t="inlineStr">
        <is>
          <t>Сулeйман-Стальский</t>
        </is>
      </c>
      <c r="C38" s="357" t="n">
        <v>3</v>
      </c>
      <c r="D38" s="309" t="n">
        <v>2166.81</v>
      </c>
      <c r="E38" s="289">
        <f>(D38+I38)*0.5%</f>
        <v/>
      </c>
      <c r="F38" s="297" t="n">
        <v>9</v>
      </c>
      <c r="G38" s="358" t="n">
        <v>5438.81</v>
      </c>
      <c r="H38" s="352" t="n">
        <v>0</v>
      </c>
      <c r="I38" s="308" t="n">
        <v>0</v>
      </c>
      <c r="J38" s="353" t="n">
        <v>0</v>
      </c>
      <c r="K38" s="354">
        <f>(G38+J38)*1.404%</f>
        <v/>
      </c>
      <c r="L38" s="355">
        <f>E38+K38</f>
        <v/>
      </c>
      <c r="M38" s="356">
        <f>F38+C38</f>
        <v/>
      </c>
      <c r="N38" s="290">
        <f>G38+D38+J38+I38</f>
        <v/>
      </c>
    </row>
    <row customHeight="1" ht="21.05" r="39" s="249">
      <c r="A39" s="286" t="n">
        <v>31</v>
      </c>
      <c r="B39" s="287" t="inlineStr">
        <is>
          <t>Табасаранский</t>
        </is>
      </c>
      <c r="C39" s="357" t="n">
        <v>0</v>
      </c>
      <c r="D39" s="309" t="n">
        <v>0</v>
      </c>
      <c r="E39" s="289">
        <f>(D39+I39)*0.5%</f>
        <v/>
      </c>
      <c r="F39" s="297" t="n">
        <v>5</v>
      </c>
      <c r="G39" s="358" t="n">
        <v>2584.25</v>
      </c>
      <c r="H39" s="352" t="n">
        <v>0</v>
      </c>
      <c r="I39" s="308" t="n">
        <v>0</v>
      </c>
      <c r="J39" s="353" t="n">
        <v>0</v>
      </c>
      <c r="K39" s="354">
        <f>(G39+J39)*1.404%</f>
        <v/>
      </c>
      <c r="L39" s="355">
        <f>E39+K39</f>
        <v/>
      </c>
      <c r="M39" s="356">
        <f>F39+C39</f>
        <v/>
      </c>
      <c r="N39" s="290">
        <f>G39+D39+J39+I39</f>
        <v/>
      </c>
    </row>
    <row customHeight="1" ht="21.05" r="40" s="249">
      <c r="A40" s="286" t="n">
        <v>32</v>
      </c>
      <c r="B40" s="287" t="inlineStr">
        <is>
          <t>Тарумовский</t>
        </is>
      </c>
      <c r="C40" s="357" t="n">
        <v>2</v>
      </c>
      <c r="D40" s="309" t="n">
        <v>1399.12</v>
      </c>
      <c r="E40" s="289">
        <f>(D40+I40)*0.5%</f>
        <v/>
      </c>
      <c r="F40" s="297" t="n">
        <v>5</v>
      </c>
      <c r="G40" s="358" t="n">
        <v>2637.97</v>
      </c>
      <c r="H40" s="352" t="n">
        <v>0</v>
      </c>
      <c r="I40" s="308" t="n">
        <v>0</v>
      </c>
      <c r="J40" s="353" t="n">
        <v>0</v>
      </c>
      <c r="K40" s="354">
        <f>(G40+J40)*1.404%</f>
        <v/>
      </c>
      <c r="L40" s="355">
        <f>E40+K40</f>
        <v/>
      </c>
      <c r="M40" s="356">
        <f>F40+C40</f>
        <v/>
      </c>
      <c r="N40" s="290">
        <f>G40+D40+J40+I40</f>
        <v/>
      </c>
    </row>
    <row customHeight="1" ht="21.05" r="41" s="249">
      <c r="A41" s="286" t="n">
        <v>33</v>
      </c>
      <c r="B41" s="287" t="inlineStr">
        <is>
          <t>Тляратинский</t>
        </is>
      </c>
      <c r="C41" s="357" t="n"/>
      <c r="D41" s="309" t="n"/>
      <c r="E41" s="289">
        <f>(D41+I41)*0.5%</f>
        <v/>
      </c>
      <c r="F41" s="297" t="n"/>
      <c r="G41" s="358" t="n"/>
      <c r="H41" s="352" t="n">
        <v>0</v>
      </c>
      <c r="I41" s="308" t="n">
        <v>0</v>
      </c>
      <c r="J41" s="353" t="n">
        <v>0</v>
      </c>
      <c r="K41" s="354">
        <f>(G41+J41)*1.404%</f>
        <v/>
      </c>
      <c r="L41" s="355">
        <f>E41+K41</f>
        <v/>
      </c>
      <c r="M41" s="356">
        <f>F41+C41</f>
        <v/>
      </c>
      <c r="N41" s="290">
        <f>G41+D41+J41+I41</f>
        <v/>
      </c>
    </row>
    <row customHeight="1" ht="21.05" r="42" s="249">
      <c r="A42" s="286" t="n">
        <v>34</v>
      </c>
      <c r="B42" s="287" t="inlineStr">
        <is>
          <t>Унцукульский</t>
        </is>
      </c>
      <c r="C42" s="357" t="n"/>
      <c r="D42" s="309" t="n"/>
      <c r="E42" s="289">
        <f>(D42+I42)*0.5%</f>
        <v/>
      </c>
      <c r="F42" s="297" t="n"/>
      <c r="G42" s="358" t="n"/>
      <c r="H42" s="352" t="n">
        <v>0</v>
      </c>
      <c r="I42" s="308" t="n">
        <v>0</v>
      </c>
      <c r="J42" s="353" t="n">
        <v>0</v>
      </c>
      <c r="K42" s="354">
        <f>(G42+J42)*1.404%</f>
        <v/>
      </c>
      <c r="L42" s="355">
        <f>E42+K42</f>
        <v/>
      </c>
      <c r="M42" s="356">
        <f>F42+C42</f>
        <v/>
      </c>
      <c r="N42" s="290">
        <f>G42+D42+J42+I42</f>
        <v/>
      </c>
    </row>
    <row customFormat="1" customHeight="1" ht="20.25" r="43" s="285">
      <c r="A43" s="286" t="n">
        <v>35</v>
      </c>
      <c r="B43" s="287" t="inlineStr">
        <is>
          <t>Хасавюртовский</t>
        </is>
      </c>
      <c r="C43" s="357" t="n">
        <v>177</v>
      </c>
      <c r="D43" s="309" t="n">
        <v>211462.22</v>
      </c>
      <c r="E43" s="289">
        <f>(D43+I43)*0.5%</f>
        <v/>
      </c>
      <c r="F43" s="297" t="n">
        <v>1317</v>
      </c>
      <c r="G43" s="358" t="n">
        <v>911785.53</v>
      </c>
      <c r="H43" s="352" t="n">
        <v>0</v>
      </c>
      <c r="I43" s="308" t="n">
        <v>0</v>
      </c>
      <c r="J43" s="353" t="n">
        <v>0</v>
      </c>
      <c r="K43" s="354">
        <f>(G43+J43)*1.404%</f>
        <v/>
      </c>
      <c r="L43" s="355">
        <f>E43+K43</f>
        <v/>
      </c>
      <c r="M43" s="356">
        <f>F43+C43</f>
        <v/>
      </c>
      <c r="N43" s="290">
        <f>G43+D43+J43+I43</f>
        <v/>
      </c>
    </row>
    <row customFormat="1" customHeight="1" ht="20.25" r="44" s="285">
      <c r="A44" s="286" t="n">
        <v>36</v>
      </c>
      <c r="B44" s="287" t="inlineStr">
        <is>
          <t>Хивский</t>
        </is>
      </c>
      <c r="C44" s="357" t="n">
        <v>0</v>
      </c>
      <c r="D44" s="309" t="n">
        <v>0</v>
      </c>
      <c r="E44" s="289">
        <f>(D44+I44)*0.5%</f>
        <v/>
      </c>
      <c r="F44" s="297" t="n">
        <v>3</v>
      </c>
      <c r="G44" s="358" t="n">
        <v>1858.68</v>
      </c>
      <c r="H44" s="352" t="n">
        <v>0</v>
      </c>
      <c r="I44" s="308" t="n">
        <v>0</v>
      </c>
      <c r="J44" s="353" t="n">
        <v>0</v>
      </c>
      <c r="K44" s="354">
        <f>(G44+J44)*1.404%</f>
        <v/>
      </c>
      <c r="L44" s="355">
        <f>E44+K44</f>
        <v/>
      </c>
      <c r="M44" s="356">
        <f>F44+C44</f>
        <v/>
      </c>
      <c r="N44" s="290">
        <f>G44+D44+J44+I44</f>
        <v/>
      </c>
    </row>
    <row customHeight="1" ht="21.05" r="45" s="249">
      <c r="A45" s="286" t="n">
        <v>37</v>
      </c>
      <c r="B45" s="287" t="inlineStr">
        <is>
          <t>Хунзахский</t>
        </is>
      </c>
      <c r="C45" s="357" t="n">
        <v>0</v>
      </c>
      <c r="D45" s="309" t="n">
        <v>0</v>
      </c>
      <c r="E45" s="289">
        <f>(D45+I45)*0.5%</f>
        <v/>
      </c>
      <c r="F45" s="297" t="n">
        <v>3</v>
      </c>
      <c r="G45" s="358" t="n">
        <v>407.64</v>
      </c>
      <c r="H45" s="352" t="n">
        <v>0</v>
      </c>
      <c r="I45" s="308" t="n">
        <v>0</v>
      </c>
      <c r="J45" s="353" t="n">
        <v>0</v>
      </c>
      <c r="K45" s="354">
        <f>(G45+J45)*1.404%</f>
        <v/>
      </c>
      <c r="L45" s="355">
        <f>E45+K45</f>
        <v/>
      </c>
      <c r="M45" s="356">
        <f>F45+C45</f>
        <v/>
      </c>
      <c r="N45" s="290">
        <f>G45+D45+J45+I45</f>
        <v/>
      </c>
    </row>
    <row customHeight="1" ht="21.05" r="46" s="249">
      <c r="A46" s="286" t="n">
        <v>38</v>
      </c>
      <c r="B46" s="287" t="inlineStr">
        <is>
          <t>Цумадинский</t>
        </is>
      </c>
      <c r="C46" s="357" t="n">
        <v>0</v>
      </c>
      <c r="D46" s="309" t="n">
        <v>0</v>
      </c>
      <c r="E46" s="289">
        <f>(D46+I46)*0.5%</f>
        <v/>
      </c>
      <c r="F46" s="297" t="n">
        <v>1</v>
      </c>
      <c r="G46" s="358" t="n">
        <v>135.88</v>
      </c>
      <c r="H46" s="352" t="n">
        <v>0</v>
      </c>
      <c r="I46" s="308" t="n">
        <v>0</v>
      </c>
      <c r="J46" s="353" t="n">
        <v>0</v>
      </c>
      <c r="K46" s="354">
        <f>(G46+J46)*1.404%</f>
        <v/>
      </c>
      <c r="L46" s="355">
        <f>E46+K46</f>
        <v/>
      </c>
      <c r="M46" s="356">
        <f>F46+C46</f>
        <v/>
      </c>
      <c r="N46" s="290">
        <f>G46+D46+J46+I46</f>
        <v/>
      </c>
    </row>
    <row customFormat="1" customHeight="1" ht="21.05" r="47" s="285">
      <c r="A47" s="286" t="n">
        <v>39</v>
      </c>
      <c r="B47" s="287" t="inlineStr">
        <is>
          <t>Цунтинский</t>
        </is>
      </c>
      <c r="C47" s="357" t="n"/>
      <c r="D47" s="309" t="n"/>
      <c r="E47" s="289">
        <f>(D47+I47)*0.5%</f>
        <v/>
      </c>
      <c r="F47" s="297" t="n"/>
      <c r="G47" s="358" t="n"/>
      <c r="H47" s="352" t="n">
        <v>0</v>
      </c>
      <c r="I47" s="308" t="n">
        <v>0</v>
      </c>
      <c r="J47" s="353" t="n">
        <v>0</v>
      </c>
      <c r="K47" s="354">
        <f>(G47+J47)*1.404%</f>
        <v/>
      </c>
      <c r="L47" s="355">
        <f>E47+K47</f>
        <v/>
      </c>
      <c r="M47" s="356">
        <f>F47+C47</f>
        <v/>
      </c>
      <c r="N47" s="290">
        <f>G47+D47+J47+I47</f>
        <v/>
      </c>
    </row>
    <row customHeight="1" ht="21.05" r="48" s="249">
      <c r="A48" s="286" t="n">
        <v>40</v>
      </c>
      <c r="B48" s="287" t="inlineStr">
        <is>
          <t>Бежтинский участок</t>
        </is>
      </c>
      <c r="C48" s="357" t="n"/>
      <c r="D48" s="309" t="n"/>
      <c r="E48" s="289">
        <f>(D48+I48)*0.5%</f>
        <v/>
      </c>
      <c r="F48" s="297" t="n"/>
      <c r="G48" s="358" t="n"/>
      <c r="H48" s="352" t="n">
        <v>0</v>
      </c>
      <c r="I48" s="308" t="n">
        <v>0</v>
      </c>
      <c r="J48" s="353" t="n">
        <v>0</v>
      </c>
      <c r="K48" s="354">
        <f>(G48+J48)*1.404%</f>
        <v/>
      </c>
      <c r="L48" s="355">
        <f>E48+K48</f>
        <v/>
      </c>
      <c r="M48" s="356">
        <f>F48+C48</f>
        <v/>
      </c>
      <c r="N48" s="290">
        <f>G48+D48+J48+I48</f>
        <v/>
      </c>
    </row>
    <row customHeight="1" ht="21.05" r="49" s="249">
      <c r="A49" s="286" t="n">
        <v>41</v>
      </c>
      <c r="B49" s="287" t="inlineStr">
        <is>
          <t>Чародинский</t>
        </is>
      </c>
      <c r="C49" s="357" t="n">
        <v>0</v>
      </c>
      <c r="D49" s="309" t="n">
        <v>0</v>
      </c>
      <c r="E49" s="289">
        <f>(D49+I49)*0.5%</f>
        <v/>
      </c>
      <c r="F49" s="297" t="n">
        <v>3</v>
      </c>
      <c r="G49" s="358" t="n">
        <v>366.26</v>
      </c>
      <c r="H49" s="352" t="n">
        <v>0</v>
      </c>
      <c r="I49" s="308" t="n">
        <v>0</v>
      </c>
      <c r="J49" s="353" t="n">
        <v>0</v>
      </c>
      <c r="K49" s="354">
        <f>(G49+J49)*1.404%</f>
        <v/>
      </c>
      <c r="L49" s="355">
        <f>E49+K49</f>
        <v/>
      </c>
      <c r="M49" s="356">
        <f>F49+C49</f>
        <v/>
      </c>
      <c r="N49" s="290">
        <f>G49+D49+J49+I49</f>
        <v/>
      </c>
    </row>
    <row customHeight="1" ht="21.05" r="50" s="249">
      <c r="A50" s="286" t="n">
        <v>42</v>
      </c>
      <c r="B50" s="287" t="inlineStr">
        <is>
          <t>Шамильский</t>
        </is>
      </c>
      <c r="C50" s="357" t="n"/>
      <c r="D50" s="309" t="n"/>
      <c r="E50" s="289">
        <f>(D50+I50)*0.5%</f>
        <v/>
      </c>
      <c r="F50" s="297" t="n"/>
      <c r="G50" s="358" t="n"/>
      <c r="H50" s="352" t="n">
        <v>0</v>
      </c>
      <c r="I50" s="308" t="n">
        <v>0</v>
      </c>
      <c r="J50" s="353" t="n">
        <v>0</v>
      </c>
      <c r="K50" s="354">
        <f>(G50+J50)*1.404%</f>
        <v/>
      </c>
      <c r="L50" s="355">
        <f>E50+K50</f>
        <v/>
      </c>
      <c r="M50" s="356">
        <f>F50+C50</f>
        <v/>
      </c>
      <c r="N50" s="290">
        <f>G50+D50+J50+I50</f>
        <v/>
      </c>
    </row>
    <row customHeight="1" ht="19.45" r="51" s="249">
      <c r="A51" s="286" t="n">
        <v>44</v>
      </c>
      <c r="B51" s="287" t="inlineStr">
        <is>
          <t>г.Махачкала</t>
        </is>
      </c>
      <c r="C51" s="357" t="n">
        <v>57</v>
      </c>
      <c r="D51" s="309" t="n">
        <v>95008.01999999999</v>
      </c>
      <c r="E51" s="289">
        <f>(D51+I51)*0.5%</f>
        <v/>
      </c>
      <c r="F51" s="297" t="n">
        <v>157</v>
      </c>
      <c r="G51" s="358" t="n">
        <v>202337.81</v>
      </c>
      <c r="H51" s="352" t="n">
        <v>0</v>
      </c>
      <c r="I51" s="308" t="n">
        <v>0</v>
      </c>
      <c r="J51" s="353" t="n">
        <v>0</v>
      </c>
      <c r="K51" s="354">
        <f>(G51+J51)*1.404%</f>
        <v/>
      </c>
      <c r="L51" s="355">
        <f>E51+K51</f>
        <v/>
      </c>
      <c r="M51" s="356">
        <f>F51+C51</f>
        <v/>
      </c>
      <c r="N51" s="290">
        <f>G51+D51+J51+I51</f>
        <v/>
      </c>
    </row>
    <row customHeight="1" ht="21.05" r="52" s="249">
      <c r="A52" s="286" t="n">
        <v>45</v>
      </c>
      <c r="B52" s="287" t="inlineStr">
        <is>
          <t>г.Буйнакск</t>
        </is>
      </c>
      <c r="C52" s="357" t="n">
        <v>3</v>
      </c>
      <c r="D52" s="309" t="n">
        <v>1166.83</v>
      </c>
      <c r="E52" s="289">
        <f>(D52+I52)*0.5%</f>
        <v/>
      </c>
      <c r="F52" s="297" t="n">
        <v>6</v>
      </c>
      <c r="G52" s="358" t="n">
        <v>3038.41</v>
      </c>
      <c r="H52" s="352" t="n">
        <v>0</v>
      </c>
      <c r="I52" s="308" t="n">
        <v>0</v>
      </c>
      <c r="J52" s="353" t="n">
        <v>0</v>
      </c>
      <c r="K52" s="354">
        <f>(G52+J52)*1.404%</f>
        <v/>
      </c>
      <c r="L52" s="355">
        <f>E52+K52</f>
        <v/>
      </c>
      <c r="M52" s="356">
        <f>F52+C52</f>
        <v/>
      </c>
      <c r="N52" s="290">
        <f>G52+D52+J52+I52</f>
        <v/>
      </c>
    </row>
    <row customHeight="1" ht="20.25" r="53" s="249">
      <c r="A53" s="286" t="n">
        <v>46</v>
      </c>
      <c r="B53" s="287" t="inlineStr">
        <is>
          <t>г.Дагестанские Огни</t>
        </is>
      </c>
      <c r="C53" s="357" t="n">
        <v>1</v>
      </c>
      <c r="D53" s="309" t="n">
        <v>661.28</v>
      </c>
      <c r="E53" s="289">
        <f>(D53+I53)*0.5%</f>
        <v/>
      </c>
      <c r="F53" s="297" t="n">
        <v>8</v>
      </c>
      <c r="G53" s="358" t="n">
        <v>4993.99</v>
      </c>
      <c r="H53" s="352" t="n">
        <v>0</v>
      </c>
      <c r="I53" s="308" t="n">
        <v>0</v>
      </c>
      <c r="J53" s="353" t="n">
        <v>0</v>
      </c>
      <c r="K53" s="354">
        <f>(G53+J53)*1.404%</f>
        <v/>
      </c>
      <c r="L53" s="355">
        <f>E53+K53</f>
        <v/>
      </c>
      <c r="M53" s="356">
        <f>F53+C53</f>
        <v/>
      </c>
      <c r="N53" s="290">
        <f>G53+D53+J53+I53</f>
        <v/>
      </c>
    </row>
    <row customHeight="1" ht="21.05" r="54" s="249">
      <c r="A54" s="286" t="n">
        <v>47</v>
      </c>
      <c r="B54" s="287" t="inlineStr">
        <is>
          <t>г.Дербент</t>
        </is>
      </c>
      <c r="C54" s="357" t="n">
        <v>6</v>
      </c>
      <c r="D54" s="309" t="n">
        <v>3766.69</v>
      </c>
      <c r="E54" s="289">
        <f>(D54+I54)*0.5%</f>
        <v/>
      </c>
      <c r="F54" s="297" t="n">
        <v>15</v>
      </c>
      <c r="G54" s="358" t="n">
        <v>10190.74</v>
      </c>
      <c r="H54" s="352" t="n">
        <v>0</v>
      </c>
      <c r="I54" s="308" t="n">
        <v>0</v>
      </c>
      <c r="J54" s="353" t="n">
        <v>0</v>
      </c>
      <c r="K54" s="354">
        <f>(G54+J54)*1.17%</f>
        <v/>
      </c>
      <c r="L54" s="355">
        <f>E54+K54</f>
        <v/>
      </c>
      <c r="M54" s="356">
        <f>F54+C54</f>
        <v/>
      </c>
      <c r="N54" s="290">
        <f>G54+D54+J54+I54</f>
        <v/>
      </c>
    </row>
    <row customHeight="1" ht="21.05" r="55" s="249">
      <c r="A55" s="286" t="n">
        <v>48</v>
      </c>
      <c r="B55" s="287" t="inlineStr">
        <is>
          <t>г.Избербаш</t>
        </is>
      </c>
      <c r="C55" s="357" t="n">
        <v>3</v>
      </c>
      <c r="D55" s="309" t="n">
        <v>2173.81</v>
      </c>
      <c r="E55" s="289">
        <f>(D55+I55)*0.5%</f>
        <v/>
      </c>
      <c r="F55" s="297" t="n">
        <v>9</v>
      </c>
      <c r="G55" s="358" t="n">
        <v>6004.61</v>
      </c>
      <c r="H55" s="352" t="n">
        <v>0</v>
      </c>
      <c r="I55" s="308" t="n">
        <v>0</v>
      </c>
      <c r="J55" s="353" t="n">
        <v>0</v>
      </c>
      <c r="K55" s="354">
        <f>(G55+J55)*1.404%</f>
        <v/>
      </c>
      <c r="L55" s="355">
        <f>E55+K55</f>
        <v/>
      </c>
      <c r="M55" s="356">
        <f>F55+C55</f>
        <v/>
      </c>
      <c r="N55" s="290">
        <f>G55+D55+J55+I55</f>
        <v/>
      </c>
    </row>
    <row customHeight="1" ht="21.05" r="56" s="249">
      <c r="A56" s="286" t="n">
        <v>49</v>
      </c>
      <c r="B56" s="287" t="inlineStr">
        <is>
          <t>г.Каспийск</t>
        </is>
      </c>
      <c r="C56" s="357" t="n">
        <v>8</v>
      </c>
      <c r="D56" s="309" t="n">
        <v>5861.87</v>
      </c>
      <c r="E56" s="289">
        <f>(D56+I56)*0.5%</f>
        <v/>
      </c>
      <c r="F56" s="297" t="n">
        <v>15</v>
      </c>
      <c r="G56" s="358" t="n">
        <v>10619.66</v>
      </c>
      <c r="H56" s="352" t="n">
        <v>0</v>
      </c>
      <c r="I56" s="308" t="n">
        <v>0</v>
      </c>
      <c r="J56" s="353" t="n">
        <v>0</v>
      </c>
      <c r="K56" s="354">
        <f>(G56+J56)*1.404%</f>
        <v/>
      </c>
      <c r="L56" s="355">
        <f>E56+K56</f>
        <v/>
      </c>
      <c r="M56" s="356">
        <f>F56+C56</f>
        <v/>
      </c>
      <c r="N56" s="290">
        <f>G56+D56+J56+I56</f>
        <v/>
      </c>
    </row>
    <row customHeight="1" ht="21.05" r="57" s="249">
      <c r="A57" s="286" t="n">
        <v>50</v>
      </c>
      <c r="B57" s="287" t="inlineStr">
        <is>
          <t>г.Кизилюрт</t>
        </is>
      </c>
      <c r="C57" s="357" t="n">
        <v>12</v>
      </c>
      <c r="D57" s="309" t="n">
        <v>6068.06</v>
      </c>
      <c r="E57" s="289">
        <f>(D57+I57)*0.5%</f>
        <v/>
      </c>
      <c r="F57" s="297" t="n">
        <v>23</v>
      </c>
      <c r="G57" s="358" t="n">
        <v>18525.55</v>
      </c>
      <c r="H57" s="352" t="n">
        <v>0</v>
      </c>
      <c r="I57" s="308" t="n">
        <v>0</v>
      </c>
      <c r="J57" s="353" t="n">
        <v>0</v>
      </c>
      <c r="K57" s="354">
        <f>(G57+J57)*1.404%</f>
        <v/>
      </c>
      <c r="L57" s="355">
        <f>E57+K57</f>
        <v/>
      </c>
      <c r="M57" s="356">
        <f>F57+C57</f>
        <v/>
      </c>
      <c r="N57" s="290">
        <f>G57+D57+J57+I57</f>
        <v/>
      </c>
    </row>
    <row customHeight="1" ht="18" r="58" s="249">
      <c r="A58" s="286" t="n">
        <v>51</v>
      </c>
      <c r="B58" s="287" t="inlineStr">
        <is>
          <t>г.Кизляр</t>
        </is>
      </c>
      <c r="C58" s="357" t="n">
        <v>7</v>
      </c>
      <c r="D58" s="309" t="n">
        <v>8760.35</v>
      </c>
      <c r="E58" s="289">
        <f>(D58+I58)*0.5%</f>
        <v/>
      </c>
      <c r="F58" s="297" t="n">
        <v>19</v>
      </c>
      <c r="G58" s="358" t="n">
        <v>16973.71</v>
      </c>
      <c r="H58" s="352" t="n">
        <v>0</v>
      </c>
      <c r="I58" s="308" t="n">
        <v>0</v>
      </c>
      <c r="J58" s="353" t="n">
        <v>0</v>
      </c>
      <c r="K58" s="354">
        <f>(G58+J58)*1.404%</f>
        <v/>
      </c>
      <c r="L58" s="355">
        <f>E58+K58</f>
        <v/>
      </c>
      <c r="M58" s="356">
        <f>F58+C58</f>
        <v/>
      </c>
      <c r="N58" s="290">
        <f>G58+D58+J58+I58</f>
        <v/>
      </c>
    </row>
    <row customFormat="1" customHeight="1" ht="18" r="59" s="245">
      <c r="A59" s="286" t="n">
        <v>52</v>
      </c>
      <c r="B59" s="287" t="inlineStr">
        <is>
          <t>г.Хасавюрт</t>
        </is>
      </c>
      <c r="C59" s="357" t="n">
        <v>327</v>
      </c>
      <c r="D59" s="309" t="n">
        <v>288206.22</v>
      </c>
      <c r="E59" s="289">
        <f>(D59+I59)*0.5%</f>
        <v/>
      </c>
      <c r="F59" s="297" t="n">
        <v>1491</v>
      </c>
      <c r="G59" s="358" t="n">
        <v>1352102.58</v>
      </c>
      <c r="H59" s="352" t="n">
        <v>0</v>
      </c>
      <c r="I59" s="308" t="n">
        <v>0</v>
      </c>
      <c r="J59" s="353" t="n">
        <v>0</v>
      </c>
      <c r="K59" s="354">
        <f>(G59+J59)*1.404%</f>
        <v/>
      </c>
      <c r="L59" s="355">
        <f>E59+K59</f>
        <v/>
      </c>
      <c r="M59" s="356">
        <f>F59+C59</f>
        <v/>
      </c>
      <c r="N59" s="290">
        <f>G59+D59+J59+I59</f>
        <v/>
      </c>
    </row>
    <row customHeight="1" ht="18.65" r="60" s="249">
      <c r="A60" s="286" t="n">
        <v>53</v>
      </c>
      <c r="B60" s="287" t="inlineStr">
        <is>
          <t>г.Южно-Сухокумск</t>
        </is>
      </c>
      <c r="C60" s="359" t="n">
        <v>0</v>
      </c>
      <c r="D60" s="360" t="n">
        <v>0</v>
      </c>
      <c r="E60" s="289">
        <f>(D60+I60)*0.5%</f>
        <v/>
      </c>
      <c r="F60" s="314" t="n">
        <v>5</v>
      </c>
      <c r="G60" s="361" t="n">
        <v>2516.17</v>
      </c>
      <c r="H60" s="352" t="n">
        <v>0</v>
      </c>
      <c r="I60" s="308" t="n">
        <v>0</v>
      </c>
      <c r="J60" s="353" t="n">
        <v>0</v>
      </c>
      <c r="K60" s="354">
        <f>(G60+J60)*1.404%</f>
        <v/>
      </c>
      <c r="L60" s="355">
        <f>E60+K60</f>
        <v/>
      </c>
      <c r="M60" s="356">
        <f>F60+C60</f>
        <v/>
      </c>
      <c r="N60" s="290">
        <f>G60+D60+J60+I60</f>
        <v/>
      </c>
    </row>
    <row customHeight="1" ht="21.05" r="61" s="249">
      <c r="A61" s="316" t="inlineStr">
        <is>
          <t>Всего:</t>
        </is>
      </c>
      <c r="B61" s="252" t="n"/>
      <c r="C61" s="362">
        <f>SUM(C9:C60)</f>
        <v/>
      </c>
      <c r="D61" s="363">
        <f>SUM(D9:D60)</f>
        <v/>
      </c>
      <c r="E61" s="363">
        <f>SUM(E9:E60)</f>
        <v/>
      </c>
      <c r="F61" s="364">
        <f>SUM(F9:F60)</f>
        <v/>
      </c>
      <c r="G61" s="365">
        <f>SUM(G9:G60)</f>
        <v/>
      </c>
      <c r="H61" s="366">
        <f>SUM(H9:H60)</f>
        <v/>
      </c>
      <c r="I61" s="363">
        <f>SUM(I9:I60)</f>
        <v/>
      </c>
      <c r="J61" s="367">
        <f>SUM(J9:J60)</f>
        <v/>
      </c>
      <c r="K61" s="368">
        <f>SUM(K9:K60)</f>
        <v/>
      </c>
      <c r="L61" s="363">
        <f>SUM(L9:L60)</f>
        <v/>
      </c>
      <c r="M61" s="369">
        <f>SUM(M9:M60)</f>
        <v/>
      </c>
      <c r="N61" s="370">
        <f>SUM(N9:N60)</f>
        <v/>
      </c>
    </row>
    <row customHeight="1" ht="12.9" r="62" s="249">
      <c r="M62" s="285" t="n"/>
      <c r="N62" s="285" t="n"/>
    </row>
    <row customHeight="1" ht="12.9" r="63" s="249">
      <c r="L63" s="330" t="n"/>
      <c r="M63" s="285" t="n"/>
      <c r="N63" s="371" t="n"/>
    </row>
    <row customHeight="1" ht="12.9" r="64" s="249">
      <c r="M64" s="285" t="n"/>
      <c r="N64" s="285" t="n"/>
    </row>
    <row customHeight="1" ht="12.9" r="65" s="249">
      <c r="M65" s="285" t="n"/>
      <c r="N65" s="285" t="n"/>
    </row>
    <row customHeight="1" ht="12.9" r="66" s="249">
      <c r="M66" s="285" t="n"/>
      <c r="N66" s="285" t="n"/>
    </row>
    <row customHeight="1" ht="12.9" r="67" s="249">
      <c r="M67" s="285" t="n"/>
      <c r="N67" s="285" t="n"/>
    </row>
    <row customHeight="1" ht="12.9" r="68" s="249">
      <c r="M68" s="285" t="n"/>
      <c r="N68" s="285" t="n"/>
    </row>
  </sheetData>
  <mergeCells count="10">
    <mergeCell ref="A2:N2"/>
    <mergeCell ref="A4:A6"/>
    <mergeCell ref="B4:B6"/>
    <mergeCell ref="C4:L4"/>
    <mergeCell ref="M4:N5"/>
    <mergeCell ref="C5:E5"/>
    <mergeCell ref="F5:L5"/>
    <mergeCell ref="I6:J6"/>
    <mergeCell ref="A8:N8"/>
    <mergeCell ref="A61:B61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tabColor rgb="FF33CCCC"/>
    <outlinePr summaryBelow="1" summaryRight="1"/>
    <pageSetUpPr fitToPage="0"/>
  </sheetPr>
  <dimension ref="A2:N64"/>
  <sheetViews>
    <sheetView colorId="64" defaultGridColor="1" rightToLeft="0" showFormulas="0" showGridLines="1" showOutlineSymbols="1" showRowColHeaders="1" showZeros="1" tabSelected="1" topLeftCell="A4" view="normal" workbookViewId="0" zoomScale="100" zoomScaleNormal="100" zoomScalePageLayoutView="100">
      <pane activePane="bottomRight" state="frozen" topLeftCell="C47" xSplit="2" ySplit="4"/>
      <selection activeCell="A4" activeCellId="0" pane="topLeft" sqref="A4"/>
      <selection activeCell="C4" activeCellId="0" pane="topRight" sqref="C4"/>
      <selection activeCell="A47" activeCellId="0" pane="bottomLeft" sqref="A47"/>
      <selection activeCell="F9" activeCellId="0" pane="bottomRight" sqref="F9:G60"/>
    </sheetView>
  </sheetViews>
  <sheetFormatPr baseColWidth="8" defaultColWidth="9.2109375" defaultRowHeight="12.9" outlineLevelCol="0" outlineLevelRow="0" zeroHeight="0"/>
  <cols>
    <col customWidth="1" max="1" min="1" style="245" width="5.55"/>
    <col customWidth="1" max="2" min="2" style="245" width="27.96"/>
    <col customWidth="1" max="3" min="3" style="245" width="8.65"/>
    <col customWidth="1" max="4" min="4" style="245" width="16.31"/>
    <col customWidth="1" max="5" min="5" style="245" width="12.31"/>
    <col customWidth="1" max="6" min="6" style="245" width="7.98"/>
    <col customWidth="1" max="7" min="7" style="245" width="16.87"/>
    <col customWidth="1" max="9" min="8" style="245" width="6.65"/>
    <col customWidth="1" max="10" min="10" style="245" width="8.65"/>
    <col customWidth="1" max="11" min="11" style="245" width="11.31"/>
    <col customWidth="1" max="12" min="12" style="245" width="12.98"/>
    <col customWidth="1" max="13" min="13" style="248" width="10.65"/>
    <col customWidth="1" max="14" min="14" style="248" width="17.53"/>
    <col customWidth="1" max="257" min="15" style="245" width="9.09"/>
  </cols>
  <sheetData>
    <row customHeight="1" ht="18" r="2" s="249">
      <c r="A2" s="332" t="inlineStr">
        <is>
          <t xml:space="preserve">                     Информация о ежемесячной денежной выплате по оплате жилого помещения и коммунальных услуг ветеранам труда </t>
        </is>
      </c>
    </row>
    <row customHeight="1" ht="13.5" r="3" s="249"/>
    <row customHeight="1" ht="33.75" r="4" s="249">
      <c r="A4" s="333" t="inlineStr">
        <is>
          <t>№</t>
        </is>
      </c>
      <c r="B4" s="333" t="inlineStr">
        <is>
          <t>Муниципальные районы и городские округа</t>
        </is>
      </c>
      <c r="C4" s="334" t="inlineStr">
        <is>
          <t>07.20г.</t>
        </is>
      </c>
      <c r="D4" s="252" t="n"/>
      <c r="E4" s="252" t="n"/>
      <c r="F4" s="252" t="n"/>
      <c r="G4" s="252" t="n"/>
      <c r="H4" s="252" t="n"/>
      <c r="I4" s="252" t="n"/>
      <c r="J4" s="252" t="n"/>
      <c r="K4" s="252" t="n"/>
      <c r="L4" s="252" t="n"/>
      <c r="M4" s="372" t="inlineStr">
        <is>
          <t>Потребность по заявке</t>
        </is>
      </c>
      <c r="N4" s="373" t="n"/>
    </row>
    <row customHeight="1" ht="26.2" r="5" s="249">
      <c r="C5" s="334" t="inlineStr">
        <is>
          <t>банк</t>
        </is>
      </c>
      <c r="D5" s="252" t="n"/>
      <c r="E5" s="252" t="n"/>
      <c r="F5" s="334" t="inlineStr">
        <is>
          <t>ведомости</t>
        </is>
      </c>
      <c r="G5" s="252" t="n"/>
      <c r="H5" s="252" t="n"/>
      <c r="I5" s="252" t="n"/>
      <c r="J5" s="252" t="n"/>
      <c r="K5" s="252" t="n"/>
      <c r="L5" s="252" t="n"/>
      <c r="M5" s="374" t="n"/>
      <c r="N5" s="375" t="n"/>
    </row>
    <row customHeight="1" ht="84.7" r="6" s="249">
      <c r="A6" s="258" t="n"/>
      <c r="B6" s="258" t="n"/>
      <c r="C6" s="262" t="inlineStr">
        <is>
          <t>к-во</t>
        </is>
      </c>
      <c r="D6" s="376" t="inlineStr">
        <is>
          <t>сумма
 ст. 262 банк</t>
        </is>
      </c>
      <c r="E6" s="337" t="inlineStr">
        <is>
          <t xml:space="preserve">услуги
 банка  </t>
        </is>
      </c>
      <c r="F6" s="338" t="inlineStr">
        <is>
          <t>к-во</t>
        </is>
      </c>
      <c r="G6" s="339" t="inlineStr">
        <is>
          <t>сумма             
  ст. 262</t>
        </is>
      </c>
      <c r="H6" s="377" t="inlineStr">
        <is>
          <t>кол-
во</t>
        </is>
      </c>
      <c r="I6" s="378" t="inlineStr">
        <is>
          <t>топливо</t>
        </is>
      </c>
      <c r="J6" s="271" t="n"/>
      <c r="K6" s="379" t="inlineStr">
        <is>
          <t xml:space="preserve">п/р 1,3806% </t>
        </is>
      </c>
      <c r="L6" s="380" t="inlineStr">
        <is>
          <t>всего
226 ст.</t>
        </is>
      </c>
      <c r="M6" s="381" t="inlineStr">
        <is>
          <t>вего к-во</t>
        </is>
      </c>
      <c r="N6" s="382" t="inlineStr">
        <is>
          <t>итого</t>
        </is>
      </c>
    </row>
    <row customFormat="1" customHeight="1" ht="16.75" r="7" s="245">
      <c r="A7" s="250" t="n">
        <v>1</v>
      </c>
      <c r="B7" s="250" t="n">
        <v>2</v>
      </c>
      <c r="C7" s="250" t="n">
        <v>39</v>
      </c>
      <c r="D7" s="250" t="n">
        <v>40</v>
      </c>
      <c r="E7" s="250" t="n">
        <v>41</v>
      </c>
      <c r="F7" s="250" t="n">
        <v>42</v>
      </c>
      <c r="G7" s="250" t="n">
        <v>43</v>
      </c>
      <c r="H7" s="250" t="n"/>
      <c r="I7" s="250" t="inlineStr">
        <is>
          <t>банк</t>
        </is>
      </c>
      <c r="J7" s="250" t="inlineStr">
        <is>
          <t>почта</t>
        </is>
      </c>
      <c r="K7" s="250" t="n">
        <v>44</v>
      </c>
      <c r="L7" s="250" t="n">
        <v>45</v>
      </c>
      <c r="M7" s="250" t="n">
        <v>46</v>
      </c>
      <c r="N7" s="250" t="n">
        <v>47</v>
      </c>
    </row>
    <row customHeight="1" ht="9" r="8" s="249">
      <c r="A8" s="250" t="n"/>
    </row>
    <row customHeight="1" ht="21.05" r="9" s="249">
      <c r="A9" s="286" t="n">
        <v>1</v>
      </c>
      <c r="B9" s="287" t="inlineStr">
        <is>
          <t>Агульский</t>
        </is>
      </c>
      <c r="C9" s="288" t="n">
        <v>0</v>
      </c>
      <c r="D9" s="308" t="n">
        <v>0</v>
      </c>
      <c r="E9" s="289">
        <f>(D9+I9)*0.5%</f>
        <v/>
      </c>
      <c r="F9" s="288" t="n">
        <v>108</v>
      </c>
      <c r="G9" s="308" t="n">
        <v>14675.04</v>
      </c>
      <c r="H9" s="356" t="n">
        <v>0</v>
      </c>
      <c r="I9" s="308" t="n">
        <v>0</v>
      </c>
      <c r="J9" s="308" t="n">
        <v>0</v>
      </c>
      <c r="K9" s="289">
        <f>(G9+J9)*1.404%</f>
        <v/>
      </c>
      <c r="L9" s="289">
        <f>K9+E9</f>
        <v/>
      </c>
      <c r="M9" s="383">
        <f>F9+C9</f>
        <v/>
      </c>
      <c r="N9" s="290">
        <f>G9+D9+I9+J9</f>
        <v/>
      </c>
    </row>
    <row customFormat="1" customHeight="1" ht="21.05" r="10" s="285">
      <c r="A10" s="286" t="n">
        <v>2</v>
      </c>
      <c r="B10" s="287" t="inlineStr">
        <is>
          <t>Акушинский</t>
        </is>
      </c>
      <c r="C10" s="297" t="n">
        <v>87</v>
      </c>
      <c r="D10" s="309" t="n">
        <v>54195.27</v>
      </c>
      <c r="E10" s="289">
        <f>(D10+I10)*0.5%</f>
        <v/>
      </c>
      <c r="F10" s="297" t="n">
        <v>736</v>
      </c>
      <c r="G10" s="309" t="n">
        <v>415250.72</v>
      </c>
      <c r="H10" s="356" t="n">
        <v>0</v>
      </c>
      <c r="I10" s="308" t="n">
        <v>0</v>
      </c>
      <c r="J10" s="308" t="n">
        <v>0</v>
      </c>
      <c r="K10" s="289">
        <f>(G10+J10)*1.404%</f>
        <v/>
      </c>
      <c r="L10" s="289">
        <f>K10+E10</f>
        <v/>
      </c>
      <c r="M10" s="383">
        <f>F10+C10</f>
        <v/>
      </c>
      <c r="N10" s="290">
        <f>G10+D10+I10+J10</f>
        <v/>
      </c>
    </row>
    <row customHeight="1" ht="18" r="11" s="249">
      <c r="A11" s="286" t="n">
        <v>3</v>
      </c>
      <c r="B11" s="287" t="inlineStr">
        <is>
          <t>Ахвахский</t>
        </is>
      </c>
      <c r="C11" s="297" t="n">
        <v>0</v>
      </c>
      <c r="D11" s="309" t="n">
        <v>0</v>
      </c>
      <c r="E11" s="289">
        <f>(D11+I11)*0.5%</f>
        <v/>
      </c>
      <c r="F11" s="297" t="n">
        <v>218</v>
      </c>
      <c r="G11" s="309" t="n">
        <v>30457.95</v>
      </c>
      <c r="H11" s="356" t="n">
        <v>0</v>
      </c>
      <c r="I11" s="308" t="n">
        <v>0</v>
      </c>
      <c r="J11" s="308" t="n">
        <v>0</v>
      </c>
      <c r="K11" s="289">
        <f>(G11+J11)*1.404%</f>
        <v/>
      </c>
      <c r="L11" s="289">
        <f>K11+E11</f>
        <v/>
      </c>
      <c r="M11" s="383">
        <f>F11+C11</f>
        <v/>
      </c>
      <c r="N11" s="290">
        <f>G11+D11+I11+J11</f>
        <v/>
      </c>
    </row>
    <row customHeight="1" ht="18" r="12" s="249">
      <c r="A12" s="286" t="n">
        <v>4</v>
      </c>
      <c r="B12" s="287" t="inlineStr">
        <is>
          <t>Ахтынский</t>
        </is>
      </c>
      <c r="C12" s="297" t="n">
        <v>30</v>
      </c>
      <c r="D12" s="309" t="n">
        <v>13052.01</v>
      </c>
      <c r="E12" s="289">
        <f>(D12+I12)*0.5%</f>
        <v/>
      </c>
      <c r="F12" s="297" t="n">
        <v>400</v>
      </c>
      <c r="G12" s="309" t="n">
        <v>170131.32</v>
      </c>
      <c r="H12" s="356" t="n">
        <v>0</v>
      </c>
      <c r="I12" s="308" t="n">
        <v>0</v>
      </c>
      <c r="J12" s="308" t="n">
        <v>0</v>
      </c>
      <c r="K12" s="289">
        <f>(G12+J12)*1.404%</f>
        <v/>
      </c>
      <c r="L12" s="289">
        <f>K12+E12</f>
        <v/>
      </c>
      <c r="M12" s="383">
        <f>F12+C12</f>
        <v/>
      </c>
      <c r="N12" s="290">
        <f>G12+D12+I12+J12</f>
        <v/>
      </c>
    </row>
    <row customFormat="1" customHeight="1" ht="19.45" r="13" s="245">
      <c r="A13" s="286" t="n">
        <v>5</v>
      </c>
      <c r="B13" s="287" t="inlineStr">
        <is>
          <t>Бабаюртовский</t>
        </is>
      </c>
      <c r="C13" s="297" t="n">
        <v>95</v>
      </c>
      <c r="D13" s="309" t="n">
        <v>64755.47</v>
      </c>
      <c r="E13" s="289">
        <f>(D13+I13)*0.5%</f>
        <v/>
      </c>
      <c r="F13" s="297" t="n">
        <v>606</v>
      </c>
      <c r="G13" s="309" t="n">
        <v>404355.62</v>
      </c>
      <c r="H13" s="356" t="n">
        <v>0</v>
      </c>
      <c r="I13" s="308" t="n">
        <v>0</v>
      </c>
      <c r="J13" s="308" t="n">
        <v>0</v>
      </c>
      <c r="K13" s="289">
        <f>(G13+J13)*1.404%</f>
        <v/>
      </c>
      <c r="L13" s="289">
        <f>K13+E13</f>
        <v/>
      </c>
      <c r="M13" s="383">
        <f>F13+C13</f>
        <v/>
      </c>
      <c r="N13" s="290">
        <f>G13+D13+I13+J13</f>
        <v/>
      </c>
    </row>
    <row customHeight="1" ht="20.25" r="14" s="249">
      <c r="A14" s="286" t="n">
        <v>6</v>
      </c>
      <c r="B14" s="287" t="inlineStr">
        <is>
          <t>Ботлихский</t>
        </is>
      </c>
      <c r="C14" s="297" t="n">
        <v>23</v>
      </c>
      <c r="D14" s="309" t="n">
        <v>9783.190000000001</v>
      </c>
      <c r="E14" s="289">
        <f>(D14+I14)*0.5%</f>
        <v/>
      </c>
      <c r="F14" s="297" t="n">
        <v>184</v>
      </c>
      <c r="G14" s="309" t="n">
        <v>79762.88</v>
      </c>
      <c r="H14" s="356" t="n">
        <v>0</v>
      </c>
      <c r="I14" s="308" t="n">
        <v>0</v>
      </c>
      <c r="J14" s="308" t="n">
        <v>0</v>
      </c>
      <c r="K14" s="289">
        <f>(G14+J14)*1.404%</f>
        <v/>
      </c>
      <c r="L14" s="289">
        <f>K14+E14</f>
        <v/>
      </c>
      <c r="M14" s="383">
        <f>F14+C14</f>
        <v/>
      </c>
      <c r="N14" s="290">
        <f>G14+D14+I14+J14</f>
        <v/>
      </c>
    </row>
    <row customHeight="1" ht="18" r="15" s="249">
      <c r="A15" s="286" t="n">
        <v>7</v>
      </c>
      <c r="B15" s="287" t="inlineStr">
        <is>
          <t>Буйнакский</t>
        </is>
      </c>
      <c r="C15" s="297" t="n">
        <v>117</v>
      </c>
      <c r="D15" s="309" t="n">
        <v>71531.48</v>
      </c>
      <c r="E15" s="289">
        <f>(D15+I15)*0.5%</f>
        <v/>
      </c>
      <c r="F15" s="297" t="n">
        <v>818</v>
      </c>
      <c r="G15" s="309" t="n">
        <v>489786.84</v>
      </c>
      <c r="H15" s="356" t="n">
        <v>0</v>
      </c>
      <c r="I15" s="308" t="n">
        <v>0</v>
      </c>
      <c r="J15" s="308" t="n">
        <v>0</v>
      </c>
      <c r="K15" s="289">
        <f>(G15+J15)*1.404%</f>
        <v/>
      </c>
      <c r="L15" s="289">
        <f>K15+E15</f>
        <v/>
      </c>
      <c r="M15" s="383">
        <f>F15+C15</f>
        <v/>
      </c>
      <c r="N15" s="290">
        <f>G15+D15+I15+J15</f>
        <v/>
      </c>
    </row>
    <row customHeight="1" ht="18" r="16" s="249">
      <c r="A16" s="286" t="n">
        <v>8</v>
      </c>
      <c r="B16" s="287" t="inlineStr">
        <is>
          <t>Гергебильский</t>
        </is>
      </c>
      <c r="C16" s="297" t="n">
        <v>19</v>
      </c>
      <c r="D16" s="309" t="n">
        <v>5946.14</v>
      </c>
      <c r="E16" s="289">
        <f>(D16+I16)*0.5%</f>
        <v/>
      </c>
      <c r="F16" s="297" t="n">
        <v>108</v>
      </c>
      <c r="G16" s="309" t="n">
        <v>45541.31</v>
      </c>
      <c r="H16" s="356" t="n">
        <v>0</v>
      </c>
      <c r="I16" s="308" t="n">
        <v>0</v>
      </c>
      <c r="J16" s="308" t="n">
        <v>0</v>
      </c>
      <c r="K16" s="289">
        <f>(G16+J16)*1.404%</f>
        <v/>
      </c>
      <c r="L16" s="289">
        <f>K16+E16</f>
        <v/>
      </c>
      <c r="M16" s="383">
        <f>F16+C16</f>
        <v/>
      </c>
      <c r="N16" s="290">
        <f>G16+D16+I16+J16</f>
        <v/>
      </c>
    </row>
    <row customFormat="1" customHeight="1" ht="18" r="17" s="285">
      <c r="A17" s="286" t="n">
        <v>9</v>
      </c>
      <c r="B17" s="287" t="inlineStr">
        <is>
          <t>Гумбетовский</t>
        </is>
      </c>
      <c r="C17" s="297" t="n">
        <v>0</v>
      </c>
      <c r="D17" s="309" t="n">
        <v>0</v>
      </c>
      <c r="E17" s="289">
        <f>(D17+I17)*0.5%</f>
        <v/>
      </c>
      <c r="F17" s="297" t="n">
        <v>98</v>
      </c>
      <c r="G17" s="309" t="n">
        <v>15586.92</v>
      </c>
      <c r="H17" s="356" t="n">
        <v>0</v>
      </c>
      <c r="I17" s="308" t="n">
        <v>0</v>
      </c>
      <c r="J17" s="308" t="n">
        <v>0</v>
      </c>
      <c r="K17" s="289">
        <f>(G17+J17)*1.404%</f>
        <v/>
      </c>
      <c r="L17" s="289">
        <f>K17+E17</f>
        <v/>
      </c>
      <c r="M17" s="383">
        <f>F17+C17</f>
        <v/>
      </c>
      <c r="N17" s="290">
        <f>G17+D17+I17+J17</f>
        <v/>
      </c>
    </row>
    <row customHeight="1" ht="21.05" r="18" s="249">
      <c r="A18" s="286" t="n">
        <v>10</v>
      </c>
      <c r="B18" s="287" t="inlineStr">
        <is>
          <t>Гунибский</t>
        </is>
      </c>
      <c r="C18" s="297" t="n">
        <v>49</v>
      </c>
      <c r="D18" s="309" t="n">
        <v>20979.16</v>
      </c>
      <c r="E18" s="289">
        <f>(D18+I18)*0.5%</f>
        <v/>
      </c>
      <c r="F18" s="297" t="n">
        <v>194</v>
      </c>
      <c r="G18" s="309" t="n">
        <v>48502.15</v>
      </c>
      <c r="H18" s="356" t="n">
        <v>0</v>
      </c>
      <c r="I18" s="308" t="n">
        <v>0</v>
      </c>
      <c r="J18" s="308" t="n">
        <v>0</v>
      </c>
      <c r="K18" s="289">
        <f>(G18+J18)*1.404%</f>
        <v/>
      </c>
      <c r="L18" s="289">
        <f>K18+E18</f>
        <v/>
      </c>
      <c r="M18" s="383">
        <f>F18+C18</f>
        <v/>
      </c>
      <c r="N18" s="290">
        <f>G18+D18+I18+J18</f>
        <v/>
      </c>
    </row>
    <row customHeight="1" ht="21.05" r="19" s="249">
      <c r="A19" s="286" t="n">
        <v>11</v>
      </c>
      <c r="B19" s="287" t="inlineStr">
        <is>
          <t>Дахадаевский</t>
        </is>
      </c>
      <c r="C19" s="297" t="n">
        <v>148</v>
      </c>
      <c r="D19" s="309" t="n">
        <v>93726.74000000001</v>
      </c>
      <c r="E19" s="289">
        <f>(D19+I19)*0.5%</f>
        <v/>
      </c>
      <c r="F19" s="297" t="n">
        <v>875</v>
      </c>
      <c r="G19" s="309" t="n">
        <v>483695.3</v>
      </c>
      <c r="H19" s="356" t="n">
        <v>0</v>
      </c>
      <c r="I19" s="308" t="n">
        <v>0</v>
      </c>
      <c r="J19" s="308" t="n">
        <v>0</v>
      </c>
      <c r="K19" s="289">
        <f>(G19+J19)*1.404%</f>
        <v/>
      </c>
      <c r="L19" s="289">
        <f>K19+E19</f>
        <v/>
      </c>
      <c r="M19" s="383">
        <f>F19+C19</f>
        <v/>
      </c>
      <c r="N19" s="290">
        <f>G19+D19+I19+J19</f>
        <v/>
      </c>
    </row>
    <row customFormat="1" customHeight="1" ht="20.25" r="20" s="285">
      <c r="A20" s="286" t="n">
        <v>12</v>
      </c>
      <c r="B20" s="287" t="inlineStr">
        <is>
          <t>Дербентский</t>
        </is>
      </c>
      <c r="C20" s="297" t="n">
        <v>321</v>
      </c>
      <c r="D20" s="309" t="n">
        <v>217905.07</v>
      </c>
      <c r="E20" s="289">
        <f>(D20+I20)*0.5%</f>
        <v/>
      </c>
      <c r="F20" s="297" t="n">
        <v>2052</v>
      </c>
      <c r="G20" s="309" t="n">
        <v>1302577.58</v>
      </c>
      <c r="H20" s="356" t="n">
        <v>0</v>
      </c>
      <c r="I20" s="308" t="n">
        <v>0</v>
      </c>
      <c r="J20" s="308" t="n">
        <v>0</v>
      </c>
      <c r="K20" s="289">
        <f>(G20+J20)*1.17%</f>
        <v/>
      </c>
      <c r="L20" s="289">
        <f>K20+E20</f>
        <v/>
      </c>
      <c r="M20" s="383">
        <f>F20+C20</f>
        <v/>
      </c>
      <c r="N20" s="290">
        <f>G20+D20+I20+J20</f>
        <v/>
      </c>
    </row>
    <row customHeight="1" ht="21.05" r="21" s="249">
      <c r="A21" s="286" t="n">
        <v>13</v>
      </c>
      <c r="B21" s="287" t="inlineStr">
        <is>
          <t>Докузпаринский</t>
        </is>
      </c>
      <c r="C21" s="297" t="n">
        <v>20</v>
      </c>
      <c r="D21" s="309" t="n">
        <v>5238.08</v>
      </c>
      <c r="E21" s="289">
        <f>(D21+I21)*0.5%</f>
        <v/>
      </c>
      <c r="F21" s="297" t="n">
        <v>302</v>
      </c>
      <c r="G21" s="309" t="n">
        <v>75090.67</v>
      </c>
      <c r="H21" s="356" t="n">
        <v>0</v>
      </c>
      <c r="I21" s="308" t="n">
        <v>0</v>
      </c>
      <c r="J21" s="308" t="n">
        <v>0</v>
      </c>
      <c r="K21" s="289">
        <f>(G21+J21)*1.404%</f>
        <v/>
      </c>
      <c r="L21" s="289">
        <f>K21+E21</f>
        <v/>
      </c>
      <c r="M21" s="383">
        <f>F21+C21</f>
        <v/>
      </c>
      <c r="N21" s="290">
        <f>G21+D21+I21+J21</f>
        <v/>
      </c>
    </row>
    <row customFormat="1" customHeight="1" ht="21.05" r="22" s="245">
      <c r="A22" s="286" t="n">
        <v>14</v>
      </c>
      <c r="B22" s="287" t="inlineStr">
        <is>
          <t>Казбековский</t>
        </is>
      </c>
      <c r="C22" s="297" t="n">
        <v>120</v>
      </c>
      <c r="D22" s="309" t="n">
        <v>74060.03</v>
      </c>
      <c r="E22" s="289">
        <f>(D22+I22)*0.5%</f>
        <v/>
      </c>
      <c r="F22" s="297" t="n">
        <v>635</v>
      </c>
      <c r="G22" s="309" t="n">
        <v>346550.19</v>
      </c>
      <c r="H22" s="356" t="n">
        <v>0</v>
      </c>
      <c r="I22" s="308" t="n">
        <v>0</v>
      </c>
      <c r="J22" s="308" t="n">
        <v>0</v>
      </c>
      <c r="K22" s="289">
        <f>(G22+J22)*1.404%</f>
        <v/>
      </c>
      <c r="L22" s="289">
        <f>K22+E22</f>
        <v/>
      </c>
      <c r="M22" s="383">
        <f>F22+C22</f>
        <v/>
      </c>
      <c r="N22" s="290">
        <f>G22+D22+I22+J22</f>
        <v/>
      </c>
    </row>
    <row customHeight="1" ht="21.05" r="23" s="249">
      <c r="A23" s="286" t="n">
        <v>15</v>
      </c>
      <c r="B23" s="287" t="inlineStr">
        <is>
          <t>Кайтагский</t>
        </is>
      </c>
      <c r="C23" s="297" t="n">
        <v>109</v>
      </c>
      <c r="D23" s="309" t="n">
        <v>80590.89999999999</v>
      </c>
      <c r="E23" s="289">
        <f>(D23+I23)*0.5%</f>
        <v/>
      </c>
      <c r="F23" s="297" t="n">
        <v>761</v>
      </c>
      <c r="G23" s="309" t="n">
        <v>501906.63</v>
      </c>
      <c r="H23" s="356" t="n">
        <v>0</v>
      </c>
      <c r="I23" s="308" t="n">
        <v>0</v>
      </c>
      <c r="J23" s="308" t="n">
        <v>0</v>
      </c>
      <c r="K23" s="289">
        <f>(G23+J23)*1.404%</f>
        <v/>
      </c>
      <c r="L23" s="289">
        <f>K23+E23</f>
        <v/>
      </c>
      <c r="M23" s="383">
        <f>F23+C23</f>
        <v/>
      </c>
      <c r="N23" s="290">
        <f>G23+D23+I23+J23</f>
        <v/>
      </c>
    </row>
    <row customHeight="1" ht="21.05" r="24" s="249">
      <c r="A24" s="286" t="n">
        <v>16</v>
      </c>
      <c r="B24" s="287" t="inlineStr">
        <is>
          <t>Карабудахкентский</t>
        </is>
      </c>
      <c r="C24" s="297" t="n">
        <v>98</v>
      </c>
      <c r="D24" s="309" t="n">
        <v>60309.53</v>
      </c>
      <c r="E24" s="289">
        <f>(D24+I24)*0.5%</f>
        <v/>
      </c>
      <c r="F24" s="297" t="n">
        <v>725</v>
      </c>
      <c r="G24" s="309" t="n">
        <v>463030.18</v>
      </c>
      <c r="H24" s="356" t="n">
        <v>0</v>
      </c>
      <c r="I24" s="308" t="n">
        <v>0</v>
      </c>
      <c r="J24" s="308" t="n">
        <v>0</v>
      </c>
      <c r="K24" s="289">
        <f>(G24+J24)*1.404%</f>
        <v/>
      </c>
      <c r="L24" s="289">
        <f>K24+E24</f>
        <v/>
      </c>
      <c r="M24" s="383">
        <f>F24+C24</f>
        <v/>
      </c>
      <c r="N24" s="290">
        <f>G24+D24+I24+J24</f>
        <v/>
      </c>
    </row>
    <row customHeight="1" ht="21.7" r="25" s="249">
      <c r="A25" s="286" t="n">
        <v>17</v>
      </c>
      <c r="B25" s="287" t="inlineStr">
        <is>
          <t>Каякентский</t>
        </is>
      </c>
      <c r="C25" s="297" t="n">
        <v>93</v>
      </c>
      <c r="D25" s="309" t="n">
        <v>55244.23</v>
      </c>
      <c r="E25" s="289">
        <f>(D25+I25)*0.5%</f>
        <v/>
      </c>
      <c r="F25" s="297" t="n">
        <v>588</v>
      </c>
      <c r="G25" s="309" t="n">
        <v>401414.45</v>
      </c>
      <c r="H25" s="356" t="n">
        <v>0</v>
      </c>
      <c r="I25" s="308" t="n">
        <v>0</v>
      </c>
      <c r="J25" s="308" t="n">
        <v>0</v>
      </c>
      <c r="K25" s="289">
        <f>(G25+J25)*1.404%</f>
        <v/>
      </c>
      <c r="L25" s="289">
        <f>K25+E25</f>
        <v/>
      </c>
      <c r="M25" s="383">
        <f>F25+C25</f>
        <v/>
      </c>
      <c r="N25" s="290">
        <f>G25+D25+I25+J25</f>
        <v/>
      </c>
    </row>
    <row customHeight="1" ht="21.05" r="26" s="249">
      <c r="A26" s="286" t="n">
        <v>18</v>
      </c>
      <c r="B26" s="287" t="inlineStr">
        <is>
          <t>Кизилюртовский</t>
        </is>
      </c>
      <c r="C26" s="297" t="n">
        <v>317</v>
      </c>
      <c r="D26" s="309" t="n">
        <v>208980.46</v>
      </c>
      <c r="E26" s="289">
        <f>(D26+I26)*0.5%</f>
        <v/>
      </c>
      <c r="F26" s="297" t="n">
        <v>831</v>
      </c>
      <c r="G26" s="309" t="n">
        <v>611314.3</v>
      </c>
      <c r="H26" s="356" t="n">
        <v>0</v>
      </c>
      <c r="I26" s="308" t="n">
        <v>0</v>
      </c>
      <c r="J26" s="308" t="n">
        <v>0</v>
      </c>
      <c r="K26" s="289">
        <f>(G26+J26)*1.404%</f>
        <v/>
      </c>
      <c r="L26" s="289">
        <f>K26+E26</f>
        <v/>
      </c>
      <c r="M26" s="383">
        <f>F26+C26</f>
        <v/>
      </c>
      <c r="N26" s="290">
        <f>G26+D26+I26+J26</f>
        <v/>
      </c>
    </row>
    <row customHeight="1" ht="21.05" r="27" s="249">
      <c r="A27" s="286" t="n">
        <v>19</v>
      </c>
      <c r="B27" s="287" t="inlineStr">
        <is>
          <t>Кизлярский</t>
        </is>
      </c>
      <c r="C27" s="297" t="n">
        <v>37</v>
      </c>
      <c r="D27" s="309" t="n">
        <v>28766.66</v>
      </c>
      <c r="E27" s="289">
        <f>(D27+I27)*0.5%</f>
        <v/>
      </c>
      <c r="F27" s="297" t="n">
        <v>464</v>
      </c>
      <c r="G27" s="309" t="n">
        <v>286569.1</v>
      </c>
      <c r="H27" s="356" t="n">
        <v>0</v>
      </c>
      <c r="I27" s="308" t="n">
        <v>0</v>
      </c>
      <c r="J27" s="308" t="n">
        <v>0</v>
      </c>
      <c r="K27" s="289">
        <f>(G27+J27)*1.404%</f>
        <v/>
      </c>
      <c r="L27" s="289">
        <f>K27+E27</f>
        <v/>
      </c>
      <c r="M27" s="383">
        <f>F27+C27</f>
        <v/>
      </c>
      <c r="N27" s="290">
        <f>G27+D27+I27+J27</f>
        <v/>
      </c>
    </row>
    <row customHeight="1" ht="21.05" r="28" s="249">
      <c r="A28" s="286" t="n">
        <v>20</v>
      </c>
      <c r="B28" s="287" t="inlineStr">
        <is>
          <t>Кулинский</t>
        </is>
      </c>
      <c r="C28" s="297" t="n">
        <v>0</v>
      </c>
      <c r="D28" s="309" t="n">
        <v>0</v>
      </c>
      <c r="E28" s="289">
        <f>(D28+I28)*0.5%</f>
        <v/>
      </c>
      <c r="F28" s="297" t="n">
        <v>378</v>
      </c>
      <c r="G28" s="309" t="n">
        <v>58120.81</v>
      </c>
      <c r="H28" s="356" t="n">
        <v>0</v>
      </c>
      <c r="I28" s="308" t="n">
        <v>0</v>
      </c>
      <c r="J28" s="308" t="n">
        <v>0</v>
      </c>
      <c r="K28" s="289">
        <f>(G28+J28)*1.404%</f>
        <v/>
      </c>
      <c r="L28" s="289">
        <f>K28+E28</f>
        <v/>
      </c>
      <c r="M28" s="383">
        <f>F28+C28</f>
        <v/>
      </c>
      <c r="N28" s="290">
        <f>G28+D28+I28+J28</f>
        <v/>
      </c>
    </row>
    <row customHeight="1" ht="21.05" r="29" s="249">
      <c r="A29" s="286" t="n">
        <v>21</v>
      </c>
      <c r="B29" s="287" t="inlineStr">
        <is>
          <t>Кумторкалинский</t>
        </is>
      </c>
      <c r="C29" s="297" t="n">
        <v>26</v>
      </c>
      <c r="D29" s="309" t="n">
        <v>15528.35</v>
      </c>
      <c r="E29" s="289">
        <f>(D29+I29)*0.5%</f>
        <v/>
      </c>
      <c r="F29" s="297" t="n">
        <v>269</v>
      </c>
      <c r="G29" s="309" t="n">
        <v>169249.43</v>
      </c>
      <c r="H29" s="356" t="n">
        <v>0</v>
      </c>
      <c r="I29" s="308" t="n">
        <v>0</v>
      </c>
      <c r="J29" s="308" t="n">
        <v>0</v>
      </c>
      <c r="K29" s="289">
        <f>(G29+J29)*1.404%</f>
        <v/>
      </c>
      <c r="L29" s="289">
        <f>K29+E29</f>
        <v/>
      </c>
      <c r="M29" s="383">
        <f>F29+C29</f>
        <v/>
      </c>
      <c r="N29" s="290">
        <f>G29+D29+I29+J29</f>
        <v/>
      </c>
    </row>
    <row customHeight="1" ht="20.25" r="30" s="249">
      <c r="A30" s="286" t="n">
        <v>22</v>
      </c>
      <c r="B30" s="287" t="inlineStr">
        <is>
          <t>Курахский</t>
        </is>
      </c>
      <c r="C30" s="297" t="n">
        <v>18</v>
      </c>
      <c r="D30" s="309" t="n">
        <v>15327.16</v>
      </c>
      <c r="E30" s="289">
        <f>(D30+I30)*0.5%</f>
        <v/>
      </c>
      <c r="F30" s="297" t="n">
        <v>350</v>
      </c>
      <c r="G30" s="309" t="n">
        <v>178252.18</v>
      </c>
      <c r="H30" s="356" t="n">
        <v>0</v>
      </c>
      <c r="I30" s="308" t="n">
        <v>0</v>
      </c>
      <c r="J30" s="308" t="n">
        <v>0</v>
      </c>
      <c r="K30" s="289">
        <f>(G30+J30)*1.404%</f>
        <v/>
      </c>
      <c r="L30" s="289">
        <f>K30+E30</f>
        <v/>
      </c>
      <c r="M30" s="383">
        <f>F30+C30</f>
        <v/>
      </c>
      <c r="N30" s="290">
        <f>G30+D30+I30+J30</f>
        <v/>
      </c>
    </row>
    <row customHeight="1" ht="21.05" r="31" s="249">
      <c r="A31" s="286" t="n">
        <v>23</v>
      </c>
      <c r="B31" s="287" t="inlineStr">
        <is>
          <t>Лакский</t>
        </is>
      </c>
      <c r="C31" s="297" t="n">
        <v>83</v>
      </c>
      <c r="D31" s="309" t="n">
        <v>14980.16</v>
      </c>
      <c r="E31" s="289">
        <f>(D31+I31)*0.5%</f>
        <v/>
      </c>
      <c r="F31" s="297" t="n">
        <v>286</v>
      </c>
      <c r="G31" s="309" t="n">
        <v>53486.33</v>
      </c>
      <c r="H31" s="356" t="n">
        <v>0</v>
      </c>
      <c r="I31" s="308" t="n">
        <v>0</v>
      </c>
      <c r="J31" s="308" t="n">
        <v>0</v>
      </c>
      <c r="K31" s="289">
        <f>(G31+J31)*1.404%</f>
        <v/>
      </c>
      <c r="L31" s="289">
        <f>K31+E31</f>
        <v/>
      </c>
      <c r="M31" s="383">
        <f>F31+C31</f>
        <v/>
      </c>
      <c r="N31" s="290">
        <f>G31+D31+I31+J31</f>
        <v/>
      </c>
    </row>
    <row customFormat="1" customHeight="1" ht="21.05" r="32" s="285">
      <c r="A32" s="286" t="n">
        <v>24</v>
      </c>
      <c r="B32" s="287" t="inlineStr">
        <is>
          <t>Левашинский</t>
        </is>
      </c>
      <c r="C32" s="297" t="n">
        <v>96</v>
      </c>
      <c r="D32" s="289" t="n">
        <v>66294.98</v>
      </c>
      <c r="E32" s="289">
        <f>(D32+I32)*0.5%</f>
        <v/>
      </c>
      <c r="F32" s="297" t="n">
        <v>835</v>
      </c>
      <c r="G32" s="309" t="n">
        <v>589789.63</v>
      </c>
      <c r="H32" s="356" t="n">
        <v>0</v>
      </c>
      <c r="I32" s="308" t="n">
        <v>0</v>
      </c>
      <c r="J32" s="308" t="n">
        <v>0</v>
      </c>
      <c r="K32" s="289">
        <f>(G32+J32)*1.404%</f>
        <v/>
      </c>
      <c r="L32" s="289">
        <f>K32+E32</f>
        <v/>
      </c>
      <c r="M32" s="383">
        <f>F32+C32</f>
        <v/>
      </c>
      <c r="N32" s="290">
        <f>G32+D32+I32+J32</f>
        <v/>
      </c>
    </row>
    <row customHeight="1" ht="20.25" r="33" s="249">
      <c r="A33" s="286" t="n">
        <v>25</v>
      </c>
      <c r="B33" s="287" t="inlineStr">
        <is>
          <t>Магарамкентский</t>
        </is>
      </c>
      <c r="C33" s="297" t="n">
        <v>143</v>
      </c>
      <c r="D33" s="309" t="n">
        <v>81548.46000000001</v>
      </c>
      <c r="E33" s="289">
        <f>(D33+I33)*0.5%</f>
        <v/>
      </c>
      <c r="F33" s="297" t="n">
        <v>1016</v>
      </c>
      <c r="G33" s="309" t="n">
        <v>695161.14</v>
      </c>
      <c r="H33" s="356" t="n">
        <v>0</v>
      </c>
      <c r="I33" s="308" t="n">
        <v>0</v>
      </c>
      <c r="J33" s="308" t="n">
        <v>0</v>
      </c>
      <c r="K33" s="289">
        <f>(G33+J33)*1.404%</f>
        <v/>
      </c>
      <c r="L33" s="289">
        <f>K33+E33</f>
        <v/>
      </c>
      <c r="M33" s="383">
        <f>F33+C33</f>
        <v/>
      </c>
      <c r="N33" s="290">
        <f>G33+D33+I33+J33</f>
        <v/>
      </c>
    </row>
    <row customFormat="1" customHeight="1" ht="21.05" r="34" s="245">
      <c r="A34" s="286" t="n">
        <v>26</v>
      </c>
      <c r="B34" s="287" t="inlineStr">
        <is>
          <t>Hоволакский</t>
        </is>
      </c>
      <c r="C34" s="297" t="n">
        <v>84</v>
      </c>
      <c r="D34" s="309" t="n">
        <v>69480.59</v>
      </c>
      <c r="E34" s="289">
        <f>(D34+I34)*0.5%</f>
        <v/>
      </c>
      <c r="F34" s="297" t="n">
        <v>234</v>
      </c>
      <c r="G34" s="309" t="n">
        <v>206585.81</v>
      </c>
      <c r="H34" s="356" t="n">
        <v>0</v>
      </c>
      <c r="I34" s="308" t="n">
        <v>0</v>
      </c>
      <c r="J34" s="308" t="n">
        <v>0</v>
      </c>
      <c r="K34" s="289">
        <f>(G34+J34)*1.404%</f>
        <v/>
      </c>
      <c r="L34" s="289">
        <f>K34+E34</f>
        <v/>
      </c>
      <c r="M34" s="383">
        <f>F34+C34</f>
        <v/>
      </c>
      <c r="N34" s="290">
        <f>G34+D34+I34+J34</f>
        <v/>
      </c>
    </row>
    <row customHeight="1" ht="21.05" r="35" s="249">
      <c r="A35" s="286" t="n">
        <v>27</v>
      </c>
      <c r="B35" s="287" t="inlineStr">
        <is>
          <t>Hогайский</t>
        </is>
      </c>
      <c r="C35" s="306" t="n">
        <v>37</v>
      </c>
      <c r="D35" s="309" t="n">
        <v>23211.62</v>
      </c>
      <c r="E35" s="289">
        <f>(D35+I35)*0.5%</f>
        <v/>
      </c>
      <c r="F35" s="297" t="n">
        <v>307</v>
      </c>
      <c r="G35" s="309" t="n">
        <v>216199.65</v>
      </c>
      <c r="H35" s="356" t="n">
        <v>0</v>
      </c>
      <c r="I35" s="308" t="n">
        <v>0</v>
      </c>
      <c r="J35" s="308" t="n">
        <v>0</v>
      </c>
      <c r="K35" s="289">
        <f>(G35+J35)*1.404%</f>
        <v/>
      </c>
      <c r="L35" s="289">
        <f>K35+E35</f>
        <v/>
      </c>
      <c r="M35" s="383">
        <f>F35+C35</f>
        <v/>
      </c>
      <c r="N35" s="290">
        <f>G35+D35+I35+J35</f>
        <v/>
      </c>
    </row>
    <row customHeight="1" ht="21.7" r="36" s="249">
      <c r="A36" s="286" t="n">
        <v>28</v>
      </c>
      <c r="B36" s="287" t="inlineStr">
        <is>
          <t>Рутульский</t>
        </is>
      </c>
      <c r="C36" s="297" t="n">
        <v>47</v>
      </c>
      <c r="D36" s="309" t="n">
        <v>6386.36</v>
      </c>
      <c r="E36" s="289">
        <f>(D36+I36)*0.5%</f>
        <v/>
      </c>
      <c r="F36" s="297" t="n">
        <v>394</v>
      </c>
      <c r="G36" s="309" t="n">
        <v>55148.95</v>
      </c>
      <c r="H36" s="356" t="n">
        <v>0</v>
      </c>
      <c r="I36" s="308" t="n">
        <v>0</v>
      </c>
      <c r="J36" s="308" t="n">
        <v>0</v>
      </c>
      <c r="K36" s="289">
        <f>(G36+J36)*1.404%</f>
        <v/>
      </c>
      <c r="L36" s="289">
        <f>K36+E36</f>
        <v/>
      </c>
      <c r="M36" s="383">
        <f>F36+C36</f>
        <v/>
      </c>
      <c r="N36" s="290">
        <f>G36+D36+I36+J36</f>
        <v/>
      </c>
    </row>
    <row customHeight="1" ht="21.05" r="37" s="249">
      <c r="A37" s="286" t="n">
        <v>29</v>
      </c>
      <c r="B37" s="287" t="inlineStr">
        <is>
          <t>Сергокалинский</t>
        </is>
      </c>
      <c r="C37" s="297" t="n">
        <v>51</v>
      </c>
      <c r="D37" s="309" t="n">
        <v>27548.72</v>
      </c>
      <c r="E37" s="289">
        <f>(D37+I37)*0.5%</f>
        <v/>
      </c>
      <c r="F37" s="297" t="n">
        <v>737</v>
      </c>
      <c r="G37" s="309" t="n">
        <v>439861.06</v>
      </c>
      <c r="H37" s="356" t="n">
        <v>0</v>
      </c>
      <c r="I37" s="308" t="n">
        <v>0</v>
      </c>
      <c r="J37" s="308" t="n">
        <v>0</v>
      </c>
      <c r="K37" s="289">
        <f>(G37+J37)*1.404%</f>
        <v/>
      </c>
      <c r="L37" s="289">
        <f>K37+E37</f>
        <v/>
      </c>
      <c r="M37" s="383">
        <f>F37+C37</f>
        <v/>
      </c>
      <c r="N37" s="290">
        <f>G37+D37+I37+J37</f>
        <v/>
      </c>
    </row>
    <row customHeight="1" ht="21.05" r="38" s="249">
      <c r="A38" s="286" t="n">
        <v>30</v>
      </c>
      <c r="B38" s="287" t="inlineStr">
        <is>
          <t>Сулeйман-Стальский</t>
        </is>
      </c>
      <c r="C38" s="297" t="n">
        <v>121</v>
      </c>
      <c r="D38" s="309" t="n">
        <v>74978.75</v>
      </c>
      <c r="E38" s="289">
        <f>(D38+I38)*0.5%</f>
        <v/>
      </c>
      <c r="F38" s="297" t="n">
        <v>1268</v>
      </c>
      <c r="G38" s="309" t="n">
        <v>716721.3199999999</v>
      </c>
      <c r="H38" s="356" t="n">
        <v>0</v>
      </c>
      <c r="I38" s="308" t="n">
        <v>0</v>
      </c>
      <c r="J38" s="308" t="n">
        <v>0</v>
      </c>
      <c r="K38" s="289">
        <f>(G38+J38)*1.404%</f>
        <v/>
      </c>
      <c r="L38" s="289">
        <f>K38+E38</f>
        <v/>
      </c>
      <c r="M38" s="383">
        <f>F38+C38</f>
        <v/>
      </c>
      <c r="N38" s="290">
        <f>G38+D38+I38+J38</f>
        <v/>
      </c>
    </row>
    <row customFormat="1" customHeight="1" ht="21.05" r="39" s="245">
      <c r="A39" s="286" t="n">
        <v>31</v>
      </c>
      <c r="B39" s="287" t="inlineStr">
        <is>
          <t>Табасаранский</t>
        </is>
      </c>
      <c r="C39" s="297" t="n">
        <v>248</v>
      </c>
      <c r="D39" s="309" t="n">
        <v>166713.83</v>
      </c>
      <c r="E39" s="289">
        <f>(D39+I39)*0.5%</f>
        <v/>
      </c>
      <c r="F39" s="297" t="n">
        <v>1860</v>
      </c>
      <c r="G39" s="309" t="n">
        <v>1309830.29</v>
      </c>
      <c r="H39" s="356" t="n">
        <v>0</v>
      </c>
      <c r="I39" s="308" t="n">
        <v>0</v>
      </c>
      <c r="J39" s="308" t="n">
        <v>0</v>
      </c>
      <c r="K39" s="289">
        <f>(G39+J39)*1.404%</f>
        <v/>
      </c>
      <c r="L39" s="289">
        <f>K39+E39</f>
        <v/>
      </c>
      <c r="M39" s="383">
        <f>F39+C39</f>
        <v/>
      </c>
      <c r="N39" s="290">
        <f>G39+D39+I39+J39</f>
        <v/>
      </c>
    </row>
    <row customHeight="1" ht="21.05" r="40" s="249">
      <c r="A40" s="286" t="n">
        <v>32</v>
      </c>
      <c r="B40" s="287" t="inlineStr">
        <is>
          <t>Тарумовский</t>
        </is>
      </c>
      <c r="C40" s="297" t="n">
        <v>54</v>
      </c>
      <c r="D40" s="309" t="n">
        <v>50761.79</v>
      </c>
      <c r="E40" s="289">
        <f>(D40+I40)*0.5%</f>
        <v/>
      </c>
      <c r="F40" s="297" t="n">
        <v>389</v>
      </c>
      <c r="G40" s="309" t="n">
        <v>255958.16</v>
      </c>
      <c r="H40" s="356" t="n">
        <v>0</v>
      </c>
      <c r="I40" s="308" t="n">
        <v>0</v>
      </c>
      <c r="J40" s="308" t="n">
        <v>0</v>
      </c>
      <c r="K40" s="289">
        <f>(G40+J40)*1.404%</f>
        <v/>
      </c>
      <c r="L40" s="289">
        <f>K40+E40</f>
        <v/>
      </c>
      <c r="M40" s="383">
        <f>F40+C40</f>
        <v/>
      </c>
      <c r="N40" s="290">
        <f>G40+D40+I40+J40</f>
        <v/>
      </c>
    </row>
    <row customHeight="1" ht="21.05" r="41" s="249">
      <c r="A41" s="286" t="n">
        <v>33</v>
      </c>
      <c r="B41" s="287" t="inlineStr">
        <is>
          <t>Тляратинский</t>
        </is>
      </c>
      <c r="C41" s="297" t="n">
        <v>2</v>
      </c>
      <c r="D41" s="309" t="n">
        <v>271.76</v>
      </c>
      <c r="E41" s="289">
        <f>(D41+I41)*0.5%</f>
        <v/>
      </c>
      <c r="F41" s="297" t="n">
        <v>46</v>
      </c>
      <c r="G41" s="309" t="n">
        <v>7581.28</v>
      </c>
      <c r="H41" s="356" t="n">
        <v>0</v>
      </c>
      <c r="I41" s="308" t="n">
        <v>0</v>
      </c>
      <c r="J41" s="308" t="n">
        <v>0</v>
      </c>
      <c r="K41" s="289">
        <f>(G41+J41)*1.404%</f>
        <v/>
      </c>
      <c r="L41" s="289">
        <f>K41+E41</f>
        <v/>
      </c>
      <c r="M41" s="383">
        <f>F41+C41</f>
        <v/>
      </c>
      <c r="N41" s="290">
        <f>G41+D41+I41+J41</f>
        <v/>
      </c>
    </row>
    <row customHeight="1" ht="21.05" r="42" s="249">
      <c r="A42" s="286" t="n">
        <v>34</v>
      </c>
      <c r="B42" s="287" t="inlineStr">
        <is>
          <t>Унцукульский</t>
        </is>
      </c>
      <c r="C42" s="297" t="n">
        <v>33</v>
      </c>
      <c r="D42" s="309" t="n">
        <v>5501.86</v>
      </c>
      <c r="E42" s="289">
        <f>(D42+I42)*0.5%</f>
        <v/>
      </c>
      <c r="F42" s="297" t="n">
        <v>100</v>
      </c>
      <c r="G42" s="309" t="n">
        <v>15355.11</v>
      </c>
      <c r="H42" s="356" t="n">
        <v>0</v>
      </c>
      <c r="I42" s="308" t="n">
        <v>0</v>
      </c>
      <c r="J42" s="308" t="n">
        <v>0</v>
      </c>
      <c r="K42" s="289">
        <f>(G42+J42)*1.404%</f>
        <v/>
      </c>
      <c r="L42" s="289">
        <f>K42+E42</f>
        <v/>
      </c>
      <c r="M42" s="383">
        <f>F42+C42</f>
        <v/>
      </c>
      <c r="N42" s="290">
        <f>G42+D42+I42+J42</f>
        <v/>
      </c>
    </row>
    <row customFormat="1" customHeight="1" ht="21.05" r="43" s="245">
      <c r="A43" s="286" t="n">
        <v>35</v>
      </c>
      <c r="B43" s="287" t="inlineStr">
        <is>
          <t>Хасавюртовский</t>
        </is>
      </c>
      <c r="C43" s="297" t="n">
        <v>214</v>
      </c>
      <c r="D43" s="298" t="n">
        <v>245850.29</v>
      </c>
      <c r="E43" s="289">
        <f>(D43+I43)*0.5%</f>
        <v/>
      </c>
      <c r="F43" s="297" t="n">
        <v>1334</v>
      </c>
      <c r="G43" s="298" t="n">
        <v>1015680.91</v>
      </c>
      <c r="H43" s="356" t="n">
        <v>0</v>
      </c>
      <c r="I43" s="308" t="n">
        <v>0</v>
      </c>
      <c r="J43" s="308" t="n">
        <v>0</v>
      </c>
      <c r="K43" s="289">
        <f>(G43+J43)*1.404%</f>
        <v/>
      </c>
      <c r="L43" s="289">
        <f>K43+E43</f>
        <v/>
      </c>
      <c r="M43" s="383">
        <f>F43+C43</f>
        <v/>
      </c>
      <c r="N43" s="290">
        <f>G43+D43+I43+J43</f>
        <v/>
      </c>
    </row>
    <row customFormat="1" customHeight="1" ht="18" r="44" s="285">
      <c r="A44" s="286" t="n">
        <v>36</v>
      </c>
      <c r="B44" s="287" t="inlineStr">
        <is>
          <t>Хивский</t>
        </is>
      </c>
      <c r="C44" s="297" t="n">
        <v>3</v>
      </c>
      <c r="D44" s="309" t="n">
        <v>1494.77</v>
      </c>
      <c r="E44" s="289">
        <f>(D44+I44)*0.5%</f>
        <v/>
      </c>
      <c r="F44" s="297" t="n">
        <v>570</v>
      </c>
      <c r="G44" s="309" t="n">
        <v>329067.99</v>
      </c>
      <c r="H44" s="356" t="n">
        <v>0</v>
      </c>
      <c r="I44" s="308" t="n">
        <v>0</v>
      </c>
      <c r="J44" s="308" t="n">
        <v>0</v>
      </c>
      <c r="K44" s="289">
        <f>(G44+J44)*1.404%</f>
        <v/>
      </c>
      <c r="L44" s="289">
        <f>K44+E44</f>
        <v/>
      </c>
      <c r="M44" s="383">
        <f>F44+C44</f>
        <v/>
      </c>
      <c r="N44" s="290">
        <f>G44+D44+I44+J44</f>
        <v/>
      </c>
    </row>
    <row customHeight="1" ht="18" r="45" s="249">
      <c r="A45" s="286" t="n">
        <v>37</v>
      </c>
      <c r="B45" s="287" t="inlineStr">
        <is>
          <t>Хунзахский</t>
        </is>
      </c>
      <c r="C45" s="297" t="n">
        <v>0</v>
      </c>
      <c r="D45" s="309" t="n">
        <v>0</v>
      </c>
      <c r="E45" s="289">
        <f>(D45+I45)*0.5%</f>
        <v/>
      </c>
      <c r="F45" s="297" t="n">
        <v>259</v>
      </c>
      <c r="G45" s="309" t="n">
        <v>56132.38</v>
      </c>
      <c r="H45" s="356" t="n">
        <v>0</v>
      </c>
      <c r="I45" s="308" t="n">
        <v>0</v>
      </c>
      <c r="J45" s="308" t="n">
        <v>0</v>
      </c>
      <c r="K45" s="289">
        <f>(G45+J45)*1.404%</f>
        <v/>
      </c>
      <c r="L45" s="289">
        <f>K45+E45</f>
        <v/>
      </c>
      <c r="M45" s="383">
        <f>F45+C45</f>
        <v/>
      </c>
      <c r="N45" s="290">
        <f>G45+D45+I45+J45</f>
        <v/>
      </c>
    </row>
    <row customHeight="1" ht="18" r="46" s="249">
      <c r="A46" s="286" t="n">
        <v>38</v>
      </c>
      <c r="B46" s="287" t="inlineStr">
        <is>
          <t>Цумадинский</t>
        </is>
      </c>
      <c r="C46" s="297" t="n">
        <v>5</v>
      </c>
      <c r="D46" s="309" t="n">
        <v>1435.92</v>
      </c>
      <c r="E46" s="289">
        <f>(D46+I46)*0.5%</f>
        <v/>
      </c>
      <c r="F46" s="297" t="n">
        <v>107</v>
      </c>
      <c r="G46" s="309" t="n">
        <v>17759.1</v>
      </c>
      <c r="H46" s="356" t="n">
        <v>0</v>
      </c>
      <c r="I46" s="308" t="n">
        <v>0</v>
      </c>
      <c r="J46" s="308" t="n">
        <v>0</v>
      </c>
      <c r="K46" s="289">
        <f>(G46+J46)*1.404%</f>
        <v/>
      </c>
      <c r="L46" s="289">
        <f>K46+E46</f>
        <v/>
      </c>
      <c r="M46" s="383">
        <f>F46+C46</f>
        <v/>
      </c>
      <c r="N46" s="290">
        <f>G46+D46+I46+J46</f>
        <v/>
      </c>
    </row>
    <row customFormat="1" customHeight="1" ht="18" r="47" s="285">
      <c r="A47" s="286" t="n">
        <v>39</v>
      </c>
      <c r="B47" s="287" t="inlineStr">
        <is>
          <t>Цунтинский</t>
        </is>
      </c>
      <c r="C47" s="297" t="n">
        <v>1</v>
      </c>
      <c r="D47" s="309" t="n">
        <v>94.5</v>
      </c>
      <c r="E47" s="289">
        <f>(D47+I47)*0.5%</f>
        <v/>
      </c>
      <c r="F47" s="297" t="n">
        <v>17</v>
      </c>
      <c r="G47" s="309" t="n">
        <v>2531.75</v>
      </c>
      <c r="H47" s="356" t="n">
        <v>0</v>
      </c>
      <c r="I47" s="308" t="n">
        <v>0</v>
      </c>
      <c r="J47" s="308" t="n">
        <v>0</v>
      </c>
      <c r="K47" s="289">
        <f>(G47+J47)*1.404%</f>
        <v/>
      </c>
      <c r="L47" s="289">
        <f>K47+E47</f>
        <v/>
      </c>
      <c r="M47" s="383">
        <f>F47+C47</f>
        <v/>
      </c>
      <c r="N47" s="290">
        <f>G47+D47+I47+J47</f>
        <v/>
      </c>
    </row>
    <row customHeight="1" ht="18" r="48" s="249">
      <c r="A48" s="286" t="n">
        <v>40</v>
      </c>
      <c r="B48" s="287" t="inlineStr">
        <is>
          <t>Бежтинский участок</t>
        </is>
      </c>
      <c r="C48" s="297" t="n">
        <v>0</v>
      </c>
      <c r="D48" s="309" t="n">
        <v>0</v>
      </c>
      <c r="E48" s="289">
        <f>(D48+I48)*0.5%</f>
        <v/>
      </c>
      <c r="F48" s="297" t="n">
        <v>51</v>
      </c>
      <c r="G48" s="309" t="n">
        <v>6606.5</v>
      </c>
      <c r="H48" s="356" t="n">
        <v>0</v>
      </c>
      <c r="I48" s="308" t="n">
        <v>0</v>
      </c>
      <c r="J48" s="308" t="n">
        <v>0</v>
      </c>
      <c r="K48" s="289">
        <f>(G48+J48)*1.404%</f>
        <v/>
      </c>
      <c r="L48" s="289">
        <f>K48+E48</f>
        <v/>
      </c>
      <c r="M48" s="383">
        <f>F48+C48</f>
        <v/>
      </c>
      <c r="N48" s="290">
        <f>G48+D48+I48+J48</f>
        <v/>
      </c>
    </row>
    <row customHeight="1" ht="18" r="49" s="249">
      <c r="A49" s="286" t="n">
        <v>41</v>
      </c>
      <c r="B49" s="287" t="inlineStr">
        <is>
          <t>Чародинский</t>
        </is>
      </c>
      <c r="C49" s="297" t="n">
        <v>0</v>
      </c>
      <c r="D49" s="309" t="n">
        <v>0</v>
      </c>
      <c r="E49" s="289">
        <f>(D49+I49)*0.5%</f>
        <v/>
      </c>
      <c r="F49" s="297" t="n">
        <v>83</v>
      </c>
      <c r="G49" s="309" t="n">
        <v>11071.14</v>
      </c>
      <c r="H49" s="356" t="n">
        <v>0</v>
      </c>
      <c r="I49" s="308" t="n">
        <v>0</v>
      </c>
      <c r="J49" s="308" t="n">
        <v>0</v>
      </c>
      <c r="K49" s="289">
        <f>(G49+J49)*1.404%</f>
        <v/>
      </c>
      <c r="L49" s="289">
        <f>K49+E49</f>
        <v/>
      </c>
      <c r="M49" s="383">
        <f>F49+C49</f>
        <v/>
      </c>
      <c r="N49" s="290">
        <f>G49+D49+I49+J49</f>
        <v/>
      </c>
    </row>
    <row customHeight="1" ht="18" r="50" s="249">
      <c r="A50" s="286" t="n">
        <v>42</v>
      </c>
      <c r="B50" s="287" t="inlineStr">
        <is>
          <t>Шамильский</t>
        </is>
      </c>
      <c r="C50" s="297" t="n">
        <v>0</v>
      </c>
      <c r="D50" s="309" t="n">
        <v>0</v>
      </c>
      <c r="E50" s="289">
        <f>(D50+I50)*0.5%</f>
        <v/>
      </c>
      <c r="F50" s="297" t="n">
        <v>162</v>
      </c>
      <c r="G50" s="309" t="n">
        <v>23092.19</v>
      </c>
      <c r="H50" s="356" t="n">
        <v>0</v>
      </c>
      <c r="I50" s="308" t="n">
        <v>0</v>
      </c>
      <c r="J50" s="308" t="n">
        <v>0</v>
      </c>
      <c r="K50" s="289">
        <f>(G50+J50)*1.404%</f>
        <v/>
      </c>
      <c r="L50" s="289">
        <f>K50+E50</f>
        <v/>
      </c>
      <c r="M50" s="383">
        <f>F50+C50</f>
        <v/>
      </c>
      <c r="N50" s="290">
        <f>G50+D50+I50+J50</f>
        <v/>
      </c>
    </row>
    <row customHeight="1" ht="19.45" r="51" s="249">
      <c r="A51" s="286" t="n">
        <v>44</v>
      </c>
      <c r="B51" s="287" t="inlineStr">
        <is>
          <t>г.Махачкала</t>
        </is>
      </c>
      <c r="C51" s="297" t="n">
        <v>3545</v>
      </c>
      <c r="D51" s="309" t="n">
        <v>3568309.53</v>
      </c>
      <c r="E51" s="289">
        <f>(D51+I51)*0.5%</f>
        <v/>
      </c>
      <c r="F51" s="297" t="n">
        <v>7064</v>
      </c>
      <c r="G51" s="309" t="n">
        <v>6829503.029999999</v>
      </c>
      <c r="H51" s="356" t="n">
        <v>0</v>
      </c>
      <c r="I51" s="308" t="n">
        <v>0</v>
      </c>
      <c r="J51" s="308" t="n">
        <v>0</v>
      </c>
      <c r="K51" s="289">
        <f>(G51+J51)*1.404%</f>
        <v/>
      </c>
      <c r="L51" s="289">
        <f>K51+E51</f>
        <v/>
      </c>
      <c r="M51" s="383">
        <f>F51+C51</f>
        <v/>
      </c>
      <c r="N51" s="290">
        <f>G51+D51+I51+J51</f>
        <v/>
      </c>
    </row>
    <row customFormat="1" customHeight="1" ht="21.7" r="52" s="285">
      <c r="A52" s="286" t="n">
        <v>45</v>
      </c>
      <c r="B52" s="287" t="inlineStr">
        <is>
          <t>г.Буйнакск</t>
        </is>
      </c>
      <c r="C52" s="297" t="n">
        <v>615</v>
      </c>
      <c r="D52" s="309" t="n">
        <v>497898.49</v>
      </c>
      <c r="E52" s="289">
        <f>(D52+I52)*0.5%</f>
        <v/>
      </c>
      <c r="F52" s="297" t="n">
        <v>1180</v>
      </c>
      <c r="G52" s="309" t="n">
        <v>853379.8100000001</v>
      </c>
      <c r="H52" s="356" t="n">
        <v>0</v>
      </c>
      <c r="I52" s="308" t="n">
        <v>0</v>
      </c>
      <c r="J52" s="308" t="n">
        <v>0</v>
      </c>
      <c r="K52" s="289">
        <f>(G52+J52)*1.404%</f>
        <v/>
      </c>
      <c r="L52" s="289">
        <f>K52+E52</f>
        <v/>
      </c>
      <c r="M52" s="383">
        <f>F52+C52</f>
        <v/>
      </c>
      <c r="N52" s="290">
        <f>G52+D52+I52+J52</f>
        <v/>
      </c>
    </row>
    <row customHeight="1" ht="21.05" r="53" s="249">
      <c r="A53" s="286" t="n">
        <v>46</v>
      </c>
      <c r="B53" s="287" t="inlineStr">
        <is>
          <t>г.Дагестанские Огни</t>
        </is>
      </c>
      <c r="C53" s="297" t="n">
        <v>329</v>
      </c>
      <c r="D53" s="309" t="n">
        <v>225646.54</v>
      </c>
      <c r="E53" s="289">
        <f>(D53+I53)*0.5%</f>
        <v/>
      </c>
      <c r="F53" s="297" t="n">
        <v>1285</v>
      </c>
      <c r="G53" s="309" t="n">
        <v>999891.66</v>
      </c>
      <c r="H53" s="356" t="n">
        <v>0</v>
      </c>
      <c r="I53" s="308" t="n">
        <v>0</v>
      </c>
      <c r="J53" s="308" t="n">
        <v>0</v>
      </c>
      <c r="K53" s="289">
        <f>(G53+J53)*1.404%</f>
        <v/>
      </c>
      <c r="L53" s="289">
        <f>K53+E53</f>
        <v/>
      </c>
      <c r="M53" s="383">
        <f>F53+C53</f>
        <v/>
      </c>
      <c r="N53" s="290">
        <f>G53+D53+I53+J53</f>
        <v/>
      </c>
    </row>
    <row customHeight="1" ht="21.05" r="54" s="249">
      <c r="A54" s="286" t="n">
        <v>47</v>
      </c>
      <c r="B54" s="287" t="inlineStr">
        <is>
          <t>г.Дербент</t>
        </is>
      </c>
      <c r="C54" s="297" t="n">
        <v>1500</v>
      </c>
      <c r="D54" s="309" t="n">
        <v>1021702.67</v>
      </c>
      <c r="E54" s="289">
        <f>(D54+I54)*0.5%</f>
        <v/>
      </c>
      <c r="F54" s="297" t="n">
        <v>3875</v>
      </c>
      <c r="G54" s="309" t="n">
        <v>2746644.23</v>
      </c>
      <c r="H54" s="356" t="n">
        <v>0</v>
      </c>
      <c r="I54" s="308" t="n">
        <v>0</v>
      </c>
      <c r="J54" s="308" t="n">
        <v>0</v>
      </c>
      <c r="K54" s="289">
        <f>(G54+J54)*1.17%</f>
        <v/>
      </c>
      <c r="L54" s="289">
        <f>K54+E54</f>
        <v/>
      </c>
      <c r="M54" s="383">
        <f>F54+C54</f>
        <v/>
      </c>
      <c r="N54" s="290">
        <f>G54+D54+I54+J54</f>
        <v/>
      </c>
    </row>
    <row customHeight="1" ht="21.05" r="55" s="249">
      <c r="A55" s="286" t="n">
        <v>48</v>
      </c>
      <c r="B55" s="287" t="inlineStr">
        <is>
          <t>г.Избербаш</t>
        </is>
      </c>
      <c r="C55" s="297" t="n">
        <v>322</v>
      </c>
      <c r="D55" s="309" t="n">
        <v>236420.63</v>
      </c>
      <c r="E55" s="289">
        <f>(D55+I55)*0.5%</f>
        <v/>
      </c>
      <c r="F55" s="297" t="n">
        <v>966</v>
      </c>
      <c r="G55" s="309" t="n">
        <v>679408.34</v>
      </c>
      <c r="H55" s="356" t="n">
        <v>0</v>
      </c>
      <c r="I55" s="308" t="n">
        <v>0</v>
      </c>
      <c r="J55" s="308" t="n">
        <v>0</v>
      </c>
      <c r="K55" s="289">
        <f>(G55+J55)*1.404%</f>
        <v/>
      </c>
      <c r="L55" s="289">
        <f>K55+E55</f>
        <v/>
      </c>
      <c r="M55" s="383">
        <f>F55+C55</f>
        <v/>
      </c>
      <c r="N55" s="290">
        <f>G55+D55+I55+J55</f>
        <v/>
      </c>
    </row>
    <row customHeight="1" ht="21.05" r="56" s="249">
      <c r="A56" s="286" t="n">
        <v>49</v>
      </c>
      <c r="B56" s="287" t="inlineStr">
        <is>
          <t>г.Каспийск</t>
        </is>
      </c>
      <c r="C56" s="297" t="n">
        <v>1176</v>
      </c>
      <c r="D56" s="309" t="n">
        <v>985094.9</v>
      </c>
      <c r="E56" s="289">
        <f>(D56+I56)*0.5%</f>
        <v/>
      </c>
      <c r="F56" s="297" t="n">
        <v>2137</v>
      </c>
      <c r="G56" s="309" t="n">
        <v>1722589.03</v>
      </c>
      <c r="H56" s="356" t="n">
        <v>0</v>
      </c>
      <c r="I56" s="308" t="n">
        <v>0</v>
      </c>
      <c r="J56" s="308" t="n">
        <v>0</v>
      </c>
      <c r="K56" s="289">
        <f>(G56+J56)*1.404%</f>
        <v/>
      </c>
      <c r="L56" s="289">
        <f>K56+E56</f>
        <v/>
      </c>
      <c r="M56" s="383">
        <f>F56+C56</f>
        <v/>
      </c>
      <c r="N56" s="290">
        <f>G56+D56+I56+J56</f>
        <v/>
      </c>
    </row>
    <row customHeight="1" ht="21.7" r="57" s="249">
      <c r="A57" s="286" t="n">
        <v>50</v>
      </c>
      <c r="B57" s="287" t="inlineStr">
        <is>
          <t>г.Кизилюрт</t>
        </is>
      </c>
      <c r="C57" s="297" t="n">
        <v>229</v>
      </c>
      <c r="D57" s="309" t="n">
        <v>163641.09</v>
      </c>
      <c r="E57" s="289">
        <f>(D57+I57)*0.5%</f>
        <v/>
      </c>
      <c r="F57" s="297" t="n">
        <v>554</v>
      </c>
      <c r="G57" s="309" t="n">
        <v>370031.62</v>
      </c>
      <c r="H57" s="356" t="n">
        <v>0</v>
      </c>
      <c r="I57" s="308" t="n">
        <v>0</v>
      </c>
      <c r="J57" s="308" t="n">
        <v>0</v>
      </c>
      <c r="K57" s="289">
        <f>(G57+J57)*1.404%</f>
        <v/>
      </c>
      <c r="L57" s="289">
        <f>K57+E57</f>
        <v/>
      </c>
      <c r="M57" s="383">
        <f>F57+C57</f>
        <v/>
      </c>
      <c r="N57" s="290">
        <f>G57+D57+I57+J57</f>
        <v/>
      </c>
    </row>
    <row customHeight="1" ht="18" r="58" s="249">
      <c r="A58" s="286" t="n">
        <v>51</v>
      </c>
      <c r="B58" s="287" t="inlineStr">
        <is>
          <t>г.Кизляр</t>
        </is>
      </c>
      <c r="C58" s="297" t="n">
        <v>257</v>
      </c>
      <c r="D58" s="309" t="n">
        <v>171592.42</v>
      </c>
      <c r="E58" s="289">
        <f>(D58+I58)*0.5%</f>
        <v/>
      </c>
      <c r="F58" s="297" t="n">
        <v>979</v>
      </c>
      <c r="G58" s="309" t="n">
        <v>692189.22</v>
      </c>
      <c r="H58" s="356" t="n">
        <v>0</v>
      </c>
      <c r="I58" s="308" t="n">
        <v>0</v>
      </c>
      <c r="J58" s="308" t="n">
        <v>0</v>
      </c>
      <c r="K58" s="289">
        <f>(G58+J58)*1.404%</f>
        <v/>
      </c>
      <c r="L58" s="289">
        <f>K58+E58</f>
        <v/>
      </c>
      <c r="M58" s="383">
        <f>F58+C58</f>
        <v/>
      </c>
      <c r="N58" s="290">
        <f>G58+D58+I58+J58</f>
        <v/>
      </c>
    </row>
    <row customFormat="1" customHeight="1" ht="18" r="59" s="245">
      <c r="A59" s="286" t="n">
        <v>52</v>
      </c>
      <c r="B59" s="287" t="inlineStr">
        <is>
          <t>г.Хасавюрт</t>
        </is>
      </c>
      <c r="C59" s="297" t="n">
        <v>412</v>
      </c>
      <c r="D59" s="309" t="n">
        <v>406442.74</v>
      </c>
      <c r="E59" s="289">
        <f>(D59+I59)*0.5%</f>
        <v/>
      </c>
      <c r="F59" s="297" t="n">
        <v>948</v>
      </c>
      <c r="G59" s="309" t="n">
        <v>851511.6</v>
      </c>
      <c r="H59" s="356" t="n">
        <v>0</v>
      </c>
      <c r="I59" s="308" t="n">
        <v>0</v>
      </c>
      <c r="J59" s="308" t="n">
        <v>0</v>
      </c>
      <c r="K59" s="289">
        <f>(G59+J59)*1.404%</f>
        <v/>
      </c>
      <c r="L59" s="289">
        <f>K59+E59</f>
        <v/>
      </c>
      <c r="M59" s="383">
        <f>F59+C59</f>
        <v/>
      </c>
      <c r="N59" s="290">
        <f>G59+D59+I59+J59</f>
        <v/>
      </c>
    </row>
    <row customHeight="1" ht="18.65" r="60" s="249">
      <c r="A60" s="286" t="n">
        <v>53</v>
      </c>
      <c r="B60" s="287" t="inlineStr">
        <is>
          <t>г.Южно-Сухокумск</t>
        </is>
      </c>
      <c r="C60" s="314" t="n">
        <v>26</v>
      </c>
      <c r="D60" s="360" t="n">
        <v>13842.3</v>
      </c>
      <c r="E60" s="289">
        <f>(D60+I60)*0.5%</f>
        <v/>
      </c>
      <c r="F60" s="314" t="n">
        <v>336</v>
      </c>
      <c r="G60" s="360" t="n">
        <v>185398.97</v>
      </c>
      <c r="H60" s="356" t="n">
        <v>0</v>
      </c>
      <c r="I60" s="308" t="n">
        <v>0</v>
      </c>
      <c r="J60" s="308" t="n">
        <v>0</v>
      </c>
      <c r="K60" s="289">
        <f>(G60+J60)*1.404%</f>
        <v/>
      </c>
      <c r="L60" s="289">
        <f>K60+E60</f>
        <v/>
      </c>
      <c r="M60" s="383">
        <f>F60+C60</f>
        <v/>
      </c>
      <c r="N60" s="290">
        <f>G60+D60+I60+J60</f>
        <v/>
      </c>
    </row>
    <row customHeight="1" ht="21.05" r="61" s="249">
      <c r="A61" s="316" t="inlineStr">
        <is>
          <t>Всего:</t>
        </is>
      </c>
      <c r="B61" s="252" t="n"/>
      <c r="C61" s="364">
        <f>SUM(C9:C60)</f>
        <v/>
      </c>
      <c r="D61" s="363">
        <f>SUM(D9:D60)</f>
        <v/>
      </c>
      <c r="E61" s="363">
        <f>SUM(E9:E60)</f>
        <v/>
      </c>
      <c r="F61" s="364">
        <f>SUM(F9:F60)</f>
        <v/>
      </c>
      <c r="G61" s="363">
        <f>SUM(G9:G60)</f>
        <v/>
      </c>
      <c r="H61" s="363">
        <f>SUM(H9:H60)</f>
        <v/>
      </c>
      <c r="I61" s="363">
        <f>SUM(I9:I60)</f>
        <v/>
      </c>
      <c r="J61" s="363">
        <f>SUM(J9:J60)</f>
        <v/>
      </c>
      <c r="K61" s="363">
        <f>SUM(K9:K60)</f>
        <v/>
      </c>
      <c r="L61" s="363">
        <f>SUM(L9:L60)</f>
        <v/>
      </c>
      <c r="M61" s="384">
        <f>SUM(M9:M60)</f>
        <v/>
      </c>
      <c r="N61" s="323">
        <f>SUM(N9:N60)</f>
        <v/>
      </c>
    </row>
    <row customHeight="1" ht="12.9" r="62" s="249">
      <c r="N62" s="331" t="n"/>
    </row>
    <row customHeight="1" ht="12.9" r="64" s="249">
      <c r="L64" s="330" t="n"/>
    </row>
  </sheetData>
  <mergeCells count="10">
    <mergeCell ref="A2:N2"/>
    <mergeCell ref="A4:A6"/>
    <mergeCell ref="B4:B6"/>
    <mergeCell ref="C4:L4"/>
    <mergeCell ref="M4:N5"/>
    <mergeCell ref="C5:E5"/>
    <mergeCell ref="F5:L5"/>
    <mergeCell ref="I6:J6"/>
    <mergeCell ref="A8:N8"/>
    <mergeCell ref="A61:B61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4.xml><?xml version="1.0" encoding="utf-8"?>
<worksheet xmlns="http://schemas.openxmlformats.org/spreadsheetml/2006/main">
  <sheetPr filterMode="0">
    <tabColor rgb="FF33CCCC"/>
    <outlinePr summaryBelow="1" summaryRight="1"/>
    <pageSetUpPr fitToPage="0"/>
  </sheetPr>
  <dimension ref="A1:P6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Right" state="frozen" topLeftCell="C7" xSplit="2" ySplit="6"/>
      <selection activeCell="A1" activeCellId="0" pane="topLeft" sqref="A1"/>
      <selection activeCell="C1" activeCellId="0" pane="topRight" sqref="C1"/>
      <selection activeCell="A7" activeCellId="0" pane="bottomLeft" sqref="A7"/>
      <selection activeCell="F8" activeCellId="1" pane="bottomRight" sqref="F9:G60 F8"/>
    </sheetView>
  </sheetViews>
  <sheetFormatPr baseColWidth="8" defaultColWidth="9.2109375" defaultRowHeight="12.9" outlineLevelCol="0" outlineLevelRow="0" zeroHeight="0"/>
  <cols>
    <col customWidth="1" max="1" min="1" style="245" width="3.43"/>
    <col customWidth="1" max="2" min="2" style="245" width="27.96"/>
    <col customWidth="1" max="3" min="3" style="245" width="7.54"/>
    <col customWidth="1" max="4" min="4" style="245" width="18.53"/>
    <col customWidth="1" max="5" min="5" style="245" width="12.64"/>
    <col customWidth="1" max="6" min="6" style="245" width="8.09"/>
    <col customWidth="1" max="7" min="7" style="245" width="17.4"/>
    <col customWidth="1" max="8" min="8" style="245" width="9.09"/>
    <col customWidth="1" max="9" min="9" style="245" width="14.64"/>
    <col customWidth="1" max="10" min="10" style="245" width="14.86"/>
    <col customWidth="1" max="12" min="11" style="245" width="13.31"/>
    <col customWidth="1" max="13" min="13" style="248" width="10.42"/>
    <col customWidth="1" max="14" min="14" style="248" width="15.64"/>
    <col customWidth="1" max="15" min="15" style="245" width="9.09"/>
    <col customWidth="1" max="16" min="16" style="245" width="11.64"/>
    <col customWidth="1" max="257" min="17" style="245" width="9.09"/>
  </cols>
  <sheetData>
    <row customHeight="1" ht="6.75" r="1" s="249">
      <c r="M1" s="245" t="n"/>
      <c r="N1" s="245" t="n"/>
    </row>
    <row customHeight="1" ht="6.75" r="2" s="249">
      <c r="M2" s="245" t="n"/>
      <c r="N2" s="245" t="n"/>
    </row>
    <row customHeight="1" ht="33.75" r="3" s="249">
      <c r="A3" s="333" t="inlineStr">
        <is>
          <t>№</t>
        </is>
      </c>
      <c r="B3" s="333" t="inlineStr">
        <is>
          <t>Муниципальные районы и городские округа</t>
        </is>
      </c>
      <c r="C3" s="385" t="inlineStr">
        <is>
          <t>Потребность в средствах на 07.20</t>
        </is>
      </c>
      <c r="D3" s="254" t="n"/>
      <c r="E3" s="254" t="n"/>
      <c r="F3" s="254" t="n"/>
      <c r="G3" s="254" t="n"/>
      <c r="H3" s="254" t="n"/>
      <c r="I3" s="254" t="n"/>
      <c r="J3" s="254" t="n"/>
      <c r="K3" s="254" t="n"/>
      <c r="L3" s="254" t="n"/>
      <c r="M3" s="386" t="inlineStr">
        <is>
          <t>Потребность по заявке</t>
        </is>
      </c>
      <c r="N3" s="387" t="n"/>
    </row>
    <row customHeight="1" ht="27.8" r="4" s="249">
      <c r="C4" s="388" t="n"/>
      <c r="D4" s="252" t="n"/>
      <c r="E4" s="389" t="n"/>
      <c r="F4" s="334" t="n"/>
      <c r="G4" s="252" t="n"/>
      <c r="H4" s="252" t="n"/>
      <c r="I4" s="252" t="n"/>
      <c r="J4" s="252" t="n"/>
      <c r="K4" s="252" t="n"/>
      <c r="L4" s="390" t="inlineStr">
        <is>
          <t>всего
226 ст.</t>
        </is>
      </c>
      <c r="M4" s="391" t="n"/>
      <c r="N4" s="392" t="n"/>
    </row>
    <row customHeight="1" ht="88.55" r="5" s="249">
      <c r="A5" s="258" t="n"/>
      <c r="B5" s="258" t="n"/>
      <c r="C5" s="380" t="inlineStr">
        <is>
          <t>к-во
 мног.</t>
        </is>
      </c>
      <c r="D5" s="393" t="inlineStr">
        <is>
          <t>банк
 мног.</t>
        </is>
      </c>
      <c r="E5" s="394" t="inlineStr">
        <is>
          <t>услуги банка  ст.226</t>
        </is>
      </c>
      <c r="F5" s="395" t="inlineStr">
        <is>
          <t xml:space="preserve">к-во
мног.  </t>
        </is>
      </c>
      <c r="G5" s="396" t="inlineStr">
        <is>
          <t xml:space="preserve">     мног. 
     сумма 
ст. 262</t>
        </is>
      </c>
      <c r="H5" s="377" t="inlineStr">
        <is>
          <t>кол-во</t>
        </is>
      </c>
      <c r="I5" s="269" t="inlineStr">
        <is>
          <t>топливо</t>
        </is>
      </c>
      <c r="J5" s="271" t="n"/>
      <c r="K5" s="397" t="inlineStr">
        <is>
          <t>п/р 1,3806% ст.221</t>
        </is>
      </c>
      <c r="L5" s="257" t="n"/>
      <c r="M5" s="398" t="inlineStr">
        <is>
          <t>вего 
к-во</t>
        </is>
      </c>
      <c r="N5" s="399" t="inlineStr">
        <is>
          <t>итого</t>
        </is>
      </c>
    </row>
    <row customHeight="1" ht="22.5" r="6" s="249">
      <c r="A6" s="250" t="n">
        <v>1</v>
      </c>
      <c r="B6" s="250" t="n">
        <v>2</v>
      </c>
      <c r="C6" s="400" t="n">
        <v>55</v>
      </c>
      <c r="D6" s="250" t="n">
        <v>58</v>
      </c>
      <c r="E6" s="401" t="n">
        <v>61</v>
      </c>
      <c r="F6" s="250" t="n">
        <v>64</v>
      </c>
      <c r="G6" s="250" t="n">
        <v>68</v>
      </c>
      <c r="H6" s="250" t="n"/>
      <c r="I6" s="250" t="inlineStr">
        <is>
          <t>банк</t>
        </is>
      </c>
      <c r="J6" s="250" t="inlineStr">
        <is>
          <t>почта</t>
        </is>
      </c>
      <c r="K6" s="401" t="n">
        <v>71</v>
      </c>
      <c r="L6" s="348" t="inlineStr">
        <is>
          <t>71а</t>
        </is>
      </c>
      <c r="M6" s="250" t="n">
        <v>73</v>
      </c>
      <c r="N6" s="250" t="n">
        <v>74</v>
      </c>
    </row>
    <row customHeight="1" ht="7.55" r="7" s="249">
      <c r="A7" s="250" t="n"/>
    </row>
    <row customHeight="1" ht="21.05" r="8" s="249">
      <c r="A8" s="286" t="n">
        <v>1</v>
      </c>
      <c r="B8" s="287" t="inlineStr">
        <is>
          <t>Агульский</t>
        </is>
      </c>
      <c r="C8" s="402" t="n">
        <v>0</v>
      </c>
      <c r="D8" s="354" t="n">
        <v>0</v>
      </c>
      <c r="E8" s="289">
        <f>D8*0.5%</f>
        <v/>
      </c>
      <c r="F8" s="288" t="n">
        <v>79</v>
      </c>
      <c r="G8" s="289" t="n">
        <v>26817.71</v>
      </c>
      <c r="H8" s="403" t="n">
        <v>0</v>
      </c>
      <c r="I8" s="289" t="n">
        <v>0</v>
      </c>
      <c r="J8" s="289" t="n">
        <v>0</v>
      </c>
      <c r="K8" s="289">
        <f>(G8+J8)*1.404%</f>
        <v/>
      </c>
      <c r="L8" s="294">
        <f>E8+K8</f>
        <v/>
      </c>
      <c r="M8" s="404">
        <f>F8+C8</f>
        <v/>
      </c>
      <c r="N8" s="405">
        <f>D8+G8+I8+J8</f>
        <v/>
      </c>
    </row>
    <row customFormat="1" customHeight="1" ht="21.05" r="9" s="285">
      <c r="A9" s="286" t="n">
        <v>2</v>
      </c>
      <c r="B9" s="287" t="inlineStr">
        <is>
          <t>Акушинский</t>
        </is>
      </c>
      <c r="C9" s="406" t="n">
        <v>323</v>
      </c>
      <c r="D9" s="354" t="n">
        <v>502589.42</v>
      </c>
      <c r="E9" s="289">
        <f>D9*0.5%</f>
        <v/>
      </c>
      <c r="F9" s="288" t="n">
        <v>588</v>
      </c>
      <c r="G9" s="289" t="n">
        <v>828722.73</v>
      </c>
      <c r="H9" s="403" t="n">
        <v>0</v>
      </c>
      <c r="I9" s="289" t="n">
        <v>0</v>
      </c>
      <c r="J9" s="289" t="n">
        <v>0</v>
      </c>
      <c r="K9" s="289">
        <f>(G9+J9)*1.404%</f>
        <v/>
      </c>
      <c r="L9" s="294">
        <f>E9+K9</f>
        <v/>
      </c>
      <c r="M9" s="404">
        <f>F9+C9</f>
        <v/>
      </c>
      <c r="N9" s="405">
        <f>D9+G9+I9+J9</f>
        <v/>
      </c>
    </row>
    <row customHeight="1" ht="21.05" r="10" s="249">
      <c r="A10" s="286" t="n">
        <v>3</v>
      </c>
      <c r="B10" s="287" t="inlineStr">
        <is>
          <t>Ахвахский</t>
        </is>
      </c>
      <c r="C10" s="407" t="n">
        <v>0</v>
      </c>
      <c r="D10" s="408" t="n">
        <v>0</v>
      </c>
      <c r="E10" s="289">
        <f>D10*0.5%</f>
        <v/>
      </c>
      <c r="F10" s="288" t="n">
        <v>109</v>
      </c>
      <c r="G10" s="289" t="n">
        <v>27221.59</v>
      </c>
      <c r="H10" s="403" t="n">
        <v>0</v>
      </c>
      <c r="I10" s="289" t="n">
        <v>0</v>
      </c>
      <c r="J10" s="289" t="n">
        <v>0</v>
      </c>
      <c r="K10" s="289">
        <f>(G10+J10)*1.404%</f>
        <v/>
      </c>
      <c r="L10" s="294">
        <f>E10+K10</f>
        <v/>
      </c>
      <c r="M10" s="404">
        <f>F10+C10</f>
        <v/>
      </c>
      <c r="N10" s="405">
        <f>D10+G10+I10+J10</f>
        <v/>
      </c>
    </row>
    <row customHeight="1" ht="21.05" r="11" s="249">
      <c r="A11" s="286" t="n">
        <v>4</v>
      </c>
      <c r="B11" s="287" t="inlineStr">
        <is>
          <t>Ахтынский</t>
        </is>
      </c>
      <c r="C11" s="407" t="n">
        <v>120</v>
      </c>
      <c r="D11" s="408" t="n">
        <v>135743.41</v>
      </c>
      <c r="E11" s="289">
        <f>D11*0.5%</f>
        <v/>
      </c>
      <c r="F11" s="288" t="n">
        <v>288</v>
      </c>
      <c r="G11" s="289" t="n">
        <v>301383.99</v>
      </c>
      <c r="H11" s="403" t="n">
        <v>0</v>
      </c>
      <c r="I11" s="289" t="n">
        <v>0</v>
      </c>
      <c r="J11" s="289" t="n">
        <v>0</v>
      </c>
      <c r="K11" s="289">
        <f>(G11+J11)*1.404%</f>
        <v/>
      </c>
      <c r="L11" s="294">
        <f>E11+K11</f>
        <v/>
      </c>
      <c r="M11" s="404">
        <f>F11+C11</f>
        <v/>
      </c>
      <c r="N11" s="405">
        <f>D11+G11+I11+J11</f>
        <v/>
      </c>
    </row>
    <row customHeight="1" ht="21.05" r="12" s="249">
      <c r="A12" s="286" t="n">
        <v>5</v>
      </c>
      <c r="B12" s="287" t="inlineStr">
        <is>
          <t>Бабаюртовский</t>
        </is>
      </c>
      <c r="C12" s="407" t="n">
        <v>290</v>
      </c>
      <c r="D12" s="408" t="n">
        <v>491392.51</v>
      </c>
      <c r="E12" s="289">
        <f>D12*0.5%</f>
        <v/>
      </c>
      <c r="F12" s="288" t="n">
        <v>546</v>
      </c>
      <c r="G12" s="289" t="n">
        <v>914187.79</v>
      </c>
      <c r="H12" s="403" t="n">
        <v>0</v>
      </c>
      <c r="I12" s="289" t="n">
        <v>0</v>
      </c>
      <c r="J12" s="289" t="n">
        <v>0</v>
      </c>
      <c r="K12" s="289">
        <f>(G12+J12)*1.404%</f>
        <v/>
      </c>
      <c r="L12" s="294">
        <f>E12+K12</f>
        <v/>
      </c>
      <c r="M12" s="404">
        <f>F12+C12</f>
        <v/>
      </c>
      <c r="N12" s="405">
        <f>D12+G12+I12+J12</f>
        <v/>
      </c>
    </row>
    <row customHeight="1" ht="21.05" r="13" s="249">
      <c r="A13" s="286" t="n">
        <v>6</v>
      </c>
      <c r="B13" s="287" t="inlineStr">
        <is>
          <t>Ботлихский</t>
        </is>
      </c>
      <c r="C13" s="407" t="n">
        <v>104</v>
      </c>
      <c r="D13" s="408" t="n">
        <v>91542.10000000001</v>
      </c>
      <c r="E13" s="289">
        <f>D13*0.5%</f>
        <v/>
      </c>
      <c r="F13" s="288" t="n">
        <v>234</v>
      </c>
      <c r="G13" s="289" t="n">
        <v>206972.71</v>
      </c>
      <c r="H13" s="403" t="n">
        <v>0</v>
      </c>
      <c r="I13" s="289" t="n">
        <v>0</v>
      </c>
      <c r="J13" s="289" t="n">
        <v>0</v>
      </c>
      <c r="K13" s="289">
        <f>(G13+J13)*1.404%</f>
        <v/>
      </c>
      <c r="L13" s="294">
        <f>E13+K13</f>
        <v/>
      </c>
      <c r="M13" s="404">
        <f>F13+C13</f>
        <v/>
      </c>
      <c r="N13" s="405">
        <f>D13+G13+I13+J13</f>
        <v/>
      </c>
    </row>
    <row customHeight="1" ht="21.05" r="14" s="249">
      <c r="A14" s="286" t="n">
        <v>7</v>
      </c>
      <c r="B14" s="287" t="inlineStr">
        <is>
          <t>Буйнакский</t>
        </is>
      </c>
      <c r="C14" s="407" t="n">
        <v>252</v>
      </c>
      <c r="D14" s="408" t="n">
        <v>367725.83</v>
      </c>
      <c r="E14" s="289">
        <f>D14*0.5%</f>
        <v/>
      </c>
      <c r="F14" s="288" t="n">
        <v>427</v>
      </c>
      <c r="G14" s="289" t="n">
        <v>580809.3</v>
      </c>
      <c r="H14" s="403" t="n">
        <v>0</v>
      </c>
      <c r="I14" s="289" t="n">
        <v>0</v>
      </c>
      <c r="J14" s="289" t="n">
        <v>0</v>
      </c>
      <c r="K14" s="289">
        <f>(G14+J14)*1.404%</f>
        <v/>
      </c>
      <c r="L14" s="294">
        <f>E14+K14</f>
        <v/>
      </c>
      <c r="M14" s="404">
        <f>F14+C14</f>
        <v/>
      </c>
      <c r="N14" s="405">
        <f>D14+G14+I14+J14</f>
        <v/>
      </c>
    </row>
    <row customHeight="1" ht="21.05" r="15" s="249">
      <c r="A15" s="286" t="n">
        <v>8</v>
      </c>
      <c r="B15" s="287" t="inlineStr">
        <is>
          <t>Гергебильский</t>
        </is>
      </c>
      <c r="C15" s="407" t="n">
        <v>45</v>
      </c>
      <c r="D15" s="409" t="n">
        <v>50810.33</v>
      </c>
      <c r="E15" s="289">
        <f>D15*0.5%</f>
        <v/>
      </c>
      <c r="F15" s="297" t="n">
        <v>73</v>
      </c>
      <c r="G15" s="309" t="n">
        <v>80508.42</v>
      </c>
      <c r="H15" s="403" t="n">
        <v>0</v>
      </c>
      <c r="I15" s="289" t="n">
        <v>0</v>
      </c>
      <c r="J15" s="289" t="n">
        <v>0</v>
      </c>
      <c r="K15" s="289">
        <f>(G15+J15)*1.404%</f>
        <v/>
      </c>
      <c r="L15" s="294">
        <f>E15+K15</f>
        <v/>
      </c>
      <c r="M15" s="404">
        <f>F15+C15</f>
        <v/>
      </c>
      <c r="N15" s="405">
        <f>D15+G15+I15+J15</f>
        <v/>
      </c>
    </row>
    <row customFormat="1" customHeight="1" ht="21.05" r="16" s="285">
      <c r="A16" s="286" t="n">
        <v>9</v>
      </c>
      <c r="B16" s="287" t="inlineStr">
        <is>
          <t>Гумбетовский</t>
        </is>
      </c>
      <c r="C16" s="407" t="n">
        <v>0</v>
      </c>
      <c r="D16" s="409" t="n">
        <v>0</v>
      </c>
      <c r="E16" s="289">
        <f>D16*0.5%</f>
        <v/>
      </c>
      <c r="F16" s="288" t="n">
        <v>85</v>
      </c>
      <c r="G16" s="289" t="n">
        <v>23380.32</v>
      </c>
      <c r="H16" s="403" t="n">
        <v>0</v>
      </c>
      <c r="I16" s="289" t="n">
        <v>0</v>
      </c>
      <c r="J16" s="289" t="n">
        <v>0</v>
      </c>
      <c r="K16" s="289">
        <f>(G16+J16)*1.404%</f>
        <v/>
      </c>
      <c r="L16" s="294">
        <f>E16+K16</f>
        <v/>
      </c>
      <c r="M16" s="404">
        <f>F16+C16</f>
        <v/>
      </c>
      <c r="N16" s="405">
        <f>D16+G16+I16+J16</f>
        <v/>
      </c>
    </row>
    <row customHeight="1" ht="21.05" r="17" s="249">
      <c r="A17" s="286" t="n">
        <v>10</v>
      </c>
      <c r="B17" s="287" t="inlineStr">
        <is>
          <t>Гунибский</t>
        </is>
      </c>
      <c r="C17" s="407" t="n">
        <v>55</v>
      </c>
      <c r="D17" s="408" t="n">
        <v>24780.75</v>
      </c>
      <c r="E17" s="289">
        <f>D17*0.5%</f>
        <v/>
      </c>
      <c r="F17" s="288" t="n">
        <v>90</v>
      </c>
      <c r="G17" s="289" t="n">
        <v>38614.89</v>
      </c>
      <c r="H17" s="403" t="n">
        <v>0</v>
      </c>
      <c r="I17" s="289" t="n">
        <v>0</v>
      </c>
      <c r="J17" s="289" t="n">
        <v>0</v>
      </c>
      <c r="K17" s="289">
        <f>(G17+J17)*1.404%</f>
        <v/>
      </c>
      <c r="L17" s="294">
        <f>E17+K17</f>
        <v/>
      </c>
      <c r="M17" s="404">
        <f>F17+C17</f>
        <v/>
      </c>
      <c r="N17" s="405">
        <f>D17+G17+I17+J17</f>
        <v/>
      </c>
    </row>
    <row customHeight="1" ht="19.45" r="18" s="249">
      <c r="A18" s="286" t="n">
        <v>11</v>
      </c>
      <c r="B18" s="287" t="inlineStr">
        <is>
          <t>Дахадаевский</t>
        </is>
      </c>
      <c r="C18" s="407" t="n">
        <v>223</v>
      </c>
      <c r="D18" s="408" t="n">
        <v>311597.22</v>
      </c>
      <c r="E18" s="289">
        <f>D18*0.5%</f>
        <v/>
      </c>
      <c r="F18" s="288" t="n">
        <v>524</v>
      </c>
      <c r="G18" s="289" t="n">
        <v>677435.89</v>
      </c>
      <c r="H18" s="403" t="n">
        <v>0</v>
      </c>
      <c r="I18" s="289" t="n">
        <v>0</v>
      </c>
      <c r="J18" s="289" t="n">
        <v>0</v>
      </c>
      <c r="K18" s="289">
        <f>(G18+J18)*1.404%</f>
        <v/>
      </c>
      <c r="L18" s="294">
        <f>E18+K18</f>
        <v/>
      </c>
      <c r="M18" s="404">
        <f>F18+C18</f>
        <v/>
      </c>
      <c r="N18" s="405">
        <f>D18+G18+I18+J18</f>
        <v/>
      </c>
    </row>
    <row customFormat="1" customHeight="1" ht="20.25" r="19" s="285">
      <c r="A19" s="286" t="n">
        <v>12</v>
      </c>
      <c r="B19" s="287" t="inlineStr">
        <is>
          <t>Дербентский</t>
        </is>
      </c>
      <c r="C19" s="407" t="n">
        <v>575</v>
      </c>
      <c r="D19" s="409" t="n">
        <v>895054.72</v>
      </c>
      <c r="E19" s="289">
        <f>D19*0.5%</f>
        <v/>
      </c>
      <c r="F19" s="288" t="n">
        <v>1093</v>
      </c>
      <c r="G19" s="298" t="n">
        <v>1562166.48</v>
      </c>
      <c r="H19" s="403" t="n">
        <v>0</v>
      </c>
      <c r="I19" s="289" t="n">
        <v>0</v>
      </c>
      <c r="J19" s="289" t="n">
        <v>0</v>
      </c>
      <c r="K19" s="289">
        <f>(G19+J19)*1.17%</f>
        <v/>
      </c>
      <c r="L19" s="294">
        <f>E19+K19</f>
        <v/>
      </c>
      <c r="M19" s="404">
        <f>F19+C19</f>
        <v/>
      </c>
      <c r="N19" s="405">
        <f>D19+G19+I19+J19</f>
        <v/>
      </c>
    </row>
    <row customHeight="1" ht="21.05" r="20" s="249">
      <c r="A20" s="286" t="n">
        <v>13</v>
      </c>
      <c r="B20" s="287" t="inlineStr">
        <is>
          <t>Докузпаринский</t>
        </is>
      </c>
      <c r="C20" s="407" t="n">
        <v>110</v>
      </c>
      <c r="D20" s="408" t="n">
        <v>101559.9</v>
      </c>
      <c r="E20" s="289">
        <f>D20*0.5%</f>
        <v/>
      </c>
      <c r="F20" s="288" t="n">
        <v>245</v>
      </c>
      <c r="G20" s="289" t="n">
        <v>189330.91</v>
      </c>
      <c r="H20" s="403" t="n">
        <v>0</v>
      </c>
      <c r="I20" s="289" t="n">
        <v>0</v>
      </c>
      <c r="J20" s="289" t="n">
        <v>0</v>
      </c>
      <c r="K20" s="289">
        <f>(G20+J20)*1.404%</f>
        <v/>
      </c>
      <c r="L20" s="294">
        <f>E20+K20</f>
        <v/>
      </c>
      <c r="M20" s="404">
        <f>F20+C20</f>
        <v/>
      </c>
      <c r="N20" s="405">
        <f>D20+G20+I20+J20</f>
        <v/>
      </c>
    </row>
    <row customFormat="1" customHeight="1" ht="21.05" r="21" s="245">
      <c r="A21" s="286" t="n">
        <v>14</v>
      </c>
      <c r="B21" s="287" t="inlineStr">
        <is>
          <t>Казбековский</t>
        </is>
      </c>
      <c r="C21" s="407" t="n">
        <v>432</v>
      </c>
      <c r="D21" s="408" t="n">
        <v>553484.36</v>
      </c>
      <c r="E21" s="289">
        <f>D21*0.5%</f>
        <v/>
      </c>
      <c r="F21" s="288" t="n">
        <v>558</v>
      </c>
      <c r="G21" s="289" t="n">
        <v>686488.1800000001</v>
      </c>
      <c r="H21" s="403" t="n">
        <v>0</v>
      </c>
      <c r="I21" s="289" t="n">
        <v>0</v>
      </c>
      <c r="J21" s="289" t="n">
        <v>0</v>
      </c>
      <c r="K21" s="289">
        <f>(G21+J21)*1.404%</f>
        <v/>
      </c>
      <c r="L21" s="294">
        <f>E21+K21</f>
        <v/>
      </c>
      <c r="M21" s="404">
        <f>F21+C21</f>
        <v/>
      </c>
      <c r="N21" s="405">
        <f>D21+G21+I21+J21</f>
        <v/>
      </c>
    </row>
    <row customHeight="1" ht="21.05" r="22" s="249">
      <c r="A22" s="286" t="n">
        <v>15</v>
      </c>
      <c r="B22" s="287" t="inlineStr">
        <is>
          <t>Кайтагский</t>
        </is>
      </c>
      <c r="C22" s="407" t="n">
        <v>319</v>
      </c>
      <c r="D22" s="408" t="n">
        <v>457031.62</v>
      </c>
      <c r="E22" s="289">
        <f>D22*0.5%</f>
        <v/>
      </c>
      <c r="F22" s="288" t="n">
        <v>562</v>
      </c>
      <c r="G22" s="289" t="n">
        <v>731734.86</v>
      </c>
      <c r="H22" s="403" t="n">
        <v>0</v>
      </c>
      <c r="I22" s="289" t="n">
        <v>0</v>
      </c>
      <c r="J22" s="289" t="n">
        <v>0</v>
      </c>
      <c r="K22" s="289">
        <f>(G22+J22)*1.404%</f>
        <v/>
      </c>
      <c r="L22" s="294">
        <f>E22+K22</f>
        <v/>
      </c>
      <c r="M22" s="404">
        <f>F22+C22</f>
        <v/>
      </c>
      <c r="N22" s="405">
        <f>D22+G22+I22+J22</f>
        <v/>
      </c>
    </row>
    <row customHeight="1" ht="21.7" r="23" s="249">
      <c r="A23" s="286" t="n">
        <v>16</v>
      </c>
      <c r="B23" s="287" t="inlineStr">
        <is>
          <t>Карабудахкентский</t>
        </is>
      </c>
      <c r="C23" s="407" t="n">
        <v>539</v>
      </c>
      <c r="D23" s="408" t="n">
        <v>851441.63</v>
      </c>
      <c r="E23" s="289">
        <f>D23*0.5%</f>
        <v/>
      </c>
      <c r="F23" s="288" t="n">
        <v>1092</v>
      </c>
      <c r="G23" s="289" t="n">
        <v>2060548.85</v>
      </c>
      <c r="H23" s="403" t="n">
        <v>0</v>
      </c>
      <c r="I23" s="289" t="n">
        <v>0</v>
      </c>
      <c r="J23" s="289" t="n">
        <v>0</v>
      </c>
      <c r="K23" s="289">
        <f>(G23+J23)*1.404%</f>
        <v/>
      </c>
      <c r="L23" s="294">
        <f>E23+K23</f>
        <v/>
      </c>
      <c r="M23" s="404">
        <f>F23+C23</f>
        <v/>
      </c>
      <c r="N23" s="405">
        <f>D23+G23+I23+J23</f>
        <v/>
      </c>
    </row>
    <row customHeight="1" ht="21.05" r="24" s="249">
      <c r="A24" s="286" t="n">
        <v>17</v>
      </c>
      <c r="B24" s="287" t="inlineStr">
        <is>
          <t>Каякентский</t>
        </is>
      </c>
      <c r="C24" s="407" t="n">
        <v>222</v>
      </c>
      <c r="D24" s="408" t="n">
        <v>314740.45</v>
      </c>
      <c r="E24" s="289">
        <f>D24*0.5%</f>
        <v/>
      </c>
      <c r="F24" s="288" t="n">
        <v>402</v>
      </c>
      <c r="G24" s="289" t="n">
        <v>552288.12</v>
      </c>
      <c r="H24" s="403" t="n">
        <v>0</v>
      </c>
      <c r="I24" s="289" t="n">
        <v>0</v>
      </c>
      <c r="J24" s="289" t="n">
        <v>0</v>
      </c>
      <c r="K24" s="289">
        <f>(G24+J24)*1.404%</f>
        <v/>
      </c>
      <c r="L24" s="294">
        <f>E24+K24</f>
        <v/>
      </c>
      <c r="M24" s="404">
        <f>F24+C24</f>
        <v/>
      </c>
      <c r="N24" s="405">
        <f>D24+G24+I24+J24</f>
        <v/>
      </c>
    </row>
    <row customHeight="1" ht="21.05" r="25" s="249">
      <c r="A25" s="286" t="n">
        <v>18</v>
      </c>
      <c r="B25" s="287" t="inlineStr">
        <is>
          <t>Кизилюртовский</t>
        </is>
      </c>
      <c r="C25" s="407" t="n">
        <v>805</v>
      </c>
      <c r="D25" s="408" t="n">
        <v>1259268.1</v>
      </c>
      <c r="E25" s="289">
        <f>D25*0.5%</f>
        <v/>
      </c>
      <c r="F25" s="288" t="n">
        <v>952</v>
      </c>
      <c r="G25" s="289" t="n">
        <v>1581036.01</v>
      </c>
      <c r="H25" s="403" t="n">
        <v>0</v>
      </c>
      <c r="I25" s="289" t="n">
        <v>0</v>
      </c>
      <c r="J25" s="289" t="n">
        <v>0</v>
      </c>
      <c r="K25" s="289">
        <f>(G25+J25)*1.404%</f>
        <v/>
      </c>
      <c r="L25" s="294">
        <f>E25+K25</f>
        <v/>
      </c>
      <c r="M25" s="404">
        <f>F25+C25</f>
        <v/>
      </c>
      <c r="N25" s="405">
        <f>D25+G25+I25+J25</f>
        <v/>
      </c>
    </row>
    <row customHeight="1" ht="21.05" r="26" s="249">
      <c r="A26" s="286" t="n">
        <v>19</v>
      </c>
      <c r="B26" s="287" t="inlineStr">
        <is>
          <t>Кизлярский</t>
        </is>
      </c>
      <c r="C26" s="407" t="n">
        <v>277</v>
      </c>
      <c r="D26" s="409" t="n">
        <v>272187.76</v>
      </c>
      <c r="E26" s="289">
        <f>D26*0.5%</f>
        <v/>
      </c>
      <c r="F26" s="288" t="n">
        <v>412</v>
      </c>
      <c r="G26" s="358" t="n">
        <v>395313.29</v>
      </c>
      <c r="H26" s="403" t="n">
        <v>0</v>
      </c>
      <c r="I26" s="289" t="n">
        <v>0</v>
      </c>
      <c r="J26" s="289" t="n">
        <v>0</v>
      </c>
      <c r="K26" s="289">
        <f>(G26+J26)*1.404%</f>
        <v/>
      </c>
      <c r="L26" s="294">
        <f>E26+K26</f>
        <v/>
      </c>
      <c r="M26" s="404">
        <f>F26+C26</f>
        <v/>
      </c>
      <c r="N26" s="405">
        <f>D26+G26+I26+J26</f>
        <v/>
      </c>
    </row>
    <row customHeight="1" ht="20.25" r="27" s="249">
      <c r="A27" s="286" t="n">
        <v>20</v>
      </c>
      <c r="B27" s="287" t="inlineStr">
        <is>
          <t>Кулинский</t>
        </is>
      </c>
      <c r="C27" s="407" t="n">
        <v>0</v>
      </c>
      <c r="D27" s="408" t="n">
        <v>0</v>
      </c>
      <c r="E27" s="289">
        <f>D27*0.5%</f>
        <v/>
      </c>
      <c r="F27" s="288" t="n">
        <v>93</v>
      </c>
      <c r="G27" s="289" t="n">
        <v>28091.57</v>
      </c>
      <c r="H27" s="403" t="n">
        <v>0</v>
      </c>
      <c r="I27" s="289" t="n">
        <v>0</v>
      </c>
      <c r="J27" s="289" t="n">
        <v>0</v>
      </c>
      <c r="K27" s="289">
        <f>(G27+J27)*1.404%</f>
        <v/>
      </c>
      <c r="L27" s="294">
        <f>E27+K27</f>
        <v/>
      </c>
      <c r="M27" s="404">
        <f>F27+C27</f>
        <v/>
      </c>
      <c r="N27" s="405">
        <f>D27+G27+I27+J27</f>
        <v/>
      </c>
    </row>
    <row customHeight="1" ht="21.05" r="28" s="249">
      <c r="A28" s="286" t="n">
        <v>21</v>
      </c>
      <c r="B28" s="287" t="inlineStr">
        <is>
          <t>Кумторкалинский</t>
        </is>
      </c>
      <c r="C28" s="407" t="n">
        <v>97</v>
      </c>
      <c r="D28" s="408" t="n">
        <v>252419.85</v>
      </c>
      <c r="E28" s="289">
        <f>D28*0.5%</f>
        <v/>
      </c>
      <c r="F28" s="288" t="n">
        <v>218</v>
      </c>
      <c r="G28" s="289" t="n">
        <v>511586.37</v>
      </c>
      <c r="H28" s="403" t="n">
        <v>0</v>
      </c>
      <c r="I28" s="289" t="n">
        <v>0</v>
      </c>
      <c r="J28" s="289" t="n">
        <v>0</v>
      </c>
      <c r="K28" s="289">
        <f>(G28+J28)*1.404%</f>
        <v/>
      </c>
      <c r="L28" s="294">
        <f>E28+K28</f>
        <v/>
      </c>
      <c r="M28" s="404">
        <f>F28+C28</f>
        <v/>
      </c>
      <c r="N28" s="405">
        <f>D28+G28+I28+J28</f>
        <v/>
      </c>
    </row>
    <row customHeight="1" ht="21.05" r="29" s="249">
      <c r="A29" s="286" t="n">
        <v>22</v>
      </c>
      <c r="B29" s="287" t="inlineStr">
        <is>
          <t>Курахский</t>
        </is>
      </c>
      <c r="C29" s="407" t="n">
        <v>79</v>
      </c>
      <c r="D29" s="408" t="n">
        <v>85135.47</v>
      </c>
      <c r="E29" s="289">
        <f>D29*0.5%</f>
        <v/>
      </c>
      <c r="F29" s="288" t="n">
        <v>200</v>
      </c>
      <c r="G29" s="289" t="n">
        <v>242904.68</v>
      </c>
      <c r="H29" s="403" t="n">
        <v>0</v>
      </c>
      <c r="I29" s="289" t="n">
        <v>0</v>
      </c>
      <c r="J29" s="289" t="n">
        <v>0</v>
      </c>
      <c r="K29" s="289">
        <f>(G29+J29)*1.404%</f>
        <v/>
      </c>
      <c r="L29" s="294">
        <f>E29+K29</f>
        <v/>
      </c>
      <c r="M29" s="404">
        <f>F29+C29</f>
        <v/>
      </c>
      <c r="N29" s="405">
        <f>D29+G29+I29+J29</f>
        <v/>
      </c>
    </row>
    <row customHeight="1" ht="21.05" r="30" s="249">
      <c r="A30" s="286" t="n">
        <v>23</v>
      </c>
      <c r="B30" s="287" t="inlineStr">
        <is>
          <t>Лакский</t>
        </is>
      </c>
      <c r="C30" s="407" t="n">
        <v>44</v>
      </c>
      <c r="D30" s="408" t="n">
        <v>10622.94</v>
      </c>
      <c r="E30" s="289">
        <f>D30*0.5%</f>
        <v/>
      </c>
      <c r="F30" s="288" t="n">
        <v>51</v>
      </c>
      <c r="G30" s="289" t="n">
        <v>13458.82</v>
      </c>
      <c r="H30" s="403" t="n">
        <v>0</v>
      </c>
      <c r="I30" s="289" t="n">
        <v>0</v>
      </c>
      <c r="J30" s="289" t="n">
        <v>0</v>
      </c>
      <c r="K30" s="289">
        <f>(G30+J30)*1.404%</f>
        <v/>
      </c>
      <c r="L30" s="294">
        <f>E30+K30</f>
        <v/>
      </c>
      <c r="M30" s="404">
        <f>F30+C30</f>
        <v/>
      </c>
      <c r="N30" s="405">
        <f>D30+G30+I30+J30</f>
        <v/>
      </c>
    </row>
    <row customFormat="1" customHeight="1" ht="18.8" r="31" s="285">
      <c r="A31" s="286" t="n">
        <v>24</v>
      </c>
      <c r="B31" s="287" t="inlineStr">
        <is>
          <t>Левашинский</t>
        </is>
      </c>
      <c r="C31" s="407" t="n">
        <v>297</v>
      </c>
      <c r="D31" s="409" t="n">
        <v>439264.4</v>
      </c>
      <c r="E31" s="289">
        <f>D31*0.5%</f>
        <v/>
      </c>
      <c r="F31" s="288" t="n">
        <v>533</v>
      </c>
      <c r="G31" s="289" t="n">
        <v>817919.88</v>
      </c>
      <c r="H31" s="403" t="n">
        <v>0</v>
      </c>
      <c r="I31" s="289" t="n">
        <v>0</v>
      </c>
      <c r="J31" s="289" t="n">
        <v>0</v>
      </c>
      <c r="K31" s="289">
        <f>(G31+J31)*1.404%</f>
        <v/>
      </c>
      <c r="L31" s="294">
        <f>E31+K31</f>
        <v/>
      </c>
      <c r="M31" s="404">
        <f>F31+C31</f>
        <v/>
      </c>
      <c r="N31" s="405">
        <f>D31+G31+I31+J31</f>
        <v/>
      </c>
    </row>
    <row customHeight="1" ht="21.05" r="32" s="249">
      <c r="A32" s="286" t="n">
        <v>25</v>
      </c>
      <c r="B32" s="287" t="inlineStr">
        <is>
          <t>Магарамкентский</t>
        </is>
      </c>
      <c r="C32" s="407" t="n">
        <v>576</v>
      </c>
      <c r="D32" s="409" t="n">
        <v>954687.76</v>
      </c>
      <c r="E32" s="289">
        <f>D32*0.5%</f>
        <v/>
      </c>
      <c r="F32" s="288" t="n">
        <v>840</v>
      </c>
      <c r="G32" s="309" t="n">
        <v>1406596.92</v>
      </c>
      <c r="H32" s="403" t="n">
        <v>0</v>
      </c>
      <c r="I32" s="289" t="n">
        <v>0</v>
      </c>
      <c r="J32" s="289" t="n">
        <v>0</v>
      </c>
      <c r="K32" s="289">
        <f>(G32+J32)*1.404%</f>
        <v/>
      </c>
      <c r="L32" s="294">
        <f>E32+K32</f>
        <v/>
      </c>
      <c r="M32" s="404">
        <f>F32+C32</f>
        <v/>
      </c>
      <c r="N32" s="405">
        <f>D32+G32+I32+J32</f>
        <v/>
      </c>
    </row>
    <row customFormat="1" customHeight="1" ht="21.05" r="33" s="245">
      <c r="A33" s="286" t="n">
        <v>26</v>
      </c>
      <c r="B33" s="287" t="inlineStr">
        <is>
          <t>Hоволакский</t>
        </is>
      </c>
      <c r="C33" s="407" t="n">
        <v>270</v>
      </c>
      <c r="D33" s="409" t="n">
        <v>518671.46</v>
      </c>
      <c r="E33" s="289">
        <f>D33*0.5%</f>
        <v/>
      </c>
      <c r="F33" s="288" t="n">
        <v>320</v>
      </c>
      <c r="G33" s="289" t="n">
        <v>621408.67</v>
      </c>
      <c r="H33" s="403" t="n">
        <v>0</v>
      </c>
      <c r="I33" s="289" t="n">
        <v>0</v>
      </c>
      <c r="J33" s="289" t="n">
        <v>0</v>
      </c>
      <c r="K33" s="289">
        <f>(G33+J33)*1.404%</f>
        <v/>
      </c>
      <c r="L33" s="294">
        <f>E33+K33</f>
        <v/>
      </c>
      <c r="M33" s="404">
        <f>F33+C33</f>
        <v/>
      </c>
      <c r="N33" s="405">
        <f>D33+G33+I33+J33</f>
        <v/>
      </c>
    </row>
    <row customHeight="1" ht="20.25" r="34" s="249">
      <c r="A34" s="286" t="n">
        <v>27</v>
      </c>
      <c r="B34" s="287" t="inlineStr">
        <is>
          <t>Hогайский</t>
        </is>
      </c>
      <c r="C34" s="407" t="n">
        <v>97</v>
      </c>
      <c r="D34" s="409" t="n">
        <v>83567.67</v>
      </c>
      <c r="E34" s="289">
        <f>D34*0.5%</f>
        <v/>
      </c>
      <c r="F34" s="288" t="n">
        <v>144</v>
      </c>
      <c r="G34" s="309" t="n">
        <v>117535.85</v>
      </c>
      <c r="H34" s="403" t="n">
        <v>0</v>
      </c>
      <c r="I34" s="308" t="n">
        <v>0</v>
      </c>
      <c r="J34" s="308" t="n">
        <v>0</v>
      </c>
      <c r="K34" s="289">
        <f>(G34+J34)*1.404%</f>
        <v/>
      </c>
      <c r="L34" s="294">
        <f>E34+K34</f>
        <v/>
      </c>
      <c r="M34" s="404">
        <f>F34+C34</f>
        <v/>
      </c>
      <c r="N34" s="405">
        <f>D34+G34+I34+J34</f>
        <v/>
      </c>
    </row>
    <row customHeight="1" ht="21.05" r="35" s="249">
      <c r="A35" s="286" t="n">
        <v>28</v>
      </c>
      <c r="B35" s="287" t="inlineStr">
        <is>
          <t>Рутульский</t>
        </is>
      </c>
      <c r="C35" s="407" t="n">
        <v>79</v>
      </c>
      <c r="D35" s="408" t="n">
        <v>25500.91</v>
      </c>
      <c r="E35" s="289">
        <f>D35*0.5%</f>
        <v/>
      </c>
      <c r="F35" s="288" t="n">
        <v>177</v>
      </c>
      <c r="G35" s="289" t="n">
        <v>48576.79</v>
      </c>
      <c r="H35" s="403" t="n">
        <v>0</v>
      </c>
      <c r="I35" s="289" t="n">
        <v>0</v>
      </c>
      <c r="J35" s="289" t="n">
        <v>0</v>
      </c>
      <c r="K35" s="289">
        <f>(G35+J35)*1.404%</f>
        <v/>
      </c>
      <c r="L35" s="294">
        <f>E35+K35</f>
        <v/>
      </c>
      <c r="M35" s="404">
        <f>F35+C35</f>
        <v/>
      </c>
      <c r="N35" s="405">
        <f>D35+G35+I35+J35</f>
        <v/>
      </c>
    </row>
    <row customHeight="1" ht="21.05" r="36" s="249">
      <c r="A36" s="286" t="n">
        <v>29</v>
      </c>
      <c r="B36" s="287" t="inlineStr">
        <is>
          <t>Сергокалинский</t>
        </is>
      </c>
      <c r="C36" s="407" t="n">
        <v>185</v>
      </c>
      <c r="D36" s="408" t="n">
        <v>344413.86</v>
      </c>
      <c r="E36" s="289">
        <f>D36*0.5%</f>
        <v/>
      </c>
      <c r="F36" s="288" t="n">
        <v>393</v>
      </c>
      <c r="G36" s="289" t="n">
        <v>666220.53</v>
      </c>
      <c r="H36" s="403" t="n">
        <v>0</v>
      </c>
      <c r="I36" s="289" t="n">
        <v>0</v>
      </c>
      <c r="J36" s="289" t="n">
        <v>0</v>
      </c>
      <c r="K36" s="289">
        <f>(G36+J36)*1.404%</f>
        <v/>
      </c>
      <c r="L36" s="294">
        <f>E36+K36</f>
        <v/>
      </c>
      <c r="M36" s="404">
        <f>F36+C36</f>
        <v/>
      </c>
      <c r="N36" s="405">
        <f>D36+G36+I36+J36</f>
        <v/>
      </c>
    </row>
    <row customHeight="1" ht="21.05" r="37" s="249">
      <c r="A37" s="286" t="n">
        <v>30</v>
      </c>
      <c r="B37" s="287" t="inlineStr">
        <is>
          <t>Сулeйман-Стальский</t>
        </is>
      </c>
      <c r="C37" s="407" t="n">
        <v>320</v>
      </c>
      <c r="D37" s="408" t="n">
        <v>458506.1</v>
      </c>
      <c r="E37" s="289">
        <f>D37*0.5%</f>
        <v/>
      </c>
      <c r="F37" s="288" t="n">
        <v>778</v>
      </c>
      <c r="G37" s="289" t="n">
        <v>1080614.01</v>
      </c>
      <c r="H37" s="403" t="n">
        <v>0</v>
      </c>
      <c r="I37" s="289" t="n">
        <v>0</v>
      </c>
      <c r="J37" s="289" t="n">
        <v>0</v>
      </c>
      <c r="K37" s="289">
        <f>(G37+J37)*1.404%</f>
        <v/>
      </c>
      <c r="L37" s="294">
        <f>E37+K37</f>
        <v/>
      </c>
      <c r="M37" s="404">
        <f>F37+C37</f>
        <v/>
      </c>
      <c r="N37" s="405">
        <f>D37+G37+I37+J37</f>
        <v/>
      </c>
    </row>
    <row customHeight="1" ht="21.05" r="38" s="249">
      <c r="A38" s="286" t="n">
        <v>31</v>
      </c>
      <c r="B38" s="287" t="inlineStr">
        <is>
          <t>Табасаранский</t>
        </is>
      </c>
      <c r="C38" s="407" t="n">
        <v>719</v>
      </c>
      <c r="D38" s="408" t="n">
        <v>1207704.45</v>
      </c>
      <c r="E38" s="289">
        <f>D38*0.5%</f>
        <v/>
      </c>
      <c r="F38" s="288" t="n">
        <v>1509</v>
      </c>
      <c r="G38" s="289" t="n">
        <v>2523299.55</v>
      </c>
      <c r="H38" s="403" t="n">
        <v>0</v>
      </c>
      <c r="I38" s="289" t="n">
        <v>0</v>
      </c>
      <c r="J38" s="289" t="n">
        <v>0</v>
      </c>
      <c r="K38" s="289">
        <f>(G38+J38)*1.404%</f>
        <v/>
      </c>
      <c r="L38" s="294">
        <f>E38+K38</f>
        <v/>
      </c>
      <c r="M38" s="404">
        <f>F38+C38</f>
        <v/>
      </c>
      <c r="N38" s="405">
        <f>D38+G38+I38+J38</f>
        <v/>
      </c>
    </row>
    <row customHeight="1" ht="21.05" r="39" s="249">
      <c r="A39" s="286" t="n">
        <v>32</v>
      </c>
      <c r="B39" s="287" t="inlineStr">
        <is>
          <t>Тарумовский</t>
        </is>
      </c>
      <c r="C39" s="407" t="n">
        <v>296</v>
      </c>
      <c r="D39" s="408" t="n">
        <v>398503.9</v>
      </c>
      <c r="E39" s="289">
        <f>D39*0.5%</f>
        <v/>
      </c>
      <c r="F39" s="288" t="n">
        <v>370</v>
      </c>
      <c r="G39" s="289" t="n">
        <v>502046.39</v>
      </c>
      <c r="H39" s="403" t="n">
        <v>0</v>
      </c>
      <c r="I39" s="289" t="n">
        <v>0</v>
      </c>
      <c r="J39" s="289" t="n">
        <v>0</v>
      </c>
      <c r="K39" s="289">
        <f>(G39+J39)*1.404%</f>
        <v/>
      </c>
      <c r="L39" s="294">
        <f>E39+K39</f>
        <v/>
      </c>
      <c r="M39" s="404">
        <f>F39+C39</f>
        <v/>
      </c>
      <c r="N39" s="405">
        <f>D39+G39+I39+J39</f>
        <v/>
      </c>
    </row>
    <row customHeight="1" ht="21.05" r="40" s="249">
      <c r="A40" s="286" t="n">
        <v>33</v>
      </c>
      <c r="B40" s="287" t="inlineStr">
        <is>
          <t>Тляратинский</t>
        </is>
      </c>
      <c r="C40" s="407" t="n">
        <v>6</v>
      </c>
      <c r="D40" s="408" t="n">
        <v>1426.44</v>
      </c>
      <c r="E40" s="289">
        <f>D40*0.5%</f>
        <v/>
      </c>
      <c r="F40" s="288" t="n">
        <v>50</v>
      </c>
      <c r="G40" s="289" t="n">
        <v>14396.27</v>
      </c>
      <c r="H40" s="403" t="n">
        <v>0</v>
      </c>
      <c r="I40" s="289" t="n">
        <v>0</v>
      </c>
      <c r="J40" s="289" t="n">
        <v>0</v>
      </c>
      <c r="K40" s="289">
        <f>(G40+J40)*1.404%</f>
        <v/>
      </c>
      <c r="L40" s="294">
        <f>E40+K40</f>
        <v/>
      </c>
      <c r="M40" s="404">
        <f>F40+C40</f>
        <v/>
      </c>
      <c r="N40" s="405">
        <f>D40+G40+I40+J40</f>
        <v/>
      </c>
    </row>
    <row customHeight="1" ht="21.05" r="41" s="249">
      <c r="A41" s="286" t="n">
        <v>34</v>
      </c>
      <c r="B41" s="287" t="inlineStr">
        <is>
          <t>Унцукульский</t>
        </is>
      </c>
      <c r="C41" s="407" t="n">
        <v>98</v>
      </c>
      <c r="D41" s="408" t="n">
        <v>33757.61</v>
      </c>
      <c r="E41" s="289">
        <f>D41*0.5%</f>
        <v/>
      </c>
      <c r="F41" s="288" t="n">
        <v>210</v>
      </c>
      <c r="G41" s="289" t="n">
        <v>70496.13</v>
      </c>
      <c r="H41" s="403" t="n">
        <v>0</v>
      </c>
      <c r="I41" s="289" t="n">
        <v>0</v>
      </c>
      <c r="J41" s="289" t="n">
        <v>0</v>
      </c>
      <c r="K41" s="289">
        <f>(G41+J41)*1.404%</f>
        <v/>
      </c>
      <c r="L41" s="294">
        <f>E41+K41</f>
        <v/>
      </c>
      <c r="M41" s="404">
        <f>F41+C41</f>
        <v/>
      </c>
      <c r="N41" s="405">
        <f>D41+G41+I41+J41</f>
        <v/>
      </c>
    </row>
    <row customFormat="1" customHeight="1" ht="18.8" r="42" s="245">
      <c r="A42" s="286" t="n">
        <v>35</v>
      </c>
      <c r="B42" s="287" t="inlineStr">
        <is>
          <t>Хасавюртовский</t>
        </is>
      </c>
      <c r="C42" s="407" t="n">
        <v>1643</v>
      </c>
      <c r="D42" s="408" t="n">
        <v>3447380.18</v>
      </c>
      <c r="E42" s="289">
        <f>D42*0.5%</f>
        <v/>
      </c>
      <c r="F42" s="297" t="n">
        <v>2509</v>
      </c>
      <c r="G42" s="298" t="n">
        <v>4927835.47</v>
      </c>
      <c r="H42" s="403" t="n">
        <v>0</v>
      </c>
      <c r="I42" s="289" t="n">
        <v>0</v>
      </c>
      <c r="J42" s="289" t="n">
        <v>0</v>
      </c>
      <c r="K42" s="289">
        <f>(G42+J42)*1.404%</f>
        <v/>
      </c>
      <c r="L42" s="294">
        <f>E42+K42</f>
        <v/>
      </c>
      <c r="M42" s="404">
        <f>F42+C42</f>
        <v/>
      </c>
      <c r="N42" s="405">
        <f>D42+G42+I42+J42</f>
        <v/>
      </c>
    </row>
    <row customFormat="1" customHeight="1" ht="20.25" r="43" s="285">
      <c r="A43" s="286" t="n">
        <v>36</v>
      </c>
      <c r="B43" s="287" t="inlineStr">
        <is>
          <t>Хивский</t>
        </is>
      </c>
      <c r="C43" s="407" t="n">
        <v>9</v>
      </c>
      <c r="D43" s="409" t="n">
        <v>20460.54</v>
      </c>
      <c r="E43" s="289">
        <f>D43*0.5%</f>
        <v/>
      </c>
      <c r="F43" s="288" t="n">
        <v>300</v>
      </c>
      <c r="G43" s="289" t="n">
        <v>399349.14</v>
      </c>
      <c r="H43" s="403" t="n">
        <v>0</v>
      </c>
      <c r="I43" s="289" t="n">
        <v>0</v>
      </c>
      <c r="J43" s="289" t="n">
        <v>0</v>
      </c>
      <c r="K43" s="289">
        <f>(G43+J43)*1.404%</f>
        <v/>
      </c>
      <c r="L43" s="294">
        <f>E43+K43</f>
        <v/>
      </c>
      <c r="M43" s="404">
        <f>F43+C43</f>
        <v/>
      </c>
      <c r="N43" s="405">
        <f>D43+G43+I43+J43</f>
        <v/>
      </c>
    </row>
    <row customFormat="1" customHeight="1" ht="21.05" r="44" s="285">
      <c r="A44" s="286" t="n">
        <v>37</v>
      </c>
      <c r="B44" s="287" t="inlineStr">
        <is>
          <t>Хунзахский</t>
        </is>
      </c>
      <c r="C44" s="407" t="n">
        <v>0</v>
      </c>
      <c r="D44" s="409" t="n">
        <v>0</v>
      </c>
      <c r="E44" s="289">
        <f>D44*0.5%</f>
        <v/>
      </c>
      <c r="F44" s="288" t="n">
        <v>102</v>
      </c>
      <c r="G44" s="289" t="n">
        <v>46740.37</v>
      </c>
      <c r="H44" s="403" t="n">
        <v>0</v>
      </c>
      <c r="I44" s="289" t="n">
        <v>0</v>
      </c>
      <c r="J44" s="289" t="n">
        <v>0</v>
      </c>
      <c r="K44" s="289">
        <f>(G44+J44)*1.404%</f>
        <v/>
      </c>
      <c r="L44" s="294">
        <f>E44+K44</f>
        <v/>
      </c>
      <c r="M44" s="404">
        <f>F44+C44</f>
        <v/>
      </c>
      <c r="N44" s="405">
        <f>D44+G44+I44+J44</f>
        <v/>
      </c>
    </row>
    <row customHeight="1" ht="21.05" r="45" s="249">
      <c r="A45" s="286" t="n">
        <v>38</v>
      </c>
      <c r="B45" s="287" t="inlineStr">
        <is>
          <t>Цумадинский</t>
        </is>
      </c>
      <c r="C45" s="407" t="n">
        <v>32</v>
      </c>
      <c r="D45" s="408" t="n">
        <v>11691.91</v>
      </c>
      <c r="E45" s="289">
        <f>D45*0.5%</f>
        <v/>
      </c>
      <c r="F45" s="288" t="n">
        <v>258</v>
      </c>
      <c r="G45" s="289" t="n">
        <v>82680.28999999999</v>
      </c>
      <c r="H45" s="403" t="n">
        <v>0</v>
      </c>
      <c r="I45" s="289" t="n">
        <v>0</v>
      </c>
      <c r="J45" s="289" t="n">
        <v>0</v>
      </c>
      <c r="K45" s="289">
        <f>(G45+J45)*1.404%</f>
        <v/>
      </c>
      <c r="L45" s="294">
        <f>E45+K45</f>
        <v/>
      </c>
      <c r="M45" s="404">
        <f>F45+C45</f>
        <v/>
      </c>
      <c r="N45" s="405">
        <f>D45+G45+I45+J45</f>
        <v/>
      </c>
    </row>
    <row customFormat="1" customHeight="1" ht="21.05" r="46" s="285">
      <c r="A46" s="286" t="n">
        <v>39</v>
      </c>
      <c r="B46" s="287" t="inlineStr">
        <is>
          <t>Цунтинский</t>
        </is>
      </c>
      <c r="C46" s="407" t="n">
        <v>37</v>
      </c>
      <c r="D46" s="409" t="n">
        <v>11764.75</v>
      </c>
      <c r="E46" s="289">
        <f>D46*0.5%</f>
        <v/>
      </c>
      <c r="F46" s="312" t="n">
        <v>87</v>
      </c>
      <c r="G46" s="289" t="n">
        <v>24381.23</v>
      </c>
      <c r="H46" s="403" t="n">
        <v>0</v>
      </c>
      <c r="I46" s="289" t="n">
        <v>0</v>
      </c>
      <c r="J46" s="289" t="n">
        <v>0</v>
      </c>
      <c r="K46" s="289">
        <f>(G46+J46)*1.404%</f>
        <v/>
      </c>
      <c r="L46" s="294">
        <f>E46+K46</f>
        <v/>
      </c>
      <c r="M46" s="404">
        <f>F46+C46</f>
        <v/>
      </c>
      <c r="N46" s="405">
        <f>D46+G46+I46+J46</f>
        <v/>
      </c>
    </row>
    <row customHeight="1" ht="21.05" r="47" s="249">
      <c r="A47" s="286" t="n">
        <v>40</v>
      </c>
      <c r="B47" s="287" t="inlineStr">
        <is>
          <t>Бежтинский участок</t>
        </is>
      </c>
      <c r="C47" s="407" t="n">
        <v>0</v>
      </c>
      <c r="D47" s="410" t="n">
        <v>0</v>
      </c>
      <c r="E47" s="289">
        <f>D47*0.5%</f>
        <v/>
      </c>
      <c r="F47" s="297" t="n">
        <v>61</v>
      </c>
      <c r="G47" s="408" t="n">
        <v>21980.99</v>
      </c>
      <c r="H47" s="411" t="n">
        <v>0</v>
      </c>
      <c r="I47" s="354" t="n">
        <v>0</v>
      </c>
      <c r="J47" s="354" t="n">
        <v>0</v>
      </c>
      <c r="K47" s="289">
        <f>(G47+J47)*1.404%</f>
        <v/>
      </c>
      <c r="L47" s="294">
        <f>E47+K47</f>
        <v/>
      </c>
      <c r="M47" s="404">
        <f>F47+C47</f>
        <v/>
      </c>
      <c r="N47" s="405">
        <f>D47+G47+I47+J47</f>
        <v/>
      </c>
    </row>
    <row customHeight="1" ht="21.05" r="48" s="249">
      <c r="A48" s="286" t="n">
        <v>41</v>
      </c>
      <c r="B48" s="287" t="inlineStr">
        <is>
          <t>Чародинский</t>
        </is>
      </c>
      <c r="C48" s="407" t="n">
        <v>0</v>
      </c>
      <c r="D48" s="408" t="n">
        <v>0</v>
      </c>
      <c r="E48" s="289">
        <f>D48*0.5%</f>
        <v/>
      </c>
      <c r="F48" s="288" t="n">
        <v>60</v>
      </c>
      <c r="G48" s="289" t="n">
        <v>14040.7</v>
      </c>
      <c r="H48" s="403" t="n">
        <v>0</v>
      </c>
      <c r="I48" s="289" t="n">
        <v>0</v>
      </c>
      <c r="J48" s="289" t="n">
        <v>0</v>
      </c>
      <c r="K48" s="289">
        <f>(G48+J48)*1.404%</f>
        <v/>
      </c>
      <c r="L48" s="294">
        <f>E48+K48</f>
        <v/>
      </c>
      <c r="M48" s="404">
        <f>F48+C48</f>
        <v/>
      </c>
      <c r="N48" s="405">
        <f>D48+G48+I48+J48</f>
        <v/>
      </c>
    </row>
    <row customHeight="1" ht="21.05" r="49" s="249">
      <c r="A49" s="286" t="n">
        <v>42</v>
      </c>
      <c r="B49" s="287" t="inlineStr">
        <is>
          <t>Шамильский</t>
        </is>
      </c>
      <c r="C49" s="407" t="n">
        <v>0</v>
      </c>
      <c r="D49" s="408" t="n">
        <v>0</v>
      </c>
      <c r="E49" s="289">
        <f>D49*0.5%</f>
        <v/>
      </c>
      <c r="F49" s="288" t="n">
        <v>156</v>
      </c>
      <c r="G49" s="289" t="n">
        <v>44486.21</v>
      </c>
      <c r="H49" s="403" t="n">
        <v>0</v>
      </c>
      <c r="I49" s="289" t="n">
        <v>0</v>
      </c>
      <c r="J49" s="289" t="n">
        <v>0</v>
      </c>
      <c r="K49" s="289">
        <f>(G49+J49)*1.404%</f>
        <v/>
      </c>
      <c r="L49" s="294">
        <f>E49+K49</f>
        <v/>
      </c>
      <c r="M49" s="404">
        <f>F49+C49</f>
        <v/>
      </c>
      <c r="N49" s="405">
        <f>D49+G49+I49+J49</f>
        <v/>
      </c>
    </row>
    <row customHeight="1" ht="18" r="50" s="249">
      <c r="A50" s="286" t="n">
        <v>44</v>
      </c>
      <c r="B50" s="287" t="inlineStr">
        <is>
          <t>г.Махачкала</t>
        </is>
      </c>
      <c r="C50" s="407" t="n">
        <v>990</v>
      </c>
      <c r="D50" s="408" t="n">
        <v>2305036.41</v>
      </c>
      <c r="E50" s="289">
        <f>D50*0.5%</f>
        <v/>
      </c>
      <c r="F50" s="288" t="n">
        <v>1216</v>
      </c>
      <c r="G50" s="289" t="n">
        <v>2767550.21</v>
      </c>
      <c r="H50" s="403" t="n">
        <v>0</v>
      </c>
      <c r="I50" s="289" t="n">
        <v>0</v>
      </c>
      <c r="J50" s="289" t="n">
        <v>0</v>
      </c>
      <c r="K50" s="289">
        <f>(G50+J50)*1.404%</f>
        <v/>
      </c>
      <c r="L50" s="294">
        <f>E50+K50</f>
        <v/>
      </c>
      <c r="M50" s="404">
        <f>F50+C50</f>
        <v/>
      </c>
      <c r="N50" s="405">
        <f>D50+G50+I50+J50</f>
        <v/>
      </c>
      <c r="P50" s="330" t="n"/>
    </row>
    <row customHeight="1" ht="18" r="51" s="249">
      <c r="A51" s="286" t="n">
        <v>45</v>
      </c>
      <c r="B51" s="287" t="inlineStr">
        <is>
          <t>г.Буйнакск</t>
        </is>
      </c>
      <c r="C51" s="407" t="n">
        <v>172</v>
      </c>
      <c r="D51" s="408" t="n">
        <v>253248.76</v>
      </c>
      <c r="E51" s="289">
        <f>D51*0.5%</f>
        <v/>
      </c>
      <c r="F51" s="288" t="n">
        <v>195</v>
      </c>
      <c r="G51" s="408" t="n">
        <v>285340.59</v>
      </c>
      <c r="H51" s="403" t="n">
        <v>0</v>
      </c>
      <c r="I51" s="289" t="n">
        <v>0</v>
      </c>
      <c r="J51" s="289" t="n">
        <v>0</v>
      </c>
      <c r="K51" s="289">
        <f>(G51+J51)*1.404%</f>
        <v/>
      </c>
      <c r="L51" s="294">
        <f>E51+K51</f>
        <v/>
      </c>
      <c r="M51" s="404">
        <f>F51+C51</f>
        <v/>
      </c>
      <c r="N51" s="405">
        <f>D51+G51+I51+J51</f>
        <v/>
      </c>
    </row>
    <row customHeight="1" ht="18" r="52" s="249">
      <c r="A52" s="286" t="n">
        <v>46</v>
      </c>
      <c r="B52" s="287" t="inlineStr">
        <is>
          <t>г.Дагестанские Огни</t>
        </is>
      </c>
      <c r="C52" s="406" t="n">
        <v>623</v>
      </c>
      <c r="D52" s="412" t="n">
        <v>1065404.04</v>
      </c>
      <c r="E52" s="289">
        <f>D52*0.5%</f>
        <v/>
      </c>
      <c r="F52" s="288" t="n">
        <v>651</v>
      </c>
      <c r="G52" s="289" t="n">
        <v>1147892.83</v>
      </c>
      <c r="H52" s="403" t="n">
        <v>0</v>
      </c>
      <c r="I52" s="289" t="n">
        <v>0</v>
      </c>
      <c r="J52" s="289" t="n">
        <v>0</v>
      </c>
      <c r="K52" s="289">
        <f>(G52+J52)*1.404%</f>
        <v/>
      </c>
      <c r="L52" s="294">
        <f>E52+K52</f>
        <v/>
      </c>
      <c r="M52" s="404">
        <f>F52+C52</f>
        <v/>
      </c>
      <c r="N52" s="405">
        <f>D52+G52+I52+J52</f>
        <v/>
      </c>
    </row>
    <row customHeight="1" ht="18" r="53" s="249">
      <c r="A53" s="286" t="n">
        <v>47</v>
      </c>
      <c r="B53" s="287" t="inlineStr">
        <is>
          <t>г.Дербент</t>
        </is>
      </c>
      <c r="C53" s="407" t="n">
        <v>483</v>
      </c>
      <c r="D53" s="408" t="n">
        <v>1282917.2</v>
      </c>
      <c r="E53" s="289">
        <f>D53*0.5%</f>
        <v/>
      </c>
      <c r="F53" s="288" t="n">
        <v>528</v>
      </c>
      <c r="G53" s="298" t="n">
        <v>1338135.04</v>
      </c>
      <c r="H53" s="403" t="n">
        <v>0</v>
      </c>
      <c r="I53" s="289" t="n">
        <v>0</v>
      </c>
      <c r="J53" s="289" t="n">
        <v>0</v>
      </c>
      <c r="K53" s="289">
        <f>(G53+J53)*1.17%</f>
        <v/>
      </c>
      <c r="L53" s="294">
        <f>E53+K53</f>
        <v/>
      </c>
      <c r="M53" s="404">
        <f>F53+C53</f>
        <v/>
      </c>
      <c r="N53" s="405">
        <f>D53+G53+I53+J53</f>
        <v/>
      </c>
    </row>
    <row customHeight="1" ht="18" r="54" s="249">
      <c r="A54" s="286" t="n">
        <v>48</v>
      </c>
      <c r="B54" s="287" t="inlineStr">
        <is>
          <t>г.Избербаш</t>
        </is>
      </c>
      <c r="C54" s="407" t="n">
        <v>411</v>
      </c>
      <c r="D54" s="408" t="n">
        <v>804936.9</v>
      </c>
      <c r="E54" s="289">
        <f>D54*0.5%</f>
        <v/>
      </c>
      <c r="F54" s="288" t="n">
        <v>434</v>
      </c>
      <c r="G54" s="289" t="n">
        <v>841253.76</v>
      </c>
      <c r="H54" s="403" t="n">
        <v>0</v>
      </c>
      <c r="I54" s="289" t="n">
        <v>0</v>
      </c>
      <c r="J54" s="289" t="n">
        <v>0</v>
      </c>
      <c r="K54" s="289">
        <f>(G54+J54)*1.404%</f>
        <v/>
      </c>
      <c r="L54" s="294">
        <f>E54+K54</f>
        <v/>
      </c>
      <c r="M54" s="404">
        <f>F54+C54</f>
        <v/>
      </c>
      <c r="N54" s="405">
        <f>D54+G54+I54+J54</f>
        <v/>
      </c>
    </row>
    <row customHeight="1" ht="18" r="55" s="249">
      <c r="A55" s="286" t="n">
        <v>49</v>
      </c>
      <c r="B55" s="287" t="inlineStr">
        <is>
          <t>г.Каспийск</t>
        </is>
      </c>
      <c r="C55" s="407" t="n">
        <v>698</v>
      </c>
      <c r="D55" s="409" t="n">
        <v>1358806.59</v>
      </c>
      <c r="E55" s="289">
        <f>D55*0.5%</f>
        <v/>
      </c>
      <c r="F55" s="288" t="n">
        <v>731</v>
      </c>
      <c r="G55" s="289" t="n">
        <v>1411016.94</v>
      </c>
      <c r="H55" s="403" t="n">
        <v>0</v>
      </c>
      <c r="I55" s="289" t="n">
        <v>0</v>
      </c>
      <c r="J55" s="289" t="n">
        <v>0</v>
      </c>
      <c r="K55" s="289">
        <f>(G55+J55)*1.404%</f>
        <v/>
      </c>
      <c r="L55" s="294">
        <f>E55+K55</f>
        <v/>
      </c>
      <c r="M55" s="404">
        <f>F55+C55</f>
        <v/>
      </c>
      <c r="N55" s="405">
        <f>D55+G55+I55+J55</f>
        <v/>
      </c>
    </row>
    <row customHeight="1" ht="21.05" r="56" s="249">
      <c r="A56" s="286" t="n">
        <v>50</v>
      </c>
      <c r="B56" s="287" t="inlineStr">
        <is>
          <t>г.Кизилюрт</t>
        </is>
      </c>
      <c r="C56" s="407" t="n">
        <v>192</v>
      </c>
      <c r="D56" s="409" t="n">
        <v>242126.14</v>
      </c>
      <c r="E56" s="289">
        <f>D56*0.5%</f>
        <v/>
      </c>
      <c r="F56" s="297" t="n">
        <v>212</v>
      </c>
      <c r="G56" s="309" t="n">
        <v>260679.48</v>
      </c>
      <c r="H56" s="403" t="n">
        <v>0</v>
      </c>
      <c r="I56" s="289" t="n">
        <v>0</v>
      </c>
      <c r="J56" s="289" t="n">
        <v>0</v>
      </c>
      <c r="K56" s="289">
        <f>(G56+J56)*1.404%</f>
        <v/>
      </c>
      <c r="L56" s="294">
        <f>E56+K56</f>
        <v/>
      </c>
      <c r="M56" s="404">
        <f>F56+C56</f>
        <v/>
      </c>
      <c r="N56" s="405">
        <f>D56+G56+I56+J56</f>
        <v/>
      </c>
    </row>
    <row customHeight="1" ht="18" r="57" s="249">
      <c r="A57" s="286" t="n">
        <v>51</v>
      </c>
      <c r="B57" s="287" t="inlineStr">
        <is>
          <t>г.Кизляр</t>
        </is>
      </c>
      <c r="C57" s="407" t="n">
        <v>84</v>
      </c>
      <c r="D57" s="408" t="n">
        <v>155077.73</v>
      </c>
      <c r="E57" s="289">
        <f>D57*0.5%</f>
        <v/>
      </c>
      <c r="F57" s="288" t="n">
        <v>97</v>
      </c>
      <c r="G57" s="289" t="n">
        <v>190301.66</v>
      </c>
      <c r="H57" s="403" t="n">
        <v>0</v>
      </c>
      <c r="I57" s="289" t="n">
        <v>0</v>
      </c>
      <c r="J57" s="289" t="n">
        <v>0</v>
      </c>
      <c r="K57" s="289">
        <f>(G57+J57)*1.404%</f>
        <v/>
      </c>
      <c r="L57" s="294">
        <f>E57+K57</f>
        <v/>
      </c>
      <c r="M57" s="404">
        <f>F57+C57</f>
        <v/>
      </c>
      <c r="N57" s="405">
        <f>D57+G57+I57+J57</f>
        <v/>
      </c>
    </row>
    <row customHeight="1" ht="18" r="58" s="249">
      <c r="A58" s="286" t="n">
        <v>52</v>
      </c>
      <c r="B58" s="287" t="inlineStr">
        <is>
          <t>г.Хасавюрт</t>
        </is>
      </c>
      <c r="C58" s="407" t="n">
        <v>601</v>
      </c>
      <c r="D58" s="408" t="n">
        <v>1135114.06</v>
      </c>
      <c r="E58" s="289">
        <f>D58*0.5%</f>
        <v/>
      </c>
      <c r="F58" s="288" t="n">
        <v>732</v>
      </c>
      <c r="G58" s="289" t="n">
        <v>1371790.36</v>
      </c>
      <c r="H58" s="403" t="n">
        <v>0</v>
      </c>
      <c r="I58" s="289" t="n">
        <v>0</v>
      </c>
      <c r="J58" s="289" t="n">
        <v>0</v>
      </c>
      <c r="K58" s="289">
        <f>(G58+J58)*1.404%</f>
        <v/>
      </c>
      <c r="L58" s="294">
        <f>E58+K58</f>
        <v/>
      </c>
      <c r="M58" s="404">
        <f>F58+C58</f>
        <v/>
      </c>
      <c r="N58" s="405">
        <f>D58+G58+I58+J58</f>
        <v/>
      </c>
    </row>
    <row customHeight="1" ht="18.8" r="59" s="249">
      <c r="A59" s="286" t="n">
        <v>53</v>
      </c>
      <c r="B59" s="287" t="inlineStr">
        <is>
          <t>г.Южно-Сухокумск</t>
        </is>
      </c>
      <c r="C59" s="413" t="n">
        <v>47</v>
      </c>
      <c r="D59" s="414" t="n">
        <v>52069.05</v>
      </c>
      <c r="E59" s="289">
        <f>D59*0.5%</f>
        <v/>
      </c>
      <c r="F59" s="312" t="n">
        <v>128</v>
      </c>
      <c r="G59" s="313" t="n">
        <v>131579.78</v>
      </c>
      <c r="H59" s="415" t="n">
        <v>0</v>
      </c>
      <c r="I59" s="313" t="n">
        <v>0</v>
      </c>
      <c r="J59" s="313" t="n">
        <v>0</v>
      </c>
      <c r="K59" s="289">
        <f>(G59+J59)*1.404%</f>
        <v/>
      </c>
      <c r="L59" s="294">
        <f>E59+K59</f>
        <v/>
      </c>
      <c r="M59" s="416">
        <f>F59+C59</f>
        <v/>
      </c>
      <c r="N59" s="417">
        <f>D59+G59+I59+J59</f>
        <v/>
      </c>
    </row>
    <row customHeight="1" ht="21.05" r="60" s="249">
      <c r="A60" s="316" t="inlineStr">
        <is>
          <t>Всего:</t>
        </is>
      </c>
      <c r="B60" s="252" t="n"/>
      <c r="C60" s="418">
        <f>SUM(C8:C59)</f>
        <v/>
      </c>
      <c r="D60" s="368">
        <f>SUM(D8:D59)</f>
        <v/>
      </c>
      <c r="E60" s="368">
        <f>SUM(E8:E59)</f>
        <v/>
      </c>
      <c r="F60" s="364">
        <f>SUM(F8:F59)</f>
        <v/>
      </c>
      <c r="G60" s="363">
        <f>SUM(G8:G59)</f>
        <v/>
      </c>
      <c r="H60" s="363">
        <f>SUM(H8:H59)</f>
        <v/>
      </c>
      <c r="I60" s="363">
        <f>SUM(I8:I59)</f>
        <v/>
      </c>
      <c r="J60" s="363">
        <f>SUM(J8:J59)</f>
        <v/>
      </c>
      <c r="K60" s="363">
        <f>SUM(K8:K59)</f>
        <v/>
      </c>
      <c r="L60" s="365">
        <f>SUM(L8:L59)</f>
        <v/>
      </c>
      <c r="M60" s="419">
        <f>SUM(M8:M59)</f>
        <v/>
      </c>
      <c r="N60" s="420">
        <f>SUM(N8:N59)</f>
        <v/>
      </c>
    </row>
    <row customFormat="1" customHeight="1" ht="14.95" r="62" s="245">
      <c r="C62" s="245" t="n"/>
      <c r="N62" s="330" t="n"/>
    </row>
    <row customFormat="1" customHeight="1" ht="19.45" r="63" s="245">
      <c r="A63" s="245" t="n"/>
      <c r="D63" s="330" t="n"/>
      <c r="E63" s="330" t="n"/>
      <c r="F63" s="330" t="n"/>
      <c r="G63" s="330" t="n"/>
      <c r="H63" s="330" t="n"/>
      <c r="I63" s="330" t="n"/>
      <c r="J63" s="330" t="n"/>
      <c r="K63" s="330" t="n"/>
      <c r="L63" s="330" t="n"/>
      <c r="N63" s="330" t="n"/>
    </row>
    <row customFormat="1" customHeight="1" ht="29.25" r="64" s="245">
      <c r="D64" s="330" t="n"/>
      <c r="E64" s="421" t="n"/>
      <c r="H64" s="421" t="n"/>
      <c r="I64" s="422" t="n"/>
      <c r="J64" s="421" t="n"/>
      <c r="K64" s="421" t="n"/>
      <c r="L64" s="330" t="n"/>
      <c r="N64" s="330" t="n"/>
    </row>
    <row customFormat="1" customHeight="1" ht="12.9" r="65" s="245"/>
    <row customFormat="1" customHeight="1" ht="12.9" r="66" s="245">
      <c r="G66" s="330" t="n"/>
      <c r="H66" s="330" t="n"/>
      <c r="I66" s="330" t="n"/>
      <c r="J66" s="330" t="n"/>
    </row>
    <row customFormat="1" customHeight="1" ht="12.9" r="67" s="245"/>
    <row customFormat="1" customHeight="1" ht="12.9" r="68" s="245"/>
    <row customFormat="1" customHeight="1" ht="12.9" r="69" s="245"/>
  </sheetData>
  <mergeCells count="13">
    <mergeCell ref="A3:A5"/>
    <mergeCell ref="B3:B5"/>
    <mergeCell ref="C3:L3"/>
    <mergeCell ref="M3:N4"/>
    <mergeCell ref="C4:E4"/>
    <mergeCell ref="F4:K4"/>
    <mergeCell ref="L4:L5"/>
    <mergeCell ref="I5:J5"/>
    <mergeCell ref="A7:N7"/>
    <mergeCell ref="A60:B60"/>
    <mergeCell ref="C62:D62"/>
    <mergeCell ref="A63:B63"/>
    <mergeCell ref="E64:G64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5.xml><?xml version="1.0" encoding="utf-8"?>
<worksheet xmlns="http://schemas.openxmlformats.org/spreadsheetml/2006/main">
  <sheetPr filterMode="0">
    <tabColor rgb="FF33CCCC"/>
    <outlinePr summaryBelow="1" summaryRight="1"/>
    <pageSetUpPr fitToPage="0"/>
  </sheetPr>
  <dimension ref="A1:BD70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Right" state="frozen" topLeftCell="C7" xSplit="2" ySplit="6"/>
      <selection activeCell="A1" activeCellId="0" pane="topLeft" sqref="A1"/>
      <selection activeCell="C1" activeCellId="0" pane="topRight" sqref="C1"/>
      <selection activeCell="A7" activeCellId="0" pane="bottomLeft" sqref="A7"/>
      <selection activeCell="H11" activeCellId="1" pane="bottomRight" sqref="F9:G60 H11"/>
    </sheetView>
  </sheetViews>
  <sheetFormatPr baseColWidth="8" defaultColWidth="9.2109375" defaultRowHeight="12.9" outlineLevelCol="0" outlineLevelRow="0" zeroHeight="0"/>
  <cols>
    <col customWidth="1" max="1" min="1" style="245" width="4.63"/>
    <col customWidth="1" max="2" min="2" style="245" width="27.96"/>
    <col customWidth="1" max="3" min="3" style="245" width="7.98"/>
    <col customWidth="1" max="4" min="4" style="245" width="8.65"/>
    <col customWidth="1" max="5" min="5" style="245" width="9.42"/>
    <col customWidth="1" max="6" min="6" style="245" width="15.08"/>
    <col customWidth="1" max="7" min="7" style="245" width="14.64"/>
    <col customWidth="1" max="8" min="8" style="245" width="11.11"/>
    <col customWidth="1" max="9" min="9" style="245" width="13.86"/>
    <col customWidth="1" max="12" min="10" style="245" width="8.33"/>
    <col customWidth="1" max="13" min="13" style="245" width="13.31"/>
    <col customWidth="1" max="15" min="14" style="245" width="13.97"/>
    <col customWidth="1" max="18" min="16" style="245" width="5.88"/>
    <col customWidth="1" max="19" min="19" style="245" width="4.87"/>
    <col customWidth="1" max="21" min="20" style="245" width="5.88"/>
    <col customWidth="1" max="23" min="22" style="245" width="9.539999999999999"/>
    <col customWidth="1" max="24" min="24" style="248" width="11.42"/>
    <col customWidth="1" max="25" min="25" style="248" width="17.53"/>
    <col customWidth="1" max="257" min="26" style="245" width="9.09"/>
  </cols>
  <sheetData>
    <row customHeight="1" ht="12.9" r="1" s="249">
      <c r="X1" s="245" t="n"/>
      <c r="Y1" s="245" t="n"/>
    </row>
    <row customHeight="1" ht="13.5" r="2" s="249">
      <c r="W2" s="423" t="n"/>
      <c r="X2" s="245" t="n"/>
      <c r="Y2" s="245" t="n"/>
    </row>
    <row customHeight="1" ht="33.75" r="3" s="249">
      <c r="A3" s="333" t="inlineStr">
        <is>
          <t>№</t>
        </is>
      </c>
      <c r="B3" s="333" t="inlineStr">
        <is>
          <t>Муниципальные районы и городские округа</t>
        </is>
      </c>
      <c r="C3" s="424" t="inlineStr">
        <is>
          <t>Потребность в средствах на 07.20</t>
        </is>
      </c>
      <c r="D3" s="252" t="n"/>
      <c r="E3" s="252" t="n"/>
      <c r="F3" s="252" t="n"/>
      <c r="G3" s="252" t="n"/>
      <c r="H3" s="252" t="n"/>
      <c r="I3" s="252" t="n"/>
      <c r="J3" s="252" t="n"/>
      <c r="K3" s="252" t="n"/>
      <c r="L3" s="252" t="n"/>
      <c r="M3" s="252" t="n"/>
      <c r="N3" s="252" t="n"/>
      <c r="O3" s="252" t="n"/>
      <c r="P3" s="252" t="n"/>
      <c r="Q3" s="252" t="n"/>
      <c r="R3" s="252" t="n"/>
      <c r="S3" s="252" t="n"/>
      <c r="T3" s="252" t="n"/>
      <c r="U3" s="252" t="n"/>
      <c r="V3" s="252" t="n"/>
      <c r="W3" s="425" t="n"/>
      <c r="X3" s="398" t="inlineStr">
        <is>
          <t>Потребность по заявке</t>
        </is>
      </c>
      <c r="Y3" s="387" t="n"/>
    </row>
    <row customHeight="1" ht="27.8" r="4" s="249">
      <c r="C4" s="251" t="inlineStr">
        <is>
          <t>без доставки</t>
        </is>
      </c>
      <c r="D4" s="252" t="n"/>
      <c r="E4" s="252" t="n"/>
      <c r="F4" s="252" t="n"/>
      <c r="G4" s="252" t="n"/>
      <c r="H4" s="252" t="n"/>
      <c r="I4" s="252" t="n"/>
      <c r="J4" s="334" t="inlineStr">
        <is>
          <t>ведомости</t>
        </is>
      </c>
      <c r="K4" s="252" t="n"/>
      <c r="L4" s="252" t="n"/>
      <c r="M4" s="252" t="n"/>
      <c r="N4" s="252" t="n"/>
      <c r="O4" s="252" t="n"/>
      <c r="P4" s="252" t="n"/>
      <c r="Q4" s="252" t="n"/>
      <c r="R4" s="252" t="n"/>
      <c r="S4" s="252" t="n"/>
      <c r="T4" s="252" t="n"/>
      <c r="U4" s="252" t="n"/>
      <c r="V4" s="252" t="n"/>
      <c r="W4" s="390" t="inlineStr">
        <is>
          <t>всего
226 ст.</t>
        </is>
      </c>
      <c r="X4" s="426" t="n"/>
      <c r="Y4" s="427" t="n"/>
    </row>
    <row customHeight="1" ht="101.25" r="5" s="249">
      <c r="A5" s="258" t="n"/>
      <c r="B5" s="258" t="n"/>
      <c r="C5" s="428" t="inlineStr">
        <is>
          <t>к-во</t>
        </is>
      </c>
      <c r="D5" s="429" t="inlineStr">
        <is>
          <t xml:space="preserve">к-во по пост. №35 </t>
        </is>
      </c>
      <c r="E5" s="429" t="inlineStr">
        <is>
          <t>к-во по пост. №6</t>
        </is>
      </c>
      <c r="F5" s="430" t="inlineStr">
        <is>
          <t xml:space="preserve">банк 
по пост. №35 </t>
        </is>
      </c>
      <c r="G5" s="430" t="inlineStr">
        <is>
          <t>банк
 по пост. №6</t>
        </is>
      </c>
      <c r="H5" s="431" t="inlineStr">
        <is>
          <t xml:space="preserve">услуги 
банка  </t>
        </is>
      </c>
      <c r="I5" s="432" t="inlineStr">
        <is>
          <t>всего ст. 262</t>
        </is>
      </c>
      <c r="J5" s="380" t="inlineStr">
        <is>
          <t>к-во
 всего</t>
        </is>
      </c>
      <c r="K5" s="433" t="inlineStr">
        <is>
          <t xml:space="preserve">пост.
№35 </t>
        </is>
      </c>
      <c r="L5" s="433" t="inlineStr">
        <is>
          <t>пост. №6</t>
        </is>
      </c>
      <c r="M5" s="434" t="inlineStr">
        <is>
          <t>сумма
ст. 262</t>
        </is>
      </c>
      <c r="N5" s="376" t="inlineStr">
        <is>
          <t xml:space="preserve">пост.
№35 </t>
        </is>
      </c>
      <c r="O5" s="376" t="inlineStr">
        <is>
          <t>пост. 
№6</t>
        </is>
      </c>
      <c r="P5" s="435" t="inlineStr">
        <is>
          <t>кол-во</t>
        </is>
      </c>
      <c r="Q5" s="436" t="inlineStr">
        <is>
          <t>топливо 35 пост</t>
        </is>
      </c>
      <c r="R5" s="437" t="n"/>
      <c r="S5" s="438" t="inlineStr">
        <is>
          <t>кол-во</t>
        </is>
      </c>
      <c r="T5" s="439" t="inlineStr">
        <is>
          <t>топливо 6 пост</t>
        </is>
      </c>
      <c r="U5" s="437" t="n"/>
      <c r="V5" s="431" t="inlineStr">
        <is>
          <t xml:space="preserve">п/р 
1,3806% </t>
        </is>
      </c>
      <c r="W5" s="257" t="n"/>
      <c r="X5" s="440" t="inlineStr">
        <is>
          <t>вего к-во</t>
        </is>
      </c>
      <c r="Y5" s="441" t="inlineStr">
        <is>
          <t>итого</t>
        </is>
      </c>
    </row>
    <row customFormat="1" customHeight="1" ht="19.3" r="6" s="245">
      <c r="A6" s="250" t="n">
        <v>1</v>
      </c>
      <c r="B6" s="250" t="n">
        <v>2</v>
      </c>
      <c r="C6" s="250" t="n">
        <v>54</v>
      </c>
      <c r="D6" s="250" t="n">
        <v>56</v>
      </c>
      <c r="E6" s="250" t="n">
        <v>57</v>
      </c>
      <c r="F6" s="348" t="n">
        <v>59</v>
      </c>
      <c r="G6" s="250" t="n">
        <v>60</v>
      </c>
      <c r="H6" s="349" t="n">
        <v>61</v>
      </c>
      <c r="I6" s="250" t="n">
        <v>62</v>
      </c>
      <c r="J6" s="347" t="n">
        <v>63</v>
      </c>
      <c r="K6" s="250" t="n">
        <v>65</v>
      </c>
      <c r="L6" s="250" t="n">
        <v>66</v>
      </c>
      <c r="M6" s="442" t="n">
        <v>67</v>
      </c>
      <c r="N6" s="443" t="n">
        <v>69</v>
      </c>
      <c r="O6" s="250" t="n">
        <v>70</v>
      </c>
      <c r="P6" s="250" t="n"/>
      <c r="Q6" s="250" t="inlineStr">
        <is>
          <t>банк</t>
        </is>
      </c>
      <c r="R6" s="250" t="inlineStr">
        <is>
          <t>почта</t>
        </is>
      </c>
      <c r="S6" s="250" t="n"/>
      <c r="T6" s="250" t="inlineStr">
        <is>
          <t>банк</t>
        </is>
      </c>
      <c r="U6" s="250" t="inlineStr">
        <is>
          <t>почта</t>
        </is>
      </c>
      <c r="V6" s="444" t="n">
        <v>71</v>
      </c>
      <c r="W6" s="348" t="inlineStr">
        <is>
          <t>71а</t>
        </is>
      </c>
      <c r="X6" s="250" t="n">
        <v>73</v>
      </c>
      <c r="Y6" s="250" t="n">
        <v>74</v>
      </c>
    </row>
    <row customHeight="1" ht="9.800000000000001" r="7" s="249">
      <c r="A7" s="250" t="n"/>
      <c r="B7" s="250" t="n"/>
      <c r="C7" s="250" t="n"/>
      <c r="D7" s="250" t="n"/>
      <c r="E7" s="250" t="n"/>
      <c r="F7" s="250" t="n"/>
      <c r="G7" s="250" t="n"/>
      <c r="H7" s="250" t="n"/>
      <c r="I7" s="250" t="n"/>
      <c r="J7" s="250" t="n"/>
      <c r="K7" s="250" t="n"/>
      <c r="L7" s="250" t="n"/>
      <c r="M7" s="250" t="n"/>
      <c r="N7" s="250" t="n"/>
      <c r="O7" s="250" t="n"/>
      <c r="P7" s="250" t="n"/>
      <c r="Q7" s="250" t="n"/>
      <c r="R7" s="250" t="n"/>
      <c r="S7" s="250" t="n"/>
      <c r="T7" s="250" t="n"/>
      <c r="U7" s="250" t="n"/>
      <c r="V7" s="250" t="n"/>
      <c r="W7" s="250" t="n"/>
      <c r="X7" s="250" t="n"/>
      <c r="Y7" s="250" t="n"/>
    </row>
    <row customHeight="1" ht="18" r="8" s="249">
      <c r="A8" s="286" t="n">
        <v>1</v>
      </c>
      <c r="B8" s="287" t="inlineStr">
        <is>
          <t>Агульский</t>
        </is>
      </c>
      <c r="C8" s="304">
        <f>D8+E8</f>
        <v/>
      </c>
      <c r="D8" s="403" t="n"/>
      <c r="E8" s="403" t="n"/>
      <c r="F8" s="289" t="n"/>
      <c r="G8" s="289" t="n"/>
      <c r="H8" s="289" t="n"/>
      <c r="I8" s="445">
        <f>F8+G8</f>
        <v/>
      </c>
      <c r="J8" s="288" t="n"/>
      <c r="K8" s="446" t="n"/>
      <c r="L8" s="446" t="n"/>
      <c r="M8" s="445">
        <f>N8+O8+Q8+R8+T8+U8</f>
        <v/>
      </c>
      <c r="N8" s="289" t="n"/>
      <c r="O8" s="289" t="n"/>
      <c r="P8" s="292" t="n">
        <v>0</v>
      </c>
      <c r="Q8" s="289" t="n">
        <v>0</v>
      </c>
      <c r="R8" s="289" t="n">
        <v>0</v>
      </c>
      <c r="S8" s="403" t="n">
        <v>0</v>
      </c>
      <c r="T8" s="289" t="n">
        <v>0</v>
      </c>
      <c r="U8" s="289" t="n">
        <v>0</v>
      </c>
      <c r="V8" s="289">
        <f>(M8+R8+U8)*1.404%</f>
        <v/>
      </c>
      <c r="W8" s="294">
        <f>V8+H8</f>
        <v/>
      </c>
      <c r="X8" s="447">
        <f>J8+C8</f>
        <v/>
      </c>
      <c r="Y8" s="448">
        <f>M8+I8</f>
        <v/>
      </c>
      <c r="BA8" t="n">
        <v>0</v>
      </c>
      <c r="BB8" t="n">
        <v>0</v>
      </c>
      <c r="BC8" t="n">
        <v>1</v>
      </c>
      <c r="BD8" t="n">
        <v>135.88</v>
      </c>
    </row>
    <row customFormat="1" customHeight="1" ht="21.05" r="9" s="285">
      <c r="A9" s="286" t="n">
        <v>2</v>
      </c>
      <c r="B9" s="287" t="inlineStr">
        <is>
          <t>Акушинский</t>
        </is>
      </c>
      <c r="C9" s="304">
        <f>D9+E9</f>
        <v/>
      </c>
      <c r="D9" s="449" t="n"/>
      <c r="E9" s="449" t="n"/>
      <c r="F9" s="298" t="n"/>
      <c r="G9" s="298" t="n"/>
      <c r="H9" s="289" t="n"/>
      <c r="I9" s="445">
        <f>F9+G9</f>
        <v/>
      </c>
      <c r="J9" s="288" t="n"/>
      <c r="K9" s="446" t="n"/>
      <c r="L9" s="446" t="n"/>
      <c r="M9" s="445">
        <f>N9+O9+Q9+R9+T9+U9</f>
        <v/>
      </c>
      <c r="N9" s="289" t="n"/>
      <c r="O9" s="289" t="n"/>
      <c r="P9" s="292" t="n">
        <v>0</v>
      </c>
      <c r="Q9" s="289" t="n">
        <v>0</v>
      </c>
      <c r="R9" s="289" t="n">
        <v>0</v>
      </c>
      <c r="S9" s="403" t="n">
        <v>0</v>
      </c>
      <c r="T9" s="289" t="n">
        <v>0</v>
      </c>
      <c r="U9" s="289" t="n">
        <v>0</v>
      </c>
      <c r="V9" s="289">
        <f>(M9+R9+U9)*1.404%</f>
        <v/>
      </c>
      <c r="W9" s="294">
        <f>V9+H9</f>
        <v/>
      </c>
      <c r="X9" s="447">
        <f>J9+C9</f>
        <v/>
      </c>
      <c r="Y9" s="448">
        <f>M9+I9</f>
        <v/>
      </c>
      <c r="BA9" t="n">
        <v>0</v>
      </c>
      <c r="BB9" t="n">
        <v>0</v>
      </c>
      <c r="BC9" t="n">
        <v>1</v>
      </c>
      <c r="BD9" t="n">
        <v>824.98</v>
      </c>
    </row>
    <row customHeight="1" ht="21.05" r="10" s="249">
      <c r="A10" s="286" t="n">
        <v>3</v>
      </c>
      <c r="B10" s="287" t="inlineStr">
        <is>
          <t>Ахвахский</t>
        </is>
      </c>
      <c r="C10" s="304">
        <f>D10+E10</f>
        <v/>
      </c>
      <c r="D10" s="449" t="n"/>
      <c r="E10" s="449" t="n"/>
      <c r="F10" s="298" t="n"/>
      <c r="G10" s="298" t="n"/>
      <c r="H10" s="289" t="n"/>
      <c r="I10" s="445">
        <f>F10+G10</f>
        <v/>
      </c>
      <c r="J10" s="288" t="n"/>
      <c r="K10" s="446" t="n"/>
      <c r="L10" s="446" t="n"/>
      <c r="M10" s="445">
        <f>N10+O10+Q10+R10+T10+U10</f>
        <v/>
      </c>
      <c r="N10" s="289" t="n"/>
      <c r="O10" s="289" t="n"/>
      <c r="P10" s="292" t="n">
        <v>0</v>
      </c>
      <c r="Q10" s="289" t="n">
        <v>0</v>
      </c>
      <c r="R10" s="289" t="n">
        <v>0</v>
      </c>
      <c r="S10" s="403" t="n">
        <v>0</v>
      </c>
      <c r="T10" s="289" t="n">
        <v>0</v>
      </c>
      <c r="U10" s="289" t="n">
        <v>0</v>
      </c>
      <c r="V10" s="289">
        <f>(M10+R10+U10)*1.404%</f>
        <v/>
      </c>
      <c r="W10" s="294">
        <f>V10+H10</f>
        <v/>
      </c>
      <c r="X10" s="447">
        <f>J10+C10</f>
        <v/>
      </c>
      <c r="Y10" s="448">
        <f>M10+I10</f>
        <v/>
      </c>
      <c r="BA10" t="n">
        <v>0</v>
      </c>
      <c r="BB10" t="n">
        <v>0</v>
      </c>
      <c r="BC10" t="n">
        <v>5</v>
      </c>
      <c r="BD10" t="n">
        <v>717.09</v>
      </c>
    </row>
    <row customHeight="1" ht="20.25" r="11" s="249">
      <c r="A11" s="286" t="n">
        <v>4</v>
      </c>
      <c r="B11" s="287" t="inlineStr">
        <is>
          <t>Ахтынский</t>
        </is>
      </c>
      <c r="C11" s="304">
        <f>D11+E11</f>
        <v/>
      </c>
      <c r="D11" s="449" t="n"/>
      <c r="E11" s="449" t="n"/>
      <c r="F11" s="298" t="n"/>
      <c r="G11" s="298" t="n"/>
      <c r="H11" s="289" t="n"/>
      <c r="I11" s="445">
        <f>F11+G11</f>
        <v/>
      </c>
      <c r="J11" s="288" t="n"/>
      <c r="K11" s="446" t="n"/>
      <c r="L11" s="446" t="n"/>
      <c r="M11" s="445">
        <f>N11+O11+Q11+R11+T11+U11</f>
        <v/>
      </c>
      <c r="N11" s="289" t="n"/>
      <c r="O11" s="289" t="n"/>
      <c r="P11" s="292" t="n">
        <v>0</v>
      </c>
      <c r="Q11" s="289" t="n">
        <v>0</v>
      </c>
      <c r="R11" s="289" t="n">
        <v>0</v>
      </c>
      <c r="S11" s="403" t="n">
        <v>0</v>
      </c>
      <c r="T11" s="289" t="n">
        <v>0</v>
      </c>
      <c r="U11" s="289" t="n">
        <v>0</v>
      </c>
      <c r="V11" s="289">
        <f>(M11+R11+U11)*1.404%</f>
        <v/>
      </c>
      <c r="W11" s="294">
        <f>V11+H11</f>
        <v/>
      </c>
      <c r="X11" s="447">
        <f>J11+C11</f>
        <v/>
      </c>
      <c r="Y11" s="448">
        <f>M11+I11</f>
        <v/>
      </c>
    </row>
    <row customHeight="1" ht="21.05" r="12" s="249">
      <c r="A12" s="286" t="n">
        <v>5</v>
      </c>
      <c r="B12" s="287" t="inlineStr">
        <is>
          <t>Бабаюртовский</t>
        </is>
      </c>
      <c r="C12" s="304">
        <f>D12+E12</f>
        <v/>
      </c>
      <c r="D12" s="449" t="n"/>
      <c r="E12" s="449" t="n"/>
      <c r="F12" s="298" t="n"/>
      <c r="G12" s="298" t="n"/>
      <c r="H12" s="289" t="n"/>
      <c r="I12" s="445">
        <f>F12+G12</f>
        <v/>
      </c>
      <c r="J12" s="288" t="n"/>
      <c r="K12" s="446" t="n"/>
      <c r="L12" s="446" t="n"/>
      <c r="M12" s="445">
        <f>N12+O12+Q12+R12+T12+U12</f>
        <v/>
      </c>
      <c r="N12" s="289" t="n"/>
      <c r="O12" s="289" t="n"/>
      <c r="P12" s="292" t="n">
        <v>0</v>
      </c>
      <c r="Q12" s="289" t="n">
        <v>0</v>
      </c>
      <c r="R12" s="289" t="n">
        <v>0</v>
      </c>
      <c r="S12" s="403" t="n">
        <v>0</v>
      </c>
      <c r="T12" s="289" t="n">
        <v>0</v>
      </c>
      <c r="U12" s="289" t="n">
        <v>0</v>
      </c>
      <c r="V12" s="289">
        <f>(M12+R12+U12)*1.404%</f>
        <v/>
      </c>
      <c r="W12" s="294">
        <f>V12+H12</f>
        <v/>
      </c>
      <c r="X12" s="447">
        <f>J12+C12</f>
        <v/>
      </c>
      <c r="Y12" s="448">
        <f>M12+I12</f>
        <v/>
      </c>
      <c r="BA12" t="n">
        <v>9</v>
      </c>
      <c r="BB12" t="n">
        <v>8797.120000000001</v>
      </c>
      <c r="BC12" t="n">
        <v>16</v>
      </c>
      <c r="BD12" t="n">
        <v>17152.99</v>
      </c>
    </row>
    <row customHeight="1" ht="21.05" r="13" s="249">
      <c r="A13" s="286" t="n">
        <v>6</v>
      </c>
      <c r="B13" s="287" t="inlineStr">
        <is>
          <t>Ботлихский</t>
        </is>
      </c>
      <c r="C13" s="304">
        <f>D13+E13</f>
        <v/>
      </c>
      <c r="D13" s="449" t="n"/>
      <c r="E13" s="449" t="n"/>
      <c r="F13" s="298" t="n"/>
      <c r="G13" s="298" t="n"/>
      <c r="H13" s="289" t="n"/>
      <c r="I13" s="445">
        <f>F13+G13</f>
        <v/>
      </c>
      <c r="J13" s="288" t="n"/>
      <c r="K13" s="446" t="n"/>
      <c r="L13" s="446" t="n"/>
      <c r="M13" s="445">
        <f>N13+O13+Q13+R13+T13+U13</f>
        <v/>
      </c>
      <c r="N13" s="289" t="n"/>
      <c r="O13" s="289" t="n"/>
      <c r="P13" s="292" t="n">
        <v>0</v>
      </c>
      <c r="Q13" s="289" t="n">
        <v>0</v>
      </c>
      <c r="R13" s="289" t="n">
        <v>0</v>
      </c>
      <c r="S13" s="403" t="n">
        <v>0</v>
      </c>
      <c r="T13" s="289" t="n">
        <v>0</v>
      </c>
      <c r="U13" s="289" t="n">
        <v>0</v>
      </c>
      <c r="V13" s="289">
        <f>(M13+R13+U13)*1.404%</f>
        <v/>
      </c>
      <c r="W13" s="294">
        <f>V13+H13</f>
        <v/>
      </c>
      <c r="X13" s="447">
        <f>J13+C13</f>
        <v/>
      </c>
      <c r="Y13" s="448">
        <f>M13+I13</f>
        <v/>
      </c>
      <c r="BA13" t="n">
        <v>7</v>
      </c>
      <c r="BB13" t="n">
        <v>1074.73</v>
      </c>
      <c r="BC13" t="n">
        <v>12</v>
      </c>
      <c r="BD13" t="n">
        <v>1663.13</v>
      </c>
    </row>
    <row customHeight="1" ht="20.25" r="14" s="249">
      <c r="A14" s="286" t="n">
        <v>7</v>
      </c>
      <c r="B14" s="287" t="inlineStr">
        <is>
          <t>Буйнакский</t>
        </is>
      </c>
      <c r="C14" s="304">
        <f>D14+E14</f>
        <v/>
      </c>
      <c r="D14" s="449" t="n"/>
      <c r="E14" s="449" t="n"/>
      <c r="F14" s="298" t="n"/>
      <c r="G14" s="298" t="n"/>
      <c r="H14" s="289" t="n"/>
      <c r="I14" s="445">
        <f>F14+G14</f>
        <v/>
      </c>
      <c r="J14" s="288" t="n"/>
      <c r="K14" s="446" t="n"/>
      <c r="L14" s="446" t="n"/>
      <c r="M14" s="445">
        <f>N14+O14+Q14+R14+T14+U14</f>
        <v/>
      </c>
      <c r="N14" s="289" t="n"/>
      <c r="O14" s="289" t="n"/>
      <c r="P14" s="292" t="n">
        <v>0</v>
      </c>
      <c r="Q14" s="289" t="n">
        <v>0</v>
      </c>
      <c r="R14" s="289" t="n">
        <v>0</v>
      </c>
      <c r="S14" s="403" t="n">
        <v>0</v>
      </c>
      <c r="T14" s="289" t="n">
        <v>0</v>
      </c>
      <c r="U14" s="289" t="n">
        <v>0</v>
      </c>
      <c r="V14" s="289">
        <f>(M14+R14+U14)*1.404%</f>
        <v/>
      </c>
      <c r="W14" s="294">
        <f>V14+H14</f>
        <v/>
      </c>
      <c r="X14" s="447">
        <f>J14+C14</f>
        <v/>
      </c>
      <c r="Y14" s="448">
        <f>M14+I14</f>
        <v/>
      </c>
      <c r="BA14" t="n">
        <v>30</v>
      </c>
      <c r="BB14" t="n">
        <v>15822.1</v>
      </c>
      <c r="BC14" t="n">
        <v>52</v>
      </c>
      <c r="BD14" t="n">
        <v>29652.66</v>
      </c>
    </row>
    <row customHeight="1" ht="21.7" r="15" s="249">
      <c r="A15" s="286" t="n">
        <v>8</v>
      </c>
      <c r="B15" s="287" t="inlineStr">
        <is>
          <t>Гергебильский</t>
        </is>
      </c>
      <c r="C15" s="304">
        <f>D15+E15</f>
        <v/>
      </c>
      <c r="D15" s="449" t="n"/>
      <c r="E15" s="449" t="n"/>
      <c r="F15" s="298" t="n"/>
      <c r="G15" s="298" t="n"/>
      <c r="H15" s="289" t="n"/>
      <c r="I15" s="445">
        <f>F15+G15</f>
        <v/>
      </c>
      <c r="J15" s="288" t="n"/>
      <c r="K15" s="446" t="n"/>
      <c r="L15" s="446" t="n"/>
      <c r="M15" s="445">
        <f>N15+O15+Q15+R15+T15+U15</f>
        <v/>
      </c>
      <c r="N15" s="289" t="n"/>
      <c r="O15" s="289" t="n"/>
      <c r="P15" s="292" t="n">
        <v>0</v>
      </c>
      <c r="Q15" s="289" t="n">
        <v>0</v>
      </c>
      <c r="R15" s="289" t="n">
        <v>0</v>
      </c>
      <c r="S15" s="403" t="n">
        <v>0</v>
      </c>
      <c r="T15" s="289" t="n">
        <v>0</v>
      </c>
      <c r="U15" s="289" t="n">
        <v>0</v>
      </c>
      <c r="V15" s="289">
        <f>(M15+R15+U15)*1.404%</f>
        <v/>
      </c>
      <c r="W15" s="294">
        <f>V15+H15</f>
        <v/>
      </c>
      <c r="X15" s="447">
        <f>J15+C15</f>
        <v/>
      </c>
      <c r="Y15" s="448">
        <f>M15+I15</f>
        <v/>
      </c>
    </row>
    <row customFormat="1" customHeight="1" ht="21.05" r="16" s="285">
      <c r="A16" s="286" t="n">
        <v>9</v>
      </c>
      <c r="B16" s="287" t="inlineStr">
        <is>
          <t>Гумбетовский</t>
        </is>
      </c>
      <c r="C16" s="304">
        <f>D16+E16</f>
        <v/>
      </c>
      <c r="D16" s="449" t="n"/>
      <c r="E16" s="449" t="n"/>
      <c r="F16" s="298" t="n"/>
      <c r="G16" s="298" t="n"/>
      <c r="H16" s="289" t="n"/>
      <c r="I16" s="445">
        <f>F16+G16</f>
        <v/>
      </c>
      <c r="J16" s="288" t="n"/>
      <c r="K16" s="446" t="n"/>
      <c r="L16" s="446" t="n"/>
      <c r="M16" s="445">
        <f>N16+O16+Q16+R16+T16+U16</f>
        <v/>
      </c>
      <c r="N16" s="289" t="n"/>
      <c r="O16" s="289" t="n"/>
      <c r="P16" s="292" t="n">
        <v>0</v>
      </c>
      <c r="Q16" s="289" t="n">
        <v>0</v>
      </c>
      <c r="R16" s="289" t="n">
        <v>0</v>
      </c>
      <c r="S16" s="403" t="n">
        <v>0</v>
      </c>
      <c r="T16" s="289" t="n">
        <v>0</v>
      </c>
      <c r="U16" s="289" t="n">
        <v>0</v>
      </c>
      <c r="V16" s="289">
        <f>(M16+R16+U16)*1.404%</f>
        <v/>
      </c>
      <c r="W16" s="294">
        <f>V16+H16</f>
        <v/>
      </c>
      <c r="X16" s="447">
        <f>J16+C16</f>
        <v/>
      </c>
      <c r="Y16" s="448">
        <f>M16+I16</f>
        <v/>
      </c>
    </row>
    <row customHeight="1" ht="21.05" r="17" s="249">
      <c r="A17" s="286" t="n">
        <v>10</v>
      </c>
      <c r="B17" s="287" t="inlineStr">
        <is>
          <t>Гунибский</t>
        </is>
      </c>
      <c r="C17" s="304">
        <f>D17+E17</f>
        <v/>
      </c>
      <c r="D17" s="449" t="n"/>
      <c r="E17" s="449" t="n"/>
      <c r="F17" s="298" t="n"/>
      <c r="G17" s="298" t="n"/>
      <c r="H17" s="289" t="n"/>
      <c r="I17" s="445">
        <f>F17+G17</f>
        <v/>
      </c>
      <c r="J17" s="288" t="n"/>
      <c r="K17" s="446" t="n"/>
      <c r="L17" s="446" t="n"/>
      <c r="M17" s="445">
        <f>N17+O17+Q17+R17+T17+U17</f>
        <v/>
      </c>
      <c r="N17" s="289" t="n"/>
      <c r="O17" s="289" t="n"/>
      <c r="P17" s="292" t="n">
        <v>0</v>
      </c>
      <c r="Q17" s="289" t="n">
        <v>0</v>
      </c>
      <c r="R17" s="289" t="n">
        <v>0</v>
      </c>
      <c r="S17" s="403" t="n">
        <v>0</v>
      </c>
      <c r="T17" s="289" t="n">
        <v>0</v>
      </c>
      <c r="U17" s="289" t="n">
        <v>0</v>
      </c>
      <c r="V17" s="289">
        <f>(M17+R17+U17)*1.404%</f>
        <v/>
      </c>
      <c r="W17" s="294">
        <f>V17+H17</f>
        <v/>
      </c>
      <c r="X17" s="447">
        <f>J17+C17</f>
        <v/>
      </c>
      <c r="Y17" s="448">
        <f>M17+I17</f>
        <v/>
      </c>
      <c r="BA17" t="n">
        <v>0</v>
      </c>
      <c r="BB17" t="n">
        <v>0</v>
      </c>
      <c r="BC17" t="n">
        <v>2</v>
      </c>
      <c r="BD17" t="n">
        <v>263.48</v>
      </c>
    </row>
    <row customHeight="1" ht="21.05" r="18" s="249">
      <c r="A18" s="286" t="n">
        <v>11</v>
      </c>
      <c r="B18" s="287" t="inlineStr">
        <is>
          <t>Дахадаевский</t>
        </is>
      </c>
      <c r="C18" s="304">
        <f>D18+E18</f>
        <v/>
      </c>
      <c r="D18" s="449" t="n"/>
      <c r="E18" s="449" t="n"/>
      <c r="F18" s="298" t="n"/>
      <c r="G18" s="289" t="n"/>
      <c r="H18" s="289" t="n"/>
      <c r="I18" s="445">
        <f>F18+G18</f>
        <v/>
      </c>
      <c r="J18" s="288" t="n"/>
      <c r="K18" s="446" t="n"/>
      <c r="L18" s="446" t="n"/>
      <c r="M18" s="445">
        <f>N18+O18+Q18+R18+T18+U18</f>
        <v/>
      </c>
      <c r="N18" s="289" t="n"/>
      <c r="O18" s="289" t="n"/>
      <c r="P18" s="292" t="n">
        <v>0</v>
      </c>
      <c r="Q18" s="289" t="n">
        <v>0</v>
      </c>
      <c r="R18" s="289" t="n">
        <v>0</v>
      </c>
      <c r="S18" s="403" t="n">
        <v>0</v>
      </c>
      <c r="T18" s="289" t="n">
        <v>0</v>
      </c>
      <c r="U18" s="289" t="n">
        <v>0</v>
      </c>
      <c r="V18" s="289">
        <f>(M18+R18+U18)*1.404%</f>
        <v/>
      </c>
      <c r="W18" s="294">
        <f>V18+H18</f>
        <v/>
      </c>
      <c r="X18" s="447">
        <f>J18+C18</f>
        <v/>
      </c>
      <c r="Y18" s="448">
        <f>M18+I18</f>
        <v/>
      </c>
      <c r="BA18" t="n">
        <v>3</v>
      </c>
      <c r="BB18" t="n">
        <v>1550.55</v>
      </c>
      <c r="BC18" t="n">
        <v>9</v>
      </c>
      <c r="BD18" t="n">
        <v>9997.629999999999</v>
      </c>
    </row>
    <row customFormat="1" customHeight="1" ht="20.25" r="19" s="285">
      <c r="A19" s="286" t="n">
        <v>12</v>
      </c>
      <c r="B19" s="287" t="inlineStr">
        <is>
          <t>Дербентский</t>
        </is>
      </c>
      <c r="C19" s="304">
        <f>D19+E19</f>
        <v/>
      </c>
      <c r="D19" s="449" t="n"/>
      <c r="E19" s="449" t="n"/>
      <c r="F19" s="298" t="n"/>
      <c r="G19" s="298" t="n"/>
      <c r="H19" s="289" t="n"/>
      <c r="I19" s="445">
        <f>F19+G19</f>
        <v/>
      </c>
      <c r="J19" s="288" t="n"/>
      <c r="K19" s="446" t="n"/>
      <c r="L19" s="446" t="n"/>
      <c r="M19" s="445">
        <f>N19+O19+Q19+R19+T19+U19</f>
        <v/>
      </c>
      <c r="N19" s="298" t="n"/>
      <c r="O19" s="298" t="n"/>
      <c r="P19" s="292" t="n">
        <v>0</v>
      </c>
      <c r="Q19" s="289" t="n">
        <v>0</v>
      </c>
      <c r="R19" s="289" t="n">
        <v>0</v>
      </c>
      <c r="S19" s="403" t="n">
        <v>0</v>
      </c>
      <c r="T19" s="289" t="n">
        <v>0</v>
      </c>
      <c r="U19" s="289" t="n">
        <v>0</v>
      </c>
      <c r="V19" s="289">
        <f>(M19+R19+U19)*1.17%</f>
        <v/>
      </c>
      <c r="W19" s="294">
        <f>V19+H19</f>
        <v/>
      </c>
      <c r="X19" s="447">
        <f>J19+C19</f>
        <v/>
      </c>
      <c r="Y19" s="448">
        <f>M19+I19</f>
        <v/>
      </c>
      <c r="BA19" t="n">
        <v>33</v>
      </c>
      <c r="BB19" t="n">
        <v>5177.5</v>
      </c>
      <c r="BC19" t="n">
        <v>62</v>
      </c>
      <c r="BD19" t="n">
        <v>9733.1</v>
      </c>
    </row>
    <row customHeight="1" ht="21.7" r="20" s="249">
      <c r="A20" s="286" t="n">
        <v>13</v>
      </c>
      <c r="B20" s="287" t="inlineStr">
        <is>
          <t>Докузпаринский</t>
        </is>
      </c>
      <c r="C20" s="304">
        <f>D20+E20</f>
        <v/>
      </c>
      <c r="D20" s="449" t="n"/>
      <c r="E20" s="449" t="n"/>
      <c r="F20" s="298" t="n"/>
      <c r="G20" s="298" t="n"/>
      <c r="H20" s="289" t="n"/>
      <c r="I20" s="445">
        <f>F20+G20</f>
        <v/>
      </c>
      <c r="J20" s="288" t="n"/>
      <c r="K20" s="446" t="n"/>
      <c r="L20" s="446" t="n"/>
      <c r="M20" s="445">
        <f>N20+O20+Q20+R20+T20+U20</f>
        <v/>
      </c>
      <c r="N20" s="289" t="n"/>
      <c r="O20" s="289" t="n"/>
      <c r="P20" s="292" t="n">
        <v>0</v>
      </c>
      <c r="Q20" s="289" t="n">
        <v>0</v>
      </c>
      <c r="R20" s="289" t="n">
        <v>0</v>
      </c>
      <c r="S20" s="403" t="n">
        <v>0</v>
      </c>
      <c r="T20" s="289" t="n">
        <v>0</v>
      </c>
      <c r="U20" s="289" t="n">
        <v>0</v>
      </c>
      <c r="V20" s="289">
        <f>(M20+R20+U20)*1.404%</f>
        <v/>
      </c>
      <c r="W20" s="294">
        <f>V20+H20</f>
        <v/>
      </c>
      <c r="X20" s="447">
        <f>J20+C20</f>
        <v/>
      </c>
      <c r="Y20" s="448">
        <f>M20+I20</f>
        <v/>
      </c>
      <c r="BA20" t="n">
        <v>0</v>
      </c>
      <c r="BB20" t="n">
        <v>0</v>
      </c>
      <c r="BC20" t="n">
        <v>2</v>
      </c>
      <c r="BD20" t="n">
        <v>176</v>
      </c>
    </row>
    <row customFormat="1" customHeight="1" ht="21.05" r="21" s="245">
      <c r="A21" s="286" t="n">
        <v>14</v>
      </c>
      <c r="B21" s="287" t="inlineStr">
        <is>
          <t>Казбековский</t>
        </is>
      </c>
      <c r="C21" s="304">
        <f>D21+E21</f>
        <v/>
      </c>
      <c r="D21" s="449" t="n"/>
      <c r="E21" s="449" t="n"/>
      <c r="F21" s="298" t="n"/>
      <c r="G21" s="298" t="n"/>
      <c r="H21" s="289" t="n"/>
      <c r="I21" s="445">
        <f>F21+G21</f>
        <v/>
      </c>
      <c r="J21" s="288" t="n"/>
      <c r="K21" s="446" t="n"/>
      <c r="L21" s="446" t="n"/>
      <c r="M21" s="445">
        <f>N21+O21+Q21+R21+T21+U21</f>
        <v/>
      </c>
      <c r="N21" s="289" t="n"/>
      <c r="O21" s="289" t="n"/>
      <c r="P21" s="292" t="n">
        <v>0</v>
      </c>
      <c r="Q21" s="289" t="n">
        <v>0</v>
      </c>
      <c r="R21" s="289" t="n">
        <v>0</v>
      </c>
      <c r="S21" s="403" t="n">
        <v>0</v>
      </c>
      <c r="T21" s="289" t="n">
        <v>0</v>
      </c>
      <c r="U21" s="289" t="n">
        <v>0</v>
      </c>
      <c r="V21" s="289">
        <f>(M21+R21+U21)*1.404%</f>
        <v/>
      </c>
      <c r="W21" s="294">
        <f>V21+H21</f>
        <v/>
      </c>
      <c r="X21" s="447">
        <f>J21+C21</f>
        <v/>
      </c>
      <c r="Y21" s="448">
        <f>M21+I21</f>
        <v/>
      </c>
      <c r="BA21" t="n">
        <v>30</v>
      </c>
      <c r="BB21" t="n">
        <v>13971.63</v>
      </c>
      <c r="BC21" t="n">
        <v>46</v>
      </c>
      <c r="BD21" t="n">
        <v>20377.83</v>
      </c>
    </row>
    <row customHeight="1" ht="21.05" r="22" s="249">
      <c r="A22" s="286" t="n">
        <v>15</v>
      </c>
      <c r="B22" s="287" t="inlineStr">
        <is>
          <t>Кайтагский</t>
        </is>
      </c>
      <c r="C22" s="304">
        <f>D22+E22</f>
        <v/>
      </c>
      <c r="D22" s="449" t="n"/>
      <c r="E22" s="449" t="n"/>
      <c r="F22" s="298" t="n"/>
      <c r="G22" s="298" t="n"/>
      <c r="H22" s="289" t="n"/>
      <c r="I22" s="445">
        <f>F22+G22</f>
        <v/>
      </c>
      <c r="J22" s="288" t="n"/>
      <c r="K22" s="446" t="n"/>
      <c r="L22" s="446" t="n"/>
      <c r="M22" s="445">
        <f>N22+O22+Q22+R22+T22+U22</f>
        <v/>
      </c>
      <c r="N22" s="289" t="n"/>
      <c r="O22" s="289" t="n"/>
      <c r="P22" s="292" t="n">
        <v>0</v>
      </c>
      <c r="Q22" s="289" t="n">
        <v>0</v>
      </c>
      <c r="R22" s="289" t="n">
        <v>0</v>
      </c>
      <c r="S22" s="403" t="n">
        <v>0</v>
      </c>
      <c r="T22" s="289" t="n">
        <v>0</v>
      </c>
      <c r="U22" s="289" t="n">
        <v>0</v>
      </c>
      <c r="V22" s="289">
        <f>(M22+R22+U22)*1.404%</f>
        <v/>
      </c>
      <c r="W22" s="294">
        <f>V22+H22</f>
        <v/>
      </c>
      <c r="X22" s="447">
        <f>J22+C22</f>
        <v/>
      </c>
      <c r="Y22" s="448">
        <f>M22+I22</f>
        <v/>
      </c>
      <c r="BA22" t="n">
        <v>0</v>
      </c>
      <c r="BB22" t="n">
        <v>0</v>
      </c>
      <c r="BC22" t="n">
        <v>4</v>
      </c>
      <c r="BD22" t="n">
        <v>2208.73</v>
      </c>
    </row>
    <row customHeight="1" ht="21.05" r="23" s="249">
      <c r="A23" s="286" t="n">
        <v>16</v>
      </c>
      <c r="B23" s="287" t="inlineStr">
        <is>
          <t>Карабудахкентский</t>
        </is>
      </c>
      <c r="C23" s="304">
        <f>D23+E23</f>
        <v/>
      </c>
      <c r="D23" s="449" t="n"/>
      <c r="E23" s="449" t="n"/>
      <c r="F23" s="298" t="n"/>
      <c r="G23" s="298" t="n"/>
      <c r="H23" s="289" t="n"/>
      <c r="I23" s="445">
        <f>F23+G23</f>
        <v/>
      </c>
      <c r="J23" s="288" t="n"/>
      <c r="K23" s="446" t="n"/>
      <c r="L23" s="446" t="n"/>
      <c r="M23" s="445">
        <f>N23+O23+Q23+R23+T23+U23</f>
        <v/>
      </c>
      <c r="N23" s="289" t="n"/>
      <c r="O23" s="289" t="n"/>
      <c r="P23" s="292" t="n">
        <v>0</v>
      </c>
      <c r="Q23" s="289" t="n">
        <v>0</v>
      </c>
      <c r="R23" s="289" t="n">
        <v>0</v>
      </c>
      <c r="S23" s="403" t="n">
        <v>0</v>
      </c>
      <c r="T23" s="289" t="n">
        <v>0</v>
      </c>
      <c r="U23" s="289" t="n">
        <v>0</v>
      </c>
      <c r="V23" s="289">
        <f>(M23+R23+U23)*1.404%</f>
        <v/>
      </c>
      <c r="W23" s="294">
        <f>V23+H23</f>
        <v/>
      </c>
      <c r="X23" s="447">
        <f>J23+C23</f>
        <v/>
      </c>
      <c r="Y23" s="448">
        <f>M23+I23</f>
        <v/>
      </c>
      <c r="BA23" t="n">
        <v>15</v>
      </c>
      <c r="BB23" t="n">
        <v>5577.89</v>
      </c>
      <c r="BC23" t="n">
        <v>29</v>
      </c>
      <c r="BD23" t="n">
        <v>10297.8</v>
      </c>
    </row>
    <row customHeight="1" ht="20.25" r="24" s="249">
      <c r="A24" s="286" t="n">
        <v>17</v>
      </c>
      <c r="B24" s="287" t="inlineStr">
        <is>
          <t>Каякентский</t>
        </is>
      </c>
      <c r="C24" s="304">
        <f>D24+E24</f>
        <v/>
      </c>
      <c r="D24" s="449" t="n"/>
      <c r="E24" s="449" t="n"/>
      <c r="F24" s="298" t="n"/>
      <c r="G24" s="298" t="n"/>
      <c r="H24" s="289" t="n"/>
      <c r="I24" s="445">
        <f>F24+G24</f>
        <v/>
      </c>
      <c r="J24" s="288" t="n"/>
      <c r="K24" s="446" t="n"/>
      <c r="L24" s="446" t="n"/>
      <c r="M24" s="445">
        <f>N24+O24+Q24+R24+T24+U24</f>
        <v/>
      </c>
      <c r="N24" s="289" t="n"/>
      <c r="O24" s="289" t="n"/>
      <c r="P24" s="292" t="n">
        <v>0</v>
      </c>
      <c r="Q24" s="289" t="n">
        <v>0</v>
      </c>
      <c r="R24" s="289" t="n">
        <v>0</v>
      </c>
      <c r="S24" s="403" t="n">
        <v>0</v>
      </c>
      <c r="T24" s="289" t="n">
        <v>0</v>
      </c>
      <c r="U24" s="289" t="n">
        <v>0</v>
      </c>
      <c r="V24" s="289">
        <f>(M24+R24+U24)*1.404%</f>
        <v/>
      </c>
      <c r="W24" s="294">
        <f>V24+H24</f>
        <v/>
      </c>
      <c r="X24" s="447">
        <f>J24+C24</f>
        <v/>
      </c>
      <c r="Y24" s="448">
        <f>M24+I24</f>
        <v/>
      </c>
      <c r="BA24" t="n">
        <v>13</v>
      </c>
      <c r="BB24" t="n">
        <v>3397.79</v>
      </c>
      <c r="BC24" t="n">
        <v>22</v>
      </c>
      <c r="BD24" t="n">
        <v>8290.870000000001</v>
      </c>
    </row>
    <row customHeight="1" ht="21.05" r="25" s="249">
      <c r="A25" s="286" t="n">
        <v>18</v>
      </c>
      <c r="B25" s="287" t="inlineStr">
        <is>
          <t>Кизилюртовский</t>
        </is>
      </c>
      <c r="C25" s="304">
        <f>D25+E25</f>
        <v/>
      </c>
      <c r="D25" s="449" t="n"/>
      <c r="E25" s="449" t="n"/>
      <c r="F25" s="298" t="n"/>
      <c r="G25" s="298" t="n"/>
      <c r="H25" s="289" t="n"/>
      <c r="I25" s="445">
        <f>F25+G25</f>
        <v/>
      </c>
      <c r="J25" s="288" t="n"/>
      <c r="K25" s="446" t="n"/>
      <c r="L25" s="446" t="n"/>
      <c r="M25" s="445">
        <f>N25+O25+Q25+R25+T25+U25</f>
        <v/>
      </c>
      <c r="N25" s="289" t="n"/>
      <c r="O25" s="298" t="n"/>
      <c r="P25" s="292" t="n">
        <v>0</v>
      </c>
      <c r="Q25" s="289" t="n">
        <v>0</v>
      </c>
      <c r="R25" s="289" t="n">
        <v>0</v>
      </c>
      <c r="S25" s="403" t="n">
        <v>0</v>
      </c>
      <c r="T25" s="289" t="n">
        <v>0</v>
      </c>
      <c r="U25" s="289" t="n">
        <v>0</v>
      </c>
      <c r="V25" s="289">
        <f>(M25+R25+U25)*1.404%</f>
        <v/>
      </c>
      <c r="W25" s="294">
        <f>V25+H25</f>
        <v/>
      </c>
      <c r="X25" s="447">
        <f>J25+C25</f>
        <v/>
      </c>
      <c r="Y25" s="448">
        <f>M25+I25</f>
        <v/>
      </c>
      <c r="BA25" t="n">
        <v>33</v>
      </c>
      <c r="BB25" t="n">
        <v>16568.14</v>
      </c>
      <c r="BC25" t="n">
        <v>42</v>
      </c>
      <c r="BD25" t="n">
        <v>20825.93</v>
      </c>
    </row>
    <row customHeight="1" ht="19.95" r="26" s="249">
      <c r="A26" s="286" t="n">
        <v>19</v>
      </c>
      <c r="B26" s="287" t="inlineStr">
        <is>
          <t>Кизлярский</t>
        </is>
      </c>
      <c r="C26" s="304">
        <f>D26+E26</f>
        <v/>
      </c>
      <c r="D26" s="449" t="n"/>
      <c r="E26" s="449" t="n"/>
      <c r="F26" s="298" t="n"/>
      <c r="G26" s="298" t="n"/>
      <c r="H26" s="289" t="n"/>
      <c r="I26" s="445">
        <f>F26+G26</f>
        <v/>
      </c>
      <c r="J26" s="288" t="n"/>
      <c r="K26" s="446" t="n"/>
      <c r="L26" s="446" t="n"/>
      <c r="M26" s="445">
        <f>N26+O26+Q26+R26+T26+U26</f>
        <v/>
      </c>
      <c r="N26" s="289" t="n"/>
      <c r="O26" s="289" t="n"/>
      <c r="P26" s="292" t="n">
        <v>0</v>
      </c>
      <c r="Q26" s="289" t="n">
        <v>0</v>
      </c>
      <c r="R26" s="289" t="n">
        <v>0</v>
      </c>
      <c r="S26" s="403" t="n">
        <v>0</v>
      </c>
      <c r="T26" s="289" t="n">
        <v>0</v>
      </c>
      <c r="U26" s="289" t="n">
        <v>0</v>
      </c>
      <c r="V26" s="289">
        <f>(M26+R26+U26)*1.404%</f>
        <v/>
      </c>
      <c r="W26" s="294">
        <f>V26+H26</f>
        <v/>
      </c>
      <c r="X26" s="447">
        <f>J26+C26</f>
        <v/>
      </c>
      <c r="Y26" s="448">
        <f>M26+I26</f>
        <v/>
      </c>
      <c r="BA26" t="n">
        <v>9</v>
      </c>
      <c r="BB26" t="n">
        <v>4336.15</v>
      </c>
      <c r="BC26" t="n">
        <v>31</v>
      </c>
      <c r="BD26" t="n">
        <v>14177.86</v>
      </c>
    </row>
    <row customHeight="1" ht="20.25" r="27" s="249">
      <c r="A27" s="286" t="n">
        <v>20</v>
      </c>
      <c r="B27" s="287" t="inlineStr">
        <is>
          <t>Кулинский</t>
        </is>
      </c>
      <c r="C27" s="304">
        <f>D27+E27</f>
        <v/>
      </c>
      <c r="D27" s="449" t="n"/>
      <c r="E27" s="449" t="n"/>
      <c r="F27" s="298" t="n"/>
      <c r="G27" s="298" t="n"/>
      <c r="H27" s="289" t="n"/>
      <c r="I27" s="445">
        <f>F27+G27</f>
        <v/>
      </c>
      <c r="J27" s="288" t="n"/>
      <c r="K27" s="446" t="n"/>
      <c r="L27" s="446" t="n"/>
      <c r="M27" s="445">
        <f>N27+O27+Q27+R27+T27+U27</f>
        <v/>
      </c>
      <c r="N27" s="289" t="n"/>
      <c r="O27" s="289" t="n"/>
      <c r="P27" s="292" t="n">
        <v>0</v>
      </c>
      <c r="Q27" s="289" t="n">
        <v>0</v>
      </c>
      <c r="R27" s="289" t="n">
        <v>0</v>
      </c>
      <c r="S27" s="403" t="n">
        <v>0</v>
      </c>
      <c r="T27" s="289" t="n">
        <v>0</v>
      </c>
      <c r="U27" s="289" t="n">
        <v>0</v>
      </c>
      <c r="V27" s="289">
        <f>(M27+R27+U27)*1.404%</f>
        <v/>
      </c>
      <c r="W27" s="294">
        <f>V27+H27</f>
        <v/>
      </c>
      <c r="X27" s="447">
        <f>J27+C27</f>
        <v/>
      </c>
      <c r="Y27" s="448">
        <f>M27+I27</f>
        <v/>
      </c>
    </row>
    <row customHeight="1" ht="21.05" r="28" s="249">
      <c r="A28" s="286" t="n">
        <v>21</v>
      </c>
      <c r="B28" s="287" t="inlineStr">
        <is>
          <t>Кумторкалинский</t>
        </is>
      </c>
      <c r="C28" s="304">
        <f>D28+E28</f>
        <v/>
      </c>
      <c r="D28" s="449" t="n"/>
      <c r="E28" s="449" t="n"/>
      <c r="F28" s="298" t="n"/>
      <c r="G28" s="298" t="n"/>
      <c r="H28" s="289" t="n"/>
      <c r="I28" s="445">
        <f>F28+G28</f>
        <v/>
      </c>
      <c r="J28" s="288" t="n"/>
      <c r="K28" s="446" t="n"/>
      <c r="L28" s="446" t="n"/>
      <c r="M28" s="445">
        <f>N28+O28+Q28+R28+T28+U28</f>
        <v/>
      </c>
      <c r="N28" s="289" t="n"/>
      <c r="O28" s="289" t="n"/>
      <c r="P28" s="292" t="n">
        <v>0</v>
      </c>
      <c r="Q28" s="289" t="n">
        <v>0</v>
      </c>
      <c r="R28" s="289" t="n">
        <v>0</v>
      </c>
      <c r="S28" s="403" t="n">
        <v>0</v>
      </c>
      <c r="T28" s="289" t="n">
        <v>0</v>
      </c>
      <c r="U28" s="289" t="n">
        <v>0</v>
      </c>
      <c r="V28" s="289">
        <f>(M28+R28+U28)*1.404%</f>
        <v/>
      </c>
      <c r="W28" s="294">
        <f>V28+H28</f>
        <v/>
      </c>
      <c r="X28" s="447">
        <f>J28+C28</f>
        <v/>
      </c>
      <c r="Y28" s="448">
        <f>M28+I28</f>
        <v/>
      </c>
      <c r="BA28" t="n">
        <v>8</v>
      </c>
      <c r="BB28" t="n">
        <v>3498.88</v>
      </c>
      <c r="BC28" t="n">
        <v>19</v>
      </c>
      <c r="BD28" t="n">
        <v>8407.129999999999</v>
      </c>
    </row>
    <row customHeight="1" ht="21.05" r="29" s="249">
      <c r="A29" s="286" t="n">
        <v>22</v>
      </c>
      <c r="B29" s="287" t="inlineStr">
        <is>
          <t>Курахский</t>
        </is>
      </c>
      <c r="C29" s="304">
        <f>D29+E29</f>
        <v/>
      </c>
      <c r="D29" s="449" t="n"/>
      <c r="E29" s="449" t="n"/>
      <c r="F29" s="298" t="n"/>
      <c r="G29" s="298" t="n"/>
      <c r="H29" s="289" t="n"/>
      <c r="I29" s="445">
        <f>F29+G29</f>
        <v/>
      </c>
      <c r="J29" s="288" t="n"/>
      <c r="K29" s="446" t="n"/>
      <c r="L29" s="446" t="n"/>
      <c r="M29" s="445">
        <f>N29+O29+Q29+R29+T29+U29</f>
        <v/>
      </c>
      <c r="N29" s="289" t="n"/>
      <c r="O29" s="289" t="n"/>
      <c r="P29" s="292" t="n">
        <v>0</v>
      </c>
      <c r="Q29" s="289" t="n">
        <v>0</v>
      </c>
      <c r="R29" s="289" t="n">
        <v>0</v>
      </c>
      <c r="S29" s="403" t="n">
        <v>0</v>
      </c>
      <c r="T29" s="289" t="n">
        <v>0</v>
      </c>
      <c r="U29" s="289" t="n">
        <v>0</v>
      </c>
      <c r="V29" s="289">
        <f>(M29+R29+U29)*1.404%</f>
        <v/>
      </c>
      <c r="W29" s="294">
        <f>V29+H29</f>
        <v/>
      </c>
      <c r="X29" s="447">
        <f>J29+C29</f>
        <v/>
      </c>
      <c r="Y29" s="448">
        <f>M29+I29</f>
        <v/>
      </c>
    </row>
    <row customHeight="1" ht="21.05" r="30" s="249">
      <c r="A30" s="286" t="n">
        <v>23</v>
      </c>
      <c r="B30" s="287" t="inlineStr">
        <is>
          <t>Лакский</t>
        </is>
      </c>
      <c r="C30" s="304">
        <f>D30+E30</f>
        <v/>
      </c>
      <c r="D30" s="449" t="n"/>
      <c r="E30" s="449" t="n"/>
      <c r="F30" s="298" t="n"/>
      <c r="G30" s="298" t="n"/>
      <c r="H30" s="289" t="n"/>
      <c r="I30" s="445">
        <f>F30+G30</f>
        <v/>
      </c>
      <c r="J30" s="288" t="n"/>
      <c r="K30" s="446" t="n"/>
      <c r="L30" s="446" t="n"/>
      <c r="M30" s="445">
        <f>N30+O30+Q30+R30+T30+U30</f>
        <v/>
      </c>
      <c r="N30" s="289" t="n"/>
      <c r="O30" s="289" t="n"/>
      <c r="P30" s="292" t="n">
        <v>0</v>
      </c>
      <c r="Q30" s="289" t="n">
        <v>0</v>
      </c>
      <c r="R30" s="289" t="n">
        <v>0</v>
      </c>
      <c r="S30" s="403" t="n">
        <v>0</v>
      </c>
      <c r="T30" s="289" t="n">
        <v>0</v>
      </c>
      <c r="U30" s="289" t="n">
        <v>0</v>
      </c>
      <c r="V30" s="289">
        <f>(M30+R30+U30)*1.404%</f>
        <v/>
      </c>
      <c r="W30" s="351">
        <f>V30+H30</f>
        <v/>
      </c>
      <c r="X30" s="447">
        <f>J30+C30</f>
        <v/>
      </c>
      <c r="Y30" s="448">
        <f>M30+I30</f>
        <v/>
      </c>
      <c r="BA30" t="n">
        <v>0</v>
      </c>
      <c r="BB30" t="n">
        <v>0</v>
      </c>
      <c r="BC30" t="n">
        <v>1</v>
      </c>
      <c r="BD30" t="n">
        <v>135.88</v>
      </c>
    </row>
    <row customFormat="1" customHeight="1" ht="21.05" r="31" s="285">
      <c r="A31" s="286" t="n">
        <v>24</v>
      </c>
      <c r="B31" s="287" t="inlineStr">
        <is>
          <t>Левашинский</t>
        </is>
      </c>
      <c r="C31" s="304">
        <f>D31+E31</f>
        <v/>
      </c>
      <c r="D31" s="449" t="n"/>
      <c r="E31" s="449" t="n"/>
      <c r="F31" s="298" t="n"/>
      <c r="G31" s="298" t="n"/>
      <c r="H31" s="289" t="n"/>
      <c r="I31" s="445">
        <f>F31+G31</f>
        <v/>
      </c>
      <c r="J31" s="288" t="n"/>
      <c r="K31" s="446" t="n"/>
      <c r="L31" s="446" t="n"/>
      <c r="M31" s="445">
        <f>N31+O31+Q31+R31+T31+U31</f>
        <v/>
      </c>
      <c r="N31" s="289" t="n"/>
      <c r="O31" s="289" t="n"/>
      <c r="P31" s="292" t="n">
        <v>0</v>
      </c>
      <c r="Q31" s="289" t="n">
        <v>0</v>
      </c>
      <c r="R31" s="289" t="n">
        <v>0</v>
      </c>
      <c r="S31" s="403" t="n">
        <v>0</v>
      </c>
      <c r="T31" s="289" t="n">
        <v>0</v>
      </c>
      <c r="U31" s="289" t="n">
        <v>0</v>
      </c>
      <c r="V31" s="289">
        <f>(M31+R31+U31)*1.404%</f>
        <v/>
      </c>
      <c r="W31" s="294">
        <f>V31+H31</f>
        <v/>
      </c>
      <c r="X31" s="447">
        <f>J31+C31</f>
        <v/>
      </c>
      <c r="Y31" s="448">
        <f>M31+I31</f>
        <v/>
      </c>
      <c r="BA31" t="n">
        <v>2</v>
      </c>
      <c r="BB31" t="n">
        <v>832.59</v>
      </c>
      <c r="BC31" t="n">
        <v>6</v>
      </c>
      <c r="BD31" t="n">
        <v>2951.26</v>
      </c>
    </row>
    <row customHeight="1" ht="21.7" r="32" s="249">
      <c r="A32" s="286" t="n">
        <v>25</v>
      </c>
      <c r="B32" s="287" t="inlineStr">
        <is>
          <t>Магарамкентский</t>
        </is>
      </c>
      <c r="C32" s="304">
        <f>D32+E32</f>
        <v/>
      </c>
      <c r="D32" s="449" t="n"/>
      <c r="E32" s="449" t="n"/>
      <c r="F32" s="298" t="n"/>
      <c r="G32" s="298" t="n"/>
      <c r="H32" s="289" t="n"/>
      <c r="I32" s="445">
        <f>F32+G32</f>
        <v/>
      </c>
      <c r="J32" s="288" t="n"/>
      <c r="K32" s="446" t="n"/>
      <c r="L32" s="446" t="n"/>
      <c r="M32" s="445">
        <f>N32+O32+Q32+R32+T32+U32</f>
        <v/>
      </c>
      <c r="N32" s="289" t="n"/>
      <c r="O32" s="289" t="n"/>
      <c r="P32" s="292" t="n">
        <v>0</v>
      </c>
      <c r="Q32" s="289" t="n">
        <v>0</v>
      </c>
      <c r="R32" s="289" t="n">
        <v>0</v>
      </c>
      <c r="S32" s="403" t="n">
        <v>0</v>
      </c>
      <c r="T32" s="289" t="n">
        <v>0</v>
      </c>
      <c r="U32" s="289" t="n">
        <v>0</v>
      </c>
      <c r="V32" s="289">
        <f>(M32+R32+U32)*1.404%</f>
        <v/>
      </c>
      <c r="W32" s="294">
        <f>V32+H32</f>
        <v/>
      </c>
      <c r="X32" s="447">
        <f>J32+C32</f>
        <v/>
      </c>
      <c r="Y32" s="448">
        <f>M32+I32</f>
        <v/>
      </c>
      <c r="BA32" t="n">
        <v>17</v>
      </c>
      <c r="BB32" t="n">
        <v>8791.379999999999</v>
      </c>
      <c r="BC32" t="n">
        <v>26</v>
      </c>
      <c r="BD32" t="n">
        <v>13779.93</v>
      </c>
    </row>
    <row customFormat="1" customHeight="1" ht="21.05" r="33" s="245">
      <c r="A33" s="286" t="n">
        <v>26</v>
      </c>
      <c r="B33" s="287" t="inlineStr">
        <is>
          <t>Hоволакский</t>
        </is>
      </c>
      <c r="C33" s="304">
        <f>D33+E33</f>
        <v/>
      </c>
      <c r="D33" s="449" t="n"/>
      <c r="E33" s="449" t="n"/>
      <c r="F33" s="298" t="n"/>
      <c r="G33" s="298" t="n"/>
      <c r="H33" s="289" t="n"/>
      <c r="I33" s="445">
        <f>F33+G33</f>
        <v/>
      </c>
      <c r="J33" s="288" t="n"/>
      <c r="K33" s="446" t="n"/>
      <c r="L33" s="446" t="n"/>
      <c r="M33" s="445">
        <f>N33+O33+Q33+R33+T33+U33</f>
        <v/>
      </c>
      <c r="N33" s="289" t="n"/>
      <c r="O33" s="289" t="n"/>
      <c r="P33" s="292" t="n">
        <v>0</v>
      </c>
      <c r="Q33" s="289" t="n">
        <v>0</v>
      </c>
      <c r="R33" s="289" t="n">
        <v>0</v>
      </c>
      <c r="S33" s="403" t="n">
        <v>0</v>
      </c>
      <c r="T33" s="289" t="n">
        <v>0</v>
      </c>
      <c r="U33" s="289" t="n">
        <v>0</v>
      </c>
      <c r="V33" s="289">
        <f>(M33+R33+U33)*1.404%</f>
        <v/>
      </c>
      <c r="W33" s="294">
        <f>V33+H33</f>
        <v/>
      </c>
      <c r="X33" s="447">
        <f>J33+C33</f>
        <v/>
      </c>
      <c r="Y33" s="448">
        <f>M33+I33</f>
        <v/>
      </c>
      <c r="BA33" t="n">
        <v>4</v>
      </c>
      <c r="BB33" t="n">
        <v>1898.26</v>
      </c>
      <c r="BC33" t="n">
        <v>5</v>
      </c>
      <c r="BD33" t="n">
        <v>2491.31</v>
      </c>
    </row>
    <row customHeight="1" ht="21.05" r="34" s="249">
      <c r="A34" s="286" t="n">
        <v>27</v>
      </c>
      <c r="B34" s="287" t="inlineStr">
        <is>
          <t>Hогайский</t>
        </is>
      </c>
      <c r="C34" s="304">
        <f>D34+E34</f>
        <v/>
      </c>
      <c r="D34" s="449" t="n"/>
      <c r="E34" s="449" t="n"/>
      <c r="F34" s="298" t="n"/>
      <c r="G34" s="298" t="n"/>
      <c r="H34" s="289" t="n"/>
      <c r="I34" s="445">
        <f>F34+G34</f>
        <v/>
      </c>
      <c r="J34" s="288" t="n"/>
      <c r="K34" s="446" t="n"/>
      <c r="L34" s="446" t="n"/>
      <c r="M34" s="445">
        <f>N34+O34+Q34+R34+T34+U34</f>
        <v/>
      </c>
      <c r="N34" s="289" t="n"/>
      <c r="O34" s="289" t="n"/>
      <c r="P34" s="292" t="n">
        <v>0</v>
      </c>
      <c r="Q34" s="289" t="n">
        <v>0</v>
      </c>
      <c r="R34" s="289" t="n">
        <v>0</v>
      </c>
      <c r="S34" s="403" t="n">
        <v>0</v>
      </c>
      <c r="T34" s="289" t="n">
        <v>0</v>
      </c>
      <c r="U34" s="289" t="n">
        <v>0</v>
      </c>
      <c r="V34" s="289">
        <f>(M34+R34+U34)*1.404%</f>
        <v/>
      </c>
      <c r="W34" s="294">
        <f>V34+H34</f>
        <v/>
      </c>
      <c r="X34" s="447">
        <f>J34+C34</f>
        <v/>
      </c>
      <c r="Y34" s="448">
        <f>M34+I34</f>
        <v/>
      </c>
      <c r="BA34" t="n">
        <v>4</v>
      </c>
      <c r="BB34" t="n">
        <v>2080.71</v>
      </c>
      <c r="BC34" t="n">
        <v>8</v>
      </c>
      <c r="BD34" t="n">
        <v>3659.87</v>
      </c>
    </row>
    <row customHeight="1" ht="21.05" r="35" s="249">
      <c r="A35" s="286" t="n">
        <v>28</v>
      </c>
      <c r="B35" s="287" t="inlineStr">
        <is>
          <t>Рутульский</t>
        </is>
      </c>
      <c r="C35" s="304">
        <f>D35+E35</f>
        <v/>
      </c>
      <c r="D35" s="449" t="n"/>
      <c r="E35" s="449" t="n"/>
      <c r="F35" s="298" t="n"/>
      <c r="G35" s="298" t="n"/>
      <c r="H35" s="289" t="n"/>
      <c r="I35" s="445">
        <f>F35+G35</f>
        <v/>
      </c>
      <c r="J35" s="288" t="n"/>
      <c r="K35" s="446" t="n"/>
      <c r="L35" s="446" t="n"/>
      <c r="M35" s="445">
        <f>N35+O35+Q35+R35+T35+U35</f>
        <v/>
      </c>
      <c r="N35" s="289" t="n"/>
      <c r="O35" s="289" t="n"/>
      <c r="P35" s="292" t="n">
        <v>0</v>
      </c>
      <c r="Q35" s="289" t="n">
        <v>0</v>
      </c>
      <c r="R35" s="289" t="n">
        <v>0</v>
      </c>
      <c r="S35" s="403" t="n">
        <v>0</v>
      </c>
      <c r="T35" s="289" t="n">
        <v>0</v>
      </c>
      <c r="U35" s="289" t="n">
        <v>0</v>
      </c>
      <c r="V35" s="289">
        <f>(M35+R35+U35)*1.404%</f>
        <v/>
      </c>
      <c r="W35" s="294">
        <f>V35+H35</f>
        <v/>
      </c>
      <c r="X35" s="447">
        <f>J35+C35</f>
        <v/>
      </c>
      <c r="Y35" s="448">
        <f>M35+I35</f>
        <v/>
      </c>
      <c r="BA35" t="n">
        <v>0</v>
      </c>
      <c r="BB35" t="n">
        <v>0</v>
      </c>
      <c r="BC35" t="n">
        <v>1</v>
      </c>
      <c r="BD35" t="n">
        <v>135.88</v>
      </c>
    </row>
    <row customHeight="1" ht="21.05" r="36" s="249">
      <c r="A36" s="286" t="n">
        <v>29</v>
      </c>
      <c r="B36" s="287" t="inlineStr">
        <is>
          <t>Сергокалинский</t>
        </is>
      </c>
      <c r="C36" s="304">
        <f>D36+E36</f>
        <v/>
      </c>
      <c r="D36" s="449" t="n"/>
      <c r="E36" s="449" t="n"/>
      <c r="F36" s="298" t="n"/>
      <c r="G36" s="298" t="n"/>
      <c r="H36" s="289" t="n"/>
      <c r="I36" s="445">
        <f>F36+G36</f>
        <v/>
      </c>
      <c r="J36" s="288" t="n"/>
      <c r="K36" s="446" t="n"/>
      <c r="L36" s="446" t="n"/>
      <c r="M36" s="445">
        <f>N36+O36+Q36+R36+T36+U36</f>
        <v/>
      </c>
      <c r="N36" s="289" t="n"/>
      <c r="O36" s="289" t="n"/>
      <c r="P36" s="292" t="n">
        <v>0</v>
      </c>
      <c r="Q36" s="289" t="n">
        <v>0</v>
      </c>
      <c r="R36" s="289" t="n">
        <v>0</v>
      </c>
      <c r="S36" s="403" t="n">
        <v>0</v>
      </c>
      <c r="T36" s="289" t="n">
        <v>0</v>
      </c>
      <c r="U36" s="289" t="n">
        <v>0</v>
      </c>
      <c r="V36" s="289">
        <f>(M36+R36+U36)*1.404%</f>
        <v/>
      </c>
      <c r="W36" s="294">
        <f>V36+H36</f>
        <v/>
      </c>
      <c r="X36" s="447">
        <f>J36+C36</f>
        <v/>
      </c>
      <c r="Y36" s="448">
        <f>M36+I36</f>
        <v/>
      </c>
      <c r="BA36" t="n">
        <v>7</v>
      </c>
      <c r="BB36" t="n">
        <v>3050.95</v>
      </c>
      <c r="BC36" t="n">
        <v>13</v>
      </c>
      <c r="BD36" t="n">
        <v>5741.18</v>
      </c>
    </row>
    <row customHeight="1" ht="21.05" r="37" s="249">
      <c r="A37" s="286" t="n">
        <v>30</v>
      </c>
      <c r="B37" s="287" t="inlineStr">
        <is>
          <t>Сулeйман-Стальский</t>
        </is>
      </c>
      <c r="C37" s="304">
        <f>D37+E37</f>
        <v/>
      </c>
      <c r="D37" s="449" t="n"/>
      <c r="E37" s="449" t="n"/>
      <c r="F37" s="298" t="n"/>
      <c r="G37" s="298" t="n"/>
      <c r="H37" s="289" t="n"/>
      <c r="I37" s="445">
        <f>F37+G37</f>
        <v/>
      </c>
      <c r="J37" s="288" t="n"/>
      <c r="K37" s="446" t="n"/>
      <c r="L37" s="446" t="n"/>
      <c r="M37" s="445">
        <f>N37+O37+Q37+R37+T37+U37</f>
        <v/>
      </c>
      <c r="N37" s="289" t="n"/>
      <c r="O37" s="289" t="n"/>
      <c r="P37" s="292" t="n">
        <v>0</v>
      </c>
      <c r="Q37" s="289" t="n">
        <v>0</v>
      </c>
      <c r="R37" s="289" t="n">
        <v>0</v>
      </c>
      <c r="S37" s="403" t="n">
        <v>0</v>
      </c>
      <c r="T37" s="289" t="n">
        <v>0</v>
      </c>
      <c r="U37" s="289" t="n">
        <v>0</v>
      </c>
      <c r="V37" s="289">
        <f>(M37+R37+U37)*1.404%</f>
        <v/>
      </c>
      <c r="W37" s="294">
        <f>V37+H37</f>
        <v/>
      </c>
      <c r="X37" s="447">
        <f>J37+C37</f>
        <v/>
      </c>
      <c r="Y37" s="448">
        <f>M37+I37</f>
        <v/>
      </c>
      <c r="BA37" t="n">
        <v>13</v>
      </c>
      <c r="BB37" t="n">
        <v>6816.4</v>
      </c>
      <c r="BC37" t="n">
        <v>39</v>
      </c>
      <c r="BD37" t="n">
        <v>20596.38</v>
      </c>
    </row>
    <row customHeight="1" ht="21.05" r="38" s="249">
      <c r="A38" s="286" t="n">
        <v>31</v>
      </c>
      <c r="B38" s="287" t="inlineStr">
        <is>
          <t>Табасаранский</t>
        </is>
      </c>
      <c r="C38" s="304">
        <f>D38+E38</f>
        <v/>
      </c>
      <c r="D38" s="449" t="n"/>
      <c r="E38" s="449" t="n"/>
      <c r="F38" s="298" t="n"/>
      <c r="G38" s="298" t="n"/>
      <c r="H38" s="289" t="n"/>
      <c r="I38" s="445">
        <f>F38+G38</f>
        <v/>
      </c>
      <c r="J38" s="288" t="n"/>
      <c r="K38" s="446" t="n"/>
      <c r="L38" s="446" t="n"/>
      <c r="M38" s="445">
        <f>N38+O38+Q38+R38+T38+U38</f>
        <v/>
      </c>
      <c r="N38" s="289" t="n"/>
      <c r="O38" s="289" t="n"/>
      <c r="P38" s="292" t="n">
        <v>0</v>
      </c>
      <c r="Q38" s="289" t="n">
        <v>0</v>
      </c>
      <c r="R38" s="289" t="n">
        <v>0</v>
      </c>
      <c r="S38" s="403" t="n">
        <v>0</v>
      </c>
      <c r="T38" s="289" t="n">
        <v>0</v>
      </c>
      <c r="U38" s="289" t="n">
        <v>0</v>
      </c>
      <c r="V38" s="289">
        <f>(M38+R38+U38)*1.404%</f>
        <v/>
      </c>
      <c r="W38" s="294">
        <f>V38+H38</f>
        <v/>
      </c>
      <c r="X38" s="447">
        <f>J38+C38</f>
        <v/>
      </c>
      <c r="Y38" s="448">
        <f>M38+I38</f>
        <v/>
      </c>
      <c r="BA38" t="n">
        <v>19</v>
      </c>
      <c r="BB38" t="n">
        <v>2438.86</v>
      </c>
      <c r="BC38" t="n">
        <v>40</v>
      </c>
      <c r="BD38" t="n">
        <v>5338.96</v>
      </c>
    </row>
    <row customHeight="1" ht="21.05" r="39" s="249">
      <c r="A39" s="286" t="n">
        <v>32</v>
      </c>
      <c r="B39" s="287" t="inlineStr">
        <is>
          <t>Тарумовский</t>
        </is>
      </c>
      <c r="C39" s="304">
        <f>D39+E39</f>
        <v/>
      </c>
      <c r="D39" s="449" t="n"/>
      <c r="E39" s="449" t="n"/>
      <c r="F39" s="298" t="n"/>
      <c r="G39" s="298" t="n"/>
      <c r="H39" s="289" t="n"/>
      <c r="I39" s="445">
        <f>F39+G39</f>
        <v/>
      </c>
      <c r="J39" s="288" t="n"/>
      <c r="K39" s="446" t="n"/>
      <c r="L39" s="446" t="n"/>
      <c r="M39" s="445">
        <f>N39+O39+Q39+R39+T39+U39</f>
        <v/>
      </c>
      <c r="N39" s="289" t="n"/>
      <c r="O39" s="289" t="n"/>
      <c r="P39" s="292" t="n">
        <v>0</v>
      </c>
      <c r="Q39" s="289" t="n">
        <v>0</v>
      </c>
      <c r="R39" s="289" t="n">
        <v>0</v>
      </c>
      <c r="S39" s="403" t="n">
        <v>0</v>
      </c>
      <c r="T39" s="289" t="n">
        <v>0</v>
      </c>
      <c r="U39" s="289" t="n">
        <v>0</v>
      </c>
      <c r="V39" s="289">
        <f>(M39+R39+U39)*1.404%</f>
        <v/>
      </c>
      <c r="W39" s="294">
        <f>V39+H39</f>
        <v/>
      </c>
      <c r="X39" s="447">
        <f>J39+C39</f>
        <v/>
      </c>
      <c r="Y39" s="448">
        <f>M39+I39</f>
        <v/>
      </c>
      <c r="BA39" t="n">
        <v>15</v>
      </c>
      <c r="BB39" t="n">
        <v>10747.08</v>
      </c>
      <c r="BC39" t="n">
        <v>22</v>
      </c>
      <c r="BD39" t="n">
        <v>13869.34</v>
      </c>
    </row>
    <row customHeight="1" ht="21.05" r="40" s="249">
      <c r="A40" s="286" t="n">
        <v>33</v>
      </c>
      <c r="B40" s="287" t="inlineStr">
        <is>
          <t>Тляратинский</t>
        </is>
      </c>
      <c r="C40" s="304">
        <f>D40+E40</f>
        <v/>
      </c>
      <c r="D40" s="449" t="n"/>
      <c r="E40" s="449" t="n"/>
      <c r="F40" s="298" t="n"/>
      <c r="G40" s="298" t="n"/>
      <c r="H40" s="289" t="n"/>
      <c r="I40" s="445">
        <f>F40+G40</f>
        <v/>
      </c>
      <c r="J40" s="288" t="n"/>
      <c r="K40" s="446" t="n"/>
      <c r="L40" s="446" t="n"/>
      <c r="M40" s="445">
        <f>N40+O40+Q40+R40+T40+U40</f>
        <v/>
      </c>
      <c r="N40" s="289" t="n"/>
      <c r="O40" s="289" t="n"/>
      <c r="P40" s="292" t="n">
        <v>0</v>
      </c>
      <c r="Q40" s="289" t="n">
        <v>0</v>
      </c>
      <c r="R40" s="289" t="n">
        <v>0</v>
      </c>
      <c r="S40" s="403" t="n">
        <v>0</v>
      </c>
      <c r="T40" s="289" t="n">
        <v>0</v>
      </c>
      <c r="U40" s="289" t="n">
        <v>0</v>
      </c>
      <c r="V40" s="289">
        <f>(M40+R40+U40)*1.404%</f>
        <v/>
      </c>
      <c r="W40" s="294">
        <f>V40+H40</f>
        <v/>
      </c>
      <c r="X40" s="447">
        <f>J40+C40</f>
        <v/>
      </c>
      <c r="Y40" s="448">
        <f>M40+I40</f>
        <v/>
      </c>
    </row>
    <row customHeight="1" ht="21.05" r="41" s="249">
      <c r="A41" s="286" t="n">
        <v>34</v>
      </c>
      <c r="B41" s="287" t="inlineStr">
        <is>
          <t>Унцукульский</t>
        </is>
      </c>
      <c r="C41" s="304">
        <f>D41+E41</f>
        <v/>
      </c>
      <c r="D41" s="449" t="n"/>
      <c r="E41" s="449" t="n"/>
      <c r="F41" s="298" t="n"/>
      <c r="G41" s="298" t="n"/>
      <c r="H41" s="289" t="n"/>
      <c r="I41" s="445">
        <f>F41+G41</f>
        <v/>
      </c>
      <c r="J41" s="288" t="n"/>
      <c r="K41" s="446" t="n"/>
      <c r="L41" s="446" t="n"/>
      <c r="M41" s="445">
        <f>N41+O41+Q41+R41+T41+U41</f>
        <v/>
      </c>
      <c r="N41" s="289" t="n"/>
      <c r="O41" s="289" t="n"/>
      <c r="P41" s="292" t="n">
        <v>0</v>
      </c>
      <c r="Q41" s="289" t="n">
        <v>0</v>
      </c>
      <c r="R41" s="289" t="n">
        <v>0</v>
      </c>
      <c r="S41" s="403" t="n">
        <v>0</v>
      </c>
      <c r="T41" s="289" t="n">
        <v>0</v>
      </c>
      <c r="U41" s="289" t="n">
        <v>0</v>
      </c>
      <c r="V41" s="289">
        <f>(M41+R41+U41)*1.404%</f>
        <v/>
      </c>
      <c r="W41" s="294">
        <f>V41+H41</f>
        <v/>
      </c>
      <c r="X41" s="447">
        <f>J41+C41</f>
        <v/>
      </c>
      <c r="Y41" s="448">
        <f>M41+I41</f>
        <v/>
      </c>
    </row>
    <row customHeight="1" ht="21.05" r="42" s="249">
      <c r="A42" s="286" t="n">
        <v>35</v>
      </c>
      <c r="B42" s="287" t="inlineStr">
        <is>
          <t>Хасавюртовский</t>
        </is>
      </c>
      <c r="C42" s="304">
        <f>D42+E42</f>
        <v/>
      </c>
      <c r="D42" s="449" t="n"/>
      <c r="E42" s="449" t="n"/>
      <c r="F42" s="298" t="n"/>
      <c r="G42" s="298" t="n"/>
      <c r="H42" s="289" t="n"/>
      <c r="I42" s="445">
        <f>F42+G42</f>
        <v/>
      </c>
      <c r="J42" s="288" t="n"/>
      <c r="K42" s="446" t="n"/>
      <c r="L42" s="446" t="n"/>
      <c r="M42" s="445">
        <f>N42+O42+Q42+R42+T42+U42</f>
        <v/>
      </c>
      <c r="N42" s="289" t="n"/>
      <c r="O42" s="289" t="n"/>
      <c r="P42" s="292" t="n">
        <v>0</v>
      </c>
      <c r="Q42" s="289" t="n">
        <v>0</v>
      </c>
      <c r="R42" s="289" t="n">
        <v>0</v>
      </c>
      <c r="S42" s="403" t="n">
        <v>0</v>
      </c>
      <c r="T42" s="289" t="n">
        <v>0</v>
      </c>
      <c r="U42" s="289" t="n">
        <v>0</v>
      </c>
      <c r="V42" s="289">
        <f>(M42+R42+U42)*1.404%</f>
        <v/>
      </c>
      <c r="W42" s="294">
        <f>V42+H42</f>
        <v/>
      </c>
      <c r="X42" s="447">
        <f>J42+C42</f>
        <v/>
      </c>
      <c r="Y42" s="448">
        <f>M42+I42</f>
        <v/>
      </c>
      <c r="BA42" t="n">
        <v>37</v>
      </c>
      <c r="BB42" t="n">
        <v>15999.02</v>
      </c>
      <c r="BC42" t="n">
        <v>65</v>
      </c>
      <c r="BD42" t="n">
        <v>31871.57</v>
      </c>
    </row>
    <row customFormat="1" customHeight="1" ht="21.05" r="43" s="285">
      <c r="A43" s="286" t="n">
        <v>36</v>
      </c>
      <c r="B43" s="287" t="inlineStr">
        <is>
          <t>Хивский</t>
        </is>
      </c>
      <c r="C43" s="304">
        <f>D43+E43</f>
        <v/>
      </c>
      <c r="D43" s="449" t="n"/>
      <c r="E43" s="449" t="n"/>
      <c r="F43" s="298" t="n"/>
      <c r="G43" s="298" t="n"/>
      <c r="H43" s="289" t="n"/>
      <c r="I43" s="445">
        <f>F43+G43</f>
        <v/>
      </c>
      <c r="J43" s="288" t="n"/>
      <c r="K43" s="446" t="n"/>
      <c r="L43" s="446" t="n"/>
      <c r="M43" s="445">
        <f>N43+O43+Q43+R43+T43+U43</f>
        <v/>
      </c>
      <c r="N43" s="289" t="n"/>
      <c r="O43" s="289" t="n"/>
      <c r="P43" s="292" t="n">
        <v>0</v>
      </c>
      <c r="Q43" s="289" t="n">
        <v>0</v>
      </c>
      <c r="R43" s="289" t="n">
        <v>0</v>
      </c>
      <c r="S43" s="403" t="n">
        <v>0</v>
      </c>
      <c r="T43" s="289" t="n">
        <v>0</v>
      </c>
      <c r="U43" s="289" t="n">
        <v>0</v>
      </c>
      <c r="V43" s="289">
        <f>(M43+R43+U43)*1.404%</f>
        <v/>
      </c>
      <c r="W43" s="294">
        <f>V43+H43</f>
        <v/>
      </c>
      <c r="X43" s="447">
        <f>J43+C43</f>
        <v/>
      </c>
      <c r="Y43" s="448">
        <f>M43+I43</f>
        <v/>
      </c>
      <c r="BA43" t="n">
        <v>0</v>
      </c>
      <c r="BB43" t="n">
        <v>0</v>
      </c>
      <c r="BC43" t="n">
        <v>7</v>
      </c>
      <c r="BD43" t="n">
        <v>3301.58</v>
      </c>
    </row>
    <row customFormat="1" customHeight="1" ht="21.05" r="44" s="285">
      <c r="A44" s="286" t="n">
        <v>37</v>
      </c>
      <c r="B44" s="287" t="inlineStr">
        <is>
          <t>Хунзахский</t>
        </is>
      </c>
      <c r="C44" s="304">
        <f>D44+E44</f>
        <v/>
      </c>
      <c r="D44" s="449" t="n"/>
      <c r="E44" s="449" t="n"/>
      <c r="F44" s="298" t="n"/>
      <c r="G44" s="298" t="n"/>
      <c r="H44" s="289" t="n"/>
      <c r="I44" s="445">
        <f>F44+G44</f>
        <v/>
      </c>
      <c r="J44" s="288" t="n"/>
      <c r="K44" s="446" t="n"/>
      <c r="L44" s="446" t="n"/>
      <c r="M44" s="445">
        <f>N44+O44+Q44+R44+T44+U44</f>
        <v/>
      </c>
      <c r="N44" s="289" t="n"/>
      <c r="O44" s="289" t="n"/>
      <c r="P44" s="292" t="n">
        <v>0</v>
      </c>
      <c r="Q44" s="289" t="n">
        <v>0</v>
      </c>
      <c r="R44" s="289" t="n">
        <v>0</v>
      </c>
      <c r="S44" s="403" t="n">
        <v>0</v>
      </c>
      <c r="T44" s="289" t="n">
        <v>0</v>
      </c>
      <c r="U44" s="289" t="n">
        <v>0</v>
      </c>
      <c r="V44" s="289">
        <f>(M44+R44+U44)*1.404%</f>
        <v/>
      </c>
      <c r="W44" s="294">
        <f>V44+H44</f>
        <v/>
      </c>
      <c r="X44" s="447">
        <f>J44+C44</f>
        <v/>
      </c>
      <c r="Y44" s="448">
        <f>M44+I44</f>
        <v/>
      </c>
      <c r="BA44" t="n">
        <v>0</v>
      </c>
      <c r="BB44" t="n">
        <v>0</v>
      </c>
      <c r="BC44" t="n">
        <v>9</v>
      </c>
      <c r="BD44" t="n">
        <v>864.9299999999999</v>
      </c>
    </row>
    <row customHeight="1" ht="21.05" r="45" s="249">
      <c r="A45" s="286" t="n">
        <v>38</v>
      </c>
      <c r="B45" s="287" t="inlineStr">
        <is>
          <t>Цумадинский</t>
        </is>
      </c>
      <c r="C45" s="304">
        <f>D45+E45</f>
        <v/>
      </c>
      <c r="D45" s="449" t="n"/>
      <c r="E45" s="449" t="n"/>
      <c r="F45" s="298" t="n"/>
      <c r="G45" s="298" t="n"/>
      <c r="H45" s="289" t="n"/>
      <c r="I45" s="445">
        <f>F45+G45</f>
        <v/>
      </c>
      <c r="J45" s="288" t="n"/>
      <c r="K45" s="446" t="n"/>
      <c r="L45" s="446" t="n"/>
      <c r="M45" s="445">
        <f>N45+O45+Q45+R45+T45+U45</f>
        <v/>
      </c>
      <c r="N45" s="289" t="n"/>
      <c r="O45" s="289" t="n"/>
      <c r="P45" s="292" t="n">
        <v>0</v>
      </c>
      <c r="Q45" s="289" t="n">
        <v>0</v>
      </c>
      <c r="R45" s="289" t="n">
        <v>0</v>
      </c>
      <c r="S45" s="403" t="n">
        <v>0</v>
      </c>
      <c r="T45" s="289" t="n">
        <v>0</v>
      </c>
      <c r="U45" s="289" t="n">
        <v>0</v>
      </c>
      <c r="V45" s="289">
        <f>(M45+R45+U45)*1.404%</f>
        <v/>
      </c>
      <c r="W45" s="294">
        <f>V45+H45</f>
        <v/>
      </c>
      <c r="X45" s="447">
        <f>J45+C45</f>
        <v/>
      </c>
      <c r="Y45" s="448">
        <f>M45+I45</f>
        <v/>
      </c>
      <c r="BA45" t="n">
        <v>3</v>
      </c>
      <c r="BB45" t="n">
        <v>2428.8</v>
      </c>
      <c r="BC45" t="n">
        <v>17</v>
      </c>
      <c r="BD45" t="n">
        <v>13161.78</v>
      </c>
    </row>
    <row customFormat="1" customHeight="1" ht="21.05" r="46" s="285">
      <c r="A46" s="286" t="n">
        <v>39</v>
      </c>
      <c r="B46" s="287" t="inlineStr">
        <is>
          <t>Цунтинский</t>
        </is>
      </c>
      <c r="C46" s="304">
        <f>D46+E46</f>
        <v/>
      </c>
      <c r="D46" s="449" t="n"/>
      <c r="E46" s="449" t="n"/>
      <c r="F46" s="298" t="n"/>
      <c r="G46" s="298" t="n"/>
      <c r="H46" s="289" t="n"/>
      <c r="I46" s="445">
        <f>F46+G46</f>
        <v/>
      </c>
      <c r="J46" s="288" t="n"/>
      <c r="K46" s="446" t="n"/>
      <c r="L46" s="446" t="n"/>
      <c r="M46" s="445">
        <f>N46+O46+Q46+R46+T46+U46</f>
        <v/>
      </c>
      <c r="N46" s="289" t="n"/>
      <c r="O46" s="289" t="n"/>
      <c r="P46" s="292" t="n">
        <v>0</v>
      </c>
      <c r="Q46" s="289" t="n">
        <v>0</v>
      </c>
      <c r="R46" s="289" t="n">
        <v>0</v>
      </c>
      <c r="S46" s="403" t="n">
        <v>0</v>
      </c>
      <c r="T46" s="289" t="n">
        <v>0</v>
      </c>
      <c r="U46" s="289" t="n">
        <v>0</v>
      </c>
      <c r="V46" s="289">
        <f>(M46+R46+U46)*1.404%</f>
        <v/>
      </c>
      <c r="W46" s="294">
        <f>V46+H46</f>
        <v/>
      </c>
      <c r="X46" s="447">
        <f>J46+C46</f>
        <v/>
      </c>
      <c r="Y46" s="448">
        <f>M46+I46</f>
        <v/>
      </c>
    </row>
    <row customHeight="1" ht="18" r="47" s="249">
      <c r="A47" s="286" t="n">
        <v>40</v>
      </c>
      <c r="B47" s="287" t="inlineStr">
        <is>
          <t>Бежтинский участок</t>
        </is>
      </c>
      <c r="C47" s="304">
        <f>D47+E47</f>
        <v/>
      </c>
      <c r="D47" s="449" t="n"/>
      <c r="E47" s="449" t="n"/>
      <c r="F47" s="298" t="n"/>
      <c r="G47" s="298" t="n"/>
      <c r="H47" s="289" t="n"/>
      <c r="I47" s="445">
        <f>F47+G47</f>
        <v/>
      </c>
      <c r="J47" s="288" t="n"/>
      <c r="K47" s="446" t="n"/>
      <c r="L47" s="446" t="n"/>
      <c r="M47" s="445">
        <f>N47+O47+Q47+R47+T47+U47</f>
        <v/>
      </c>
      <c r="N47" s="289" t="n"/>
      <c r="O47" s="289" t="n"/>
      <c r="P47" s="292" t="n">
        <v>0</v>
      </c>
      <c r="Q47" s="289" t="n">
        <v>0</v>
      </c>
      <c r="R47" s="289" t="n">
        <v>0</v>
      </c>
      <c r="S47" s="403" t="n">
        <v>0</v>
      </c>
      <c r="T47" s="289" t="n">
        <v>0</v>
      </c>
      <c r="U47" s="289" t="n">
        <v>0</v>
      </c>
      <c r="V47" s="289">
        <f>(M47+R47+U47)*1.404%</f>
        <v/>
      </c>
      <c r="W47" s="294">
        <f>V47+H47</f>
        <v/>
      </c>
      <c r="X47" s="447">
        <f>J47+C47</f>
        <v/>
      </c>
      <c r="Y47" s="448">
        <f>M47+I47</f>
        <v/>
      </c>
    </row>
    <row customHeight="1" ht="18" r="48" s="249">
      <c r="A48" s="286" t="n">
        <v>41</v>
      </c>
      <c r="B48" s="287" t="inlineStr">
        <is>
          <t>Чародинский</t>
        </is>
      </c>
      <c r="C48" s="304">
        <f>D48+E48</f>
        <v/>
      </c>
      <c r="D48" s="449" t="n"/>
      <c r="E48" s="449" t="n"/>
      <c r="F48" s="298" t="n"/>
      <c r="G48" s="298" t="n"/>
      <c r="H48" s="289" t="n"/>
      <c r="I48" s="445">
        <f>F48+G48</f>
        <v/>
      </c>
      <c r="J48" s="288" t="n"/>
      <c r="K48" s="446" t="n"/>
      <c r="L48" s="446" t="n"/>
      <c r="M48" s="445">
        <f>N48+O48+Q48+R48+T48+U48</f>
        <v/>
      </c>
      <c r="N48" s="289" t="n"/>
      <c r="O48" s="289" t="n"/>
      <c r="P48" s="292" t="n">
        <v>0</v>
      </c>
      <c r="Q48" s="289" t="n">
        <v>0</v>
      </c>
      <c r="R48" s="289" t="n">
        <v>0</v>
      </c>
      <c r="S48" s="403" t="n">
        <v>0</v>
      </c>
      <c r="T48" s="289" t="n">
        <v>0</v>
      </c>
      <c r="U48" s="289" t="n">
        <v>0</v>
      </c>
      <c r="V48" s="289">
        <f>(M48+R48+U48)*1.404%</f>
        <v/>
      </c>
      <c r="W48" s="294">
        <f>V48+H48</f>
        <v/>
      </c>
      <c r="X48" s="447">
        <f>J48+C48</f>
        <v/>
      </c>
      <c r="Y48" s="448">
        <f>M48+I48</f>
        <v/>
      </c>
    </row>
    <row customHeight="1" ht="21.05" r="49" s="249">
      <c r="A49" s="286" t="n">
        <v>42</v>
      </c>
      <c r="B49" s="287" t="inlineStr">
        <is>
          <t>Шамильский</t>
        </is>
      </c>
      <c r="C49" s="304">
        <f>D49+E49</f>
        <v/>
      </c>
      <c r="D49" s="449" t="n"/>
      <c r="E49" s="449" t="n"/>
      <c r="F49" s="298" t="n"/>
      <c r="G49" s="298" t="n"/>
      <c r="H49" s="289" t="n"/>
      <c r="I49" s="445">
        <f>F49+G49</f>
        <v/>
      </c>
      <c r="J49" s="288" t="n"/>
      <c r="K49" s="446" t="n"/>
      <c r="L49" s="446" t="n"/>
      <c r="M49" s="445">
        <f>N49+O49+Q49+R49+T49+U49</f>
        <v/>
      </c>
      <c r="N49" s="289" t="n"/>
      <c r="O49" s="289" t="n"/>
      <c r="P49" s="292" t="n">
        <v>0</v>
      </c>
      <c r="Q49" s="289" t="n">
        <v>0</v>
      </c>
      <c r="R49" s="289" t="n">
        <v>0</v>
      </c>
      <c r="S49" s="403" t="n">
        <v>0</v>
      </c>
      <c r="T49" s="289" t="n">
        <v>0</v>
      </c>
      <c r="U49" s="289" t="n">
        <v>0</v>
      </c>
      <c r="V49" s="289">
        <f>(M49+R49+U49)*1.404%</f>
        <v/>
      </c>
      <c r="W49" s="294">
        <f>V49+H49</f>
        <v/>
      </c>
      <c r="X49" s="447">
        <f>J49+C49</f>
        <v/>
      </c>
      <c r="Y49" s="448">
        <f>M49+I49</f>
        <v/>
      </c>
      <c r="BA49" t="n">
        <v>0</v>
      </c>
      <c r="BB49" t="n">
        <v>0</v>
      </c>
      <c r="BC49" t="n">
        <v>1</v>
      </c>
      <c r="BD49" t="n">
        <v>169.75</v>
      </c>
    </row>
    <row customHeight="1" ht="21.05" r="50" s="249">
      <c r="A50" s="286" t="n">
        <v>44</v>
      </c>
      <c r="B50" s="287" t="inlineStr">
        <is>
          <t>г.Махачкала</t>
        </is>
      </c>
      <c r="C50" s="304">
        <f>D50+E50</f>
        <v/>
      </c>
      <c r="D50" s="449" t="n"/>
      <c r="E50" s="449" t="n"/>
      <c r="F50" s="298" t="n"/>
      <c r="G50" s="298" t="n"/>
      <c r="H50" s="289" t="n"/>
      <c r="I50" s="445">
        <f>F50+G50</f>
        <v/>
      </c>
      <c r="J50" s="288" t="n"/>
      <c r="K50" s="446" t="n"/>
      <c r="L50" s="446" t="n"/>
      <c r="M50" s="445">
        <f>N50+O50+Q50+R50+T50+U50</f>
        <v/>
      </c>
      <c r="N50" s="289" t="n"/>
      <c r="O50" s="289" t="n"/>
      <c r="P50" s="292" t="n">
        <v>0</v>
      </c>
      <c r="Q50" s="289" t="n">
        <v>0</v>
      </c>
      <c r="R50" s="289" t="n">
        <v>0</v>
      </c>
      <c r="S50" s="403" t="n">
        <v>0</v>
      </c>
      <c r="T50" s="289" t="n">
        <v>0</v>
      </c>
      <c r="U50" s="289" t="n">
        <v>0</v>
      </c>
      <c r="V50" s="289">
        <f>(M50+R50+U50)*1.404%</f>
        <v/>
      </c>
      <c r="W50" s="294">
        <f>V50+H50</f>
        <v/>
      </c>
      <c r="X50" s="447">
        <f>J50+C50</f>
        <v/>
      </c>
      <c r="Y50" s="448">
        <f>M50+I50</f>
        <v/>
      </c>
      <c r="BA50" t="n">
        <v>297</v>
      </c>
      <c r="BB50" t="n">
        <v>315932.35</v>
      </c>
      <c r="BC50" t="n">
        <v>456</v>
      </c>
      <c r="BD50" t="n">
        <v>450053.25</v>
      </c>
    </row>
    <row customFormat="1" customHeight="1" ht="21.05" r="51" s="450">
      <c r="A51" s="451" t="n">
        <v>45</v>
      </c>
      <c r="B51" s="452" t="inlineStr">
        <is>
          <t>г.Буйнакск</t>
        </is>
      </c>
      <c r="C51" s="453">
        <f>D51+E51</f>
        <v/>
      </c>
      <c r="D51" s="454" t="n"/>
      <c r="E51" s="454" t="n"/>
      <c r="F51" s="455" t="n"/>
      <c r="G51" s="455" t="n"/>
      <c r="H51" s="289" t="n"/>
      <c r="I51" s="456">
        <f>F51+G51</f>
        <v/>
      </c>
      <c r="J51" s="457" t="n"/>
      <c r="K51" s="458" t="n"/>
      <c r="L51" s="458" t="n"/>
      <c r="M51" s="445">
        <f>N51+O51+Q51+R51+T51+U51</f>
        <v/>
      </c>
      <c r="N51" s="459" t="n"/>
      <c r="O51" s="459" t="n"/>
      <c r="P51" s="292" t="n">
        <v>0</v>
      </c>
      <c r="Q51" s="289" t="n">
        <v>0</v>
      </c>
      <c r="R51" s="289" t="n">
        <v>0</v>
      </c>
      <c r="S51" s="403" t="n">
        <v>0</v>
      </c>
      <c r="T51" s="289" t="n">
        <v>0</v>
      </c>
      <c r="U51" s="289" t="n">
        <v>0</v>
      </c>
      <c r="V51" s="459">
        <f>(M51+R51+U51)*1.404%</f>
        <v/>
      </c>
      <c r="W51" s="460">
        <f>V51+H51</f>
        <v/>
      </c>
      <c r="X51" s="461">
        <f>J51+C51</f>
        <v/>
      </c>
      <c r="Y51" s="462">
        <f>M51+I51</f>
        <v/>
      </c>
      <c r="BA51" t="n">
        <v>43</v>
      </c>
      <c r="BB51" t="n">
        <v>35900.67</v>
      </c>
      <c r="BC51" t="n">
        <v>52</v>
      </c>
      <c r="BD51" t="n">
        <v>47293.51</v>
      </c>
    </row>
    <row customHeight="1" ht="18" r="52" s="249">
      <c r="A52" s="286" t="n">
        <v>46</v>
      </c>
      <c r="B52" s="287" t="inlineStr">
        <is>
          <t>г.Дагестанские Огни</t>
        </is>
      </c>
      <c r="C52" s="304">
        <f>D52+E52</f>
        <v/>
      </c>
      <c r="D52" s="449" t="n"/>
      <c r="E52" s="449" t="n"/>
      <c r="F52" s="298" t="n"/>
      <c r="G52" s="298" t="n"/>
      <c r="H52" s="289" t="n"/>
      <c r="I52" s="445">
        <f>F52+G52</f>
        <v/>
      </c>
      <c r="J52" s="288" t="n"/>
      <c r="K52" s="446" t="n"/>
      <c r="L52" s="446" t="n"/>
      <c r="M52" s="445">
        <f>N52+O52+Q52+R52+T52+U52</f>
        <v/>
      </c>
      <c r="N52" s="289" t="n"/>
      <c r="O52" s="289" t="n"/>
      <c r="P52" s="292" t="n">
        <v>0</v>
      </c>
      <c r="Q52" s="289" t="n">
        <v>0</v>
      </c>
      <c r="R52" s="289" t="n">
        <v>0</v>
      </c>
      <c r="S52" s="403" t="n">
        <v>0</v>
      </c>
      <c r="T52" s="289" t="n">
        <v>0</v>
      </c>
      <c r="U52" s="289" t="n">
        <v>0</v>
      </c>
      <c r="V52" s="289">
        <f>(M52+R52+U52)*1.404%</f>
        <v/>
      </c>
      <c r="W52" s="294">
        <f>V52+H52</f>
        <v/>
      </c>
      <c r="X52" s="447">
        <f>J52+C52</f>
        <v/>
      </c>
      <c r="Y52" s="448">
        <f>M52+I52</f>
        <v/>
      </c>
      <c r="BA52" t="n">
        <v>45</v>
      </c>
      <c r="BB52" t="n">
        <v>28013.95</v>
      </c>
      <c r="BC52" t="n">
        <v>50</v>
      </c>
      <c r="BD52" t="n">
        <v>31174.04</v>
      </c>
    </row>
    <row customHeight="1" ht="21.05" r="53" s="249">
      <c r="A53" s="286" t="n">
        <v>47</v>
      </c>
      <c r="B53" s="287" t="inlineStr">
        <is>
          <t>г.Дербент</t>
        </is>
      </c>
      <c r="C53" s="304">
        <f>D53+E53</f>
        <v/>
      </c>
      <c r="D53" s="403" t="n"/>
      <c r="E53" s="403" t="n"/>
      <c r="F53" s="298" t="n"/>
      <c r="G53" s="298" t="n"/>
      <c r="H53" s="289" t="n"/>
      <c r="I53" s="445">
        <f>F53+G53</f>
        <v/>
      </c>
      <c r="J53" s="288" t="n"/>
      <c r="K53" s="446" t="n"/>
      <c r="L53" s="446" t="n"/>
      <c r="M53" s="445">
        <f>N53+O53+Q53+R53+T53+U53</f>
        <v/>
      </c>
      <c r="N53" s="298" t="n"/>
      <c r="O53" s="298" t="n"/>
      <c r="P53" s="292" t="n">
        <v>0</v>
      </c>
      <c r="Q53" s="289" t="n">
        <v>0</v>
      </c>
      <c r="R53" s="289" t="n">
        <v>0</v>
      </c>
      <c r="S53" s="403" t="n">
        <v>0</v>
      </c>
      <c r="T53" s="289" t="n">
        <v>0</v>
      </c>
      <c r="U53" s="289" t="n">
        <v>0</v>
      </c>
      <c r="V53" s="289">
        <f>(M53+R53+U53)*1.17%</f>
        <v/>
      </c>
      <c r="W53" s="294">
        <f>V53+H53</f>
        <v/>
      </c>
      <c r="X53" s="447">
        <f>J53+C53</f>
        <v/>
      </c>
      <c r="Y53" s="448">
        <f>M53+I53</f>
        <v/>
      </c>
      <c r="BA53" t="n">
        <v>66</v>
      </c>
      <c r="BB53" t="n">
        <v>44703.47</v>
      </c>
      <c r="BC53" t="n">
        <v>83</v>
      </c>
      <c r="BD53" t="n">
        <v>60454.47</v>
      </c>
    </row>
    <row customHeight="1" ht="21.05" r="54" s="249">
      <c r="A54" s="286" t="n">
        <v>48</v>
      </c>
      <c r="B54" s="287" t="inlineStr">
        <is>
          <t>г.Избербаш</t>
        </is>
      </c>
      <c r="C54" s="304">
        <f>D54+E54</f>
        <v/>
      </c>
      <c r="D54" s="449" t="n"/>
      <c r="E54" s="449" t="n"/>
      <c r="F54" s="298" t="n"/>
      <c r="G54" s="298" t="n"/>
      <c r="H54" s="289" t="n"/>
      <c r="I54" s="445">
        <f>F54+G54</f>
        <v/>
      </c>
      <c r="J54" s="288" t="n"/>
      <c r="K54" s="446" t="n"/>
      <c r="L54" s="446" t="n"/>
      <c r="M54" s="445">
        <f>N54+O54+Q54+R54+T54+U54</f>
        <v/>
      </c>
      <c r="N54" s="289" t="n"/>
      <c r="O54" s="289" t="n"/>
      <c r="P54" s="292" t="n">
        <v>0</v>
      </c>
      <c r="Q54" s="289" t="n">
        <v>0</v>
      </c>
      <c r="R54" s="289" t="n">
        <v>0</v>
      </c>
      <c r="S54" s="403" t="n">
        <v>0</v>
      </c>
      <c r="T54" s="289" t="n">
        <v>0</v>
      </c>
      <c r="U54" s="289" t="n">
        <v>0</v>
      </c>
      <c r="V54" s="289">
        <f>(M54+R54+U54)*1.404%</f>
        <v/>
      </c>
      <c r="W54" s="294">
        <f>V54+H54</f>
        <v/>
      </c>
      <c r="X54" s="447">
        <f>J54+C54</f>
        <v/>
      </c>
      <c r="Y54" s="448">
        <f>M54+I54</f>
        <v/>
      </c>
      <c r="BA54" t="n">
        <v>34</v>
      </c>
      <c r="BB54" t="n">
        <v>20418.01</v>
      </c>
      <c r="BC54" t="n">
        <v>56</v>
      </c>
      <c r="BD54" t="n">
        <v>34513.33</v>
      </c>
    </row>
    <row customHeight="1" ht="21.05" r="55" s="249">
      <c r="A55" s="286" t="n">
        <v>49</v>
      </c>
      <c r="B55" s="287" t="inlineStr">
        <is>
          <t>г.Каспийск</t>
        </is>
      </c>
      <c r="C55" s="304">
        <f>D55+E55</f>
        <v/>
      </c>
      <c r="D55" s="449" t="n"/>
      <c r="E55" s="449" t="n"/>
      <c r="F55" s="298" t="n"/>
      <c r="G55" s="298" t="n"/>
      <c r="H55" s="289" t="n"/>
      <c r="I55" s="445">
        <f>F55+G55</f>
        <v/>
      </c>
      <c r="J55" s="288" t="n"/>
      <c r="K55" s="446" t="n"/>
      <c r="L55" s="446" t="n"/>
      <c r="M55" s="445">
        <f>N55+O55+Q55+R55+T55+U55</f>
        <v/>
      </c>
      <c r="N55" s="298" t="n"/>
      <c r="O55" s="289" t="n"/>
      <c r="P55" s="292" t="n">
        <v>0</v>
      </c>
      <c r="Q55" s="289" t="n">
        <v>0</v>
      </c>
      <c r="R55" s="289" t="n">
        <v>0</v>
      </c>
      <c r="S55" s="403" t="n">
        <v>0</v>
      </c>
      <c r="T55" s="289" t="n">
        <v>0</v>
      </c>
      <c r="U55" s="289" t="n">
        <v>0</v>
      </c>
      <c r="V55" s="289">
        <f>(M55+R55+U55)*1.404%</f>
        <v/>
      </c>
      <c r="W55" s="294">
        <f>V55+H55</f>
        <v/>
      </c>
      <c r="X55" s="447">
        <f>J55+C55</f>
        <v/>
      </c>
      <c r="Y55" s="448">
        <f>M55+I55</f>
        <v/>
      </c>
      <c r="BA55" t="n">
        <v>83</v>
      </c>
      <c r="BB55" t="n">
        <v>88899.08</v>
      </c>
      <c r="BC55" t="n">
        <v>115</v>
      </c>
      <c r="BD55" t="n">
        <v>110988.45</v>
      </c>
    </row>
    <row customHeight="1" ht="21.05" r="56" s="249">
      <c r="A56" s="286" t="n">
        <v>50</v>
      </c>
      <c r="B56" s="287" t="inlineStr">
        <is>
          <t>г.Кизилюрт</t>
        </is>
      </c>
      <c r="C56" s="304">
        <f>D56+E56</f>
        <v/>
      </c>
      <c r="D56" s="449" t="n"/>
      <c r="E56" s="449" t="n"/>
      <c r="F56" s="298" t="n"/>
      <c r="G56" s="298" t="n"/>
      <c r="H56" s="289" t="n"/>
      <c r="I56" s="445">
        <f>F56+G56</f>
        <v/>
      </c>
      <c r="J56" s="288" t="n"/>
      <c r="K56" s="446" t="n"/>
      <c r="L56" s="446" t="n"/>
      <c r="M56" s="445">
        <f>N56+O56+Q56+R56+T56+U56</f>
        <v/>
      </c>
      <c r="N56" s="289" t="n"/>
      <c r="O56" s="289" t="n"/>
      <c r="P56" s="292" t="n">
        <v>0</v>
      </c>
      <c r="Q56" s="289" t="n">
        <v>0</v>
      </c>
      <c r="R56" s="289" t="n">
        <v>0</v>
      </c>
      <c r="S56" s="403" t="n">
        <v>0</v>
      </c>
      <c r="T56" s="289" t="n">
        <v>0</v>
      </c>
      <c r="U56" s="289" t="n">
        <v>0</v>
      </c>
      <c r="V56" s="289">
        <f>(M56+R56+U56)*1.404%</f>
        <v/>
      </c>
      <c r="W56" s="294">
        <f>V56+H56</f>
        <v/>
      </c>
      <c r="X56" s="447">
        <f>J56+C56</f>
        <v/>
      </c>
      <c r="Y56" s="448">
        <f>M56+I56</f>
        <v/>
      </c>
      <c r="BA56" t="n">
        <v>16</v>
      </c>
      <c r="BB56" t="n">
        <v>11759.87</v>
      </c>
      <c r="BC56" t="n">
        <v>27</v>
      </c>
      <c r="BD56" t="n">
        <v>17132.18</v>
      </c>
    </row>
    <row customHeight="1" ht="18" r="57" s="249">
      <c r="A57" s="286" t="n">
        <v>51</v>
      </c>
      <c r="B57" s="287" t="inlineStr">
        <is>
          <t>г.Кизляр</t>
        </is>
      </c>
      <c r="C57" s="304">
        <f>D57+E57</f>
        <v/>
      </c>
      <c r="D57" s="449" t="n"/>
      <c r="E57" s="449" t="n"/>
      <c r="F57" s="298" t="n"/>
      <c r="G57" s="298" t="n"/>
      <c r="H57" s="289" t="n"/>
      <c r="I57" s="445">
        <f>F57+G57</f>
        <v/>
      </c>
      <c r="J57" s="288" t="n"/>
      <c r="K57" s="446" t="n"/>
      <c r="L57" s="446" t="n"/>
      <c r="M57" s="445">
        <f>N57+O57+Q57+R57+T57+U57</f>
        <v/>
      </c>
      <c r="N57" s="289" t="n"/>
      <c r="O57" s="289" t="n"/>
      <c r="P57" s="292" t="n">
        <v>0</v>
      </c>
      <c r="Q57" s="289" t="n">
        <v>0</v>
      </c>
      <c r="R57" s="289" t="n">
        <v>0</v>
      </c>
      <c r="S57" s="403" t="n">
        <v>0</v>
      </c>
      <c r="T57" s="289" t="n">
        <v>0</v>
      </c>
      <c r="U57" s="289" t="n">
        <v>0</v>
      </c>
      <c r="V57" s="289">
        <f>(M57+R57+U57)*1.404%</f>
        <v/>
      </c>
      <c r="W57" s="294">
        <f>V57+H57</f>
        <v/>
      </c>
      <c r="X57" s="447">
        <f>J57+C57</f>
        <v/>
      </c>
      <c r="Y57" s="448">
        <f>M57+I57</f>
        <v/>
      </c>
      <c r="BA57" t="n">
        <v>23</v>
      </c>
      <c r="BB57" t="n">
        <v>13725.74</v>
      </c>
      <c r="BC57" t="n">
        <v>50</v>
      </c>
      <c r="BD57" t="n">
        <v>30590.06</v>
      </c>
    </row>
    <row customHeight="1" ht="18" r="58" s="249">
      <c r="A58" s="286" t="n">
        <v>52</v>
      </c>
      <c r="B58" s="287" t="inlineStr">
        <is>
          <t>г.Хасавюрт</t>
        </is>
      </c>
      <c r="C58" s="304">
        <f>D58+E58</f>
        <v/>
      </c>
      <c r="D58" s="449" t="n"/>
      <c r="E58" s="449" t="n"/>
      <c r="F58" s="289" t="n"/>
      <c r="G58" s="298" t="n"/>
      <c r="H58" s="289" t="n"/>
      <c r="I58" s="445">
        <f>F58+G58</f>
        <v/>
      </c>
      <c r="J58" s="288" t="n"/>
      <c r="K58" s="446" t="n"/>
      <c r="L58" s="446" t="n"/>
      <c r="M58" s="445">
        <f>N58+O58+Q58+R58+T58+U58</f>
        <v/>
      </c>
      <c r="N58" s="289" t="n"/>
      <c r="O58" s="289" t="n"/>
      <c r="P58" s="292" t="n">
        <v>0</v>
      </c>
      <c r="Q58" s="289" t="n">
        <v>0</v>
      </c>
      <c r="R58" s="289" t="n">
        <v>0</v>
      </c>
      <c r="S58" s="403" t="n">
        <v>0</v>
      </c>
      <c r="T58" s="289" t="n">
        <v>0</v>
      </c>
      <c r="U58" s="289" t="n">
        <v>0</v>
      </c>
      <c r="V58" s="289">
        <f>(M58+R58+U58)*1.404%</f>
        <v/>
      </c>
      <c r="W58" s="294">
        <f>V58+H58</f>
        <v/>
      </c>
      <c r="X58" s="447">
        <f>J58+C58</f>
        <v/>
      </c>
      <c r="Y58" s="448">
        <f>M58+I58</f>
        <v/>
      </c>
      <c r="BA58" t="n">
        <v>21</v>
      </c>
      <c r="BB58" t="n">
        <v>12694.65</v>
      </c>
      <c r="BC58" t="n">
        <v>36</v>
      </c>
      <c r="BD58" t="n">
        <v>22070.7</v>
      </c>
    </row>
    <row customHeight="1" ht="18.8" r="59" s="249">
      <c r="A59" s="286" t="n">
        <v>53</v>
      </c>
      <c r="B59" s="287" t="inlineStr">
        <is>
          <t>г.Южно-Сухокумск</t>
        </is>
      </c>
      <c r="C59" s="304">
        <f>D59+E59</f>
        <v/>
      </c>
      <c r="D59" s="463" t="n"/>
      <c r="E59" s="463" t="n"/>
      <c r="F59" s="311" t="n"/>
      <c r="G59" s="311" t="n"/>
      <c r="H59" s="289" t="n"/>
      <c r="I59" s="445">
        <f>F59+G59</f>
        <v/>
      </c>
      <c r="J59" s="288" t="n"/>
      <c r="K59" s="446" t="n"/>
      <c r="L59" s="446" t="n"/>
      <c r="M59" s="445">
        <f>N59+O59+Q59+R59+T59+U59</f>
        <v/>
      </c>
      <c r="N59" s="313" t="n"/>
      <c r="O59" s="313" t="n"/>
      <c r="P59" s="292" t="n">
        <v>0</v>
      </c>
      <c r="Q59" s="289" t="n">
        <v>0</v>
      </c>
      <c r="R59" s="289" t="n">
        <v>0</v>
      </c>
      <c r="S59" s="403" t="n">
        <v>0</v>
      </c>
      <c r="T59" s="289" t="n">
        <v>0</v>
      </c>
      <c r="U59" s="289" t="n">
        <v>0</v>
      </c>
      <c r="V59" s="289">
        <f>(M59+R59+U59)*1.404%</f>
        <v/>
      </c>
      <c r="W59" s="294">
        <f>V59+H59</f>
        <v/>
      </c>
      <c r="X59" s="447">
        <f>J59+C59</f>
        <v/>
      </c>
      <c r="Y59" s="448">
        <f>M59+I59</f>
        <v/>
      </c>
      <c r="BA59" t="n">
        <v>0</v>
      </c>
      <c r="BB59" t="n">
        <v>0</v>
      </c>
      <c r="BC59" t="n">
        <v>1</v>
      </c>
      <c r="BD59" t="n">
        <v>801.1799999999999</v>
      </c>
    </row>
    <row customHeight="1" ht="21.05" r="60" s="249">
      <c r="A60" s="316" t="inlineStr">
        <is>
          <t>Всего:</t>
        </is>
      </c>
      <c r="B60" s="252" t="n"/>
      <c r="C60" s="464">
        <f>SUM(C8:C59)</f>
        <v/>
      </c>
      <c r="D60" s="465">
        <f>SUM(D8:D59)</f>
        <v/>
      </c>
      <c r="E60" s="465">
        <f>SUM(E8:E59)</f>
        <v/>
      </c>
      <c r="F60" s="363">
        <f>SUM(F8:F59)</f>
        <v/>
      </c>
      <c r="G60" s="363">
        <f>SUM(G8:G59)</f>
        <v/>
      </c>
      <c r="H60" s="363">
        <f>SUM(H8:H59)</f>
        <v/>
      </c>
      <c r="I60" s="363">
        <f>SUM(I8:I59)</f>
        <v/>
      </c>
      <c r="J60" s="465">
        <f>SUM(J8:J59)</f>
        <v/>
      </c>
      <c r="K60" s="465">
        <f>SUM(K8:K59)</f>
        <v/>
      </c>
      <c r="L60" s="465">
        <f>SUM(L8:L59)</f>
        <v/>
      </c>
      <c r="M60" s="363">
        <f>SUM(M8:M59)</f>
        <v/>
      </c>
      <c r="N60" s="363">
        <f>SUM(N8:N59)</f>
        <v/>
      </c>
      <c r="O60" s="363">
        <f>SUM(O8:O59)</f>
        <v/>
      </c>
      <c r="P60" s="466">
        <f>SUM(P8:P59)</f>
        <v/>
      </c>
      <c r="Q60" s="467">
        <f>SUM(Q8:Q59)</f>
        <v/>
      </c>
      <c r="R60" s="468">
        <f>SUM(R8:R59)</f>
        <v/>
      </c>
      <c r="S60" s="469">
        <f>SUM(S8:S59)</f>
        <v/>
      </c>
      <c r="T60" s="468">
        <f>SUM(T8:T59)</f>
        <v/>
      </c>
      <c r="U60" s="470">
        <f>SUM(U8:U59)</f>
        <v/>
      </c>
      <c r="V60" s="368">
        <f>SUM(V8:V59)</f>
        <v/>
      </c>
      <c r="W60" s="365">
        <f>SUM(W8:W59)</f>
        <v/>
      </c>
      <c r="X60" s="471">
        <f>SUM(X8:X59)</f>
        <v/>
      </c>
      <c r="Y60" s="472">
        <f>SUM(Y8:Y59)</f>
        <v/>
      </c>
    </row>
    <row customHeight="1" ht="12.9" r="61" s="249">
      <c r="S61" s="473" t="n"/>
    </row>
    <row customHeight="1" ht="12.9" r="62" s="249">
      <c r="D62" s="473" t="n"/>
      <c r="E62" s="473" t="n"/>
      <c r="S62" s="473" t="n"/>
      <c r="X62" s="285" t="n"/>
      <c r="Y62" s="245" t="n"/>
    </row>
    <row customHeight="1" ht="12.9" r="63" s="249">
      <c r="C63" s="473" t="n"/>
      <c r="D63" s="473" t="n"/>
      <c r="G63" s="330" t="n"/>
      <c r="S63" s="473" t="n"/>
      <c r="W63" s="330" t="n"/>
      <c r="X63" s="285" t="n"/>
      <c r="Y63" s="330" t="n"/>
    </row>
    <row customHeight="1" ht="12.9" r="64" s="249">
      <c r="Q64" s="330" t="n"/>
      <c r="S64" s="473" t="n"/>
      <c r="X64" s="285" t="n"/>
      <c r="Y64" s="285" t="n"/>
    </row>
    <row customHeight="1" ht="12.9" r="65" s="249">
      <c r="E65" s="473" t="n"/>
      <c r="G65" s="330" t="n"/>
      <c r="S65" s="473" t="n"/>
      <c r="X65" s="285" t="n"/>
      <c r="Y65" s="285" t="n"/>
    </row>
    <row customHeight="1" ht="12.9" r="66" s="249">
      <c r="S66" s="473" t="n"/>
      <c r="X66" s="285" t="n"/>
      <c r="Y66" s="285" t="n"/>
    </row>
    <row customHeight="1" ht="12.9" r="67" s="249">
      <c r="S67" s="473" t="n"/>
      <c r="X67" s="285" t="n"/>
      <c r="Y67" s="285" t="n"/>
    </row>
    <row customHeight="1" ht="12.9" r="68" s="249">
      <c r="S68" s="473" t="n"/>
      <c r="X68" s="285" t="n"/>
      <c r="Y68" s="285" t="n"/>
    </row>
    <row customHeight="1" ht="12.9" r="69" s="249">
      <c r="S69" s="473" t="n"/>
    </row>
    <row customHeight="1" ht="12.9" r="70" s="249">
      <c r="S70" s="473" t="n"/>
    </row>
  </sheetData>
  <mergeCells count="10">
    <mergeCell ref="A3:A5"/>
    <mergeCell ref="B3:B5"/>
    <mergeCell ref="C3:V3"/>
    <mergeCell ref="X3:Y4"/>
    <mergeCell ref="C4:I4"/>
    <mergeCell ref="J4:V4"/>
    <mergeCell ref="W4:W5"/>
    <mergeCell ref="Q5:R5"/>
    <mergeCell ref="T5:U5"/>
    <mergeCell ref="A60:B60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6.xml><?xml version="1.0" encoding="utf-8"?>
<worksheet xmlns="http://schemas.openxmlformats.org/spreadsheetml/2006/main">
  <sheetPr filterMode="0">
    <tabColor rgb="FF33CCCC"/>
    <outlinePr summaryBelow="1" summaryRight="1"/>
    <pageSetUpPr fitToPage="0"/>
  </sheetPr>
  <dimension ref="A2:DO12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Right" state="frozen" topLeftCell="C8" xSplit="2" ySplit="7"/>
      <selection activeCell="A1" activeCellId="0" pane="topLeft" sqref="A1"/>
      <selection activeCell="C1" activeCellId="0" pane="topRight" sqref="C1"/>
      <selection activeCell="A8" activeCellId="0" pane="bottomLeft" sqref="A8"/>
      <selection activeCell="C9" activeCellId="1" pane="bottomRight" sqref="F9:G60 C9"/>
    </sheetView>
  </sheetViews>
  <sheetFormatPr baseColWidth="8" defaultColWidth="9.2109375" defaultRowHeight="27.8" outlineLevelCol="0" outlineLevelRow="0" zeroHeight="0"/>
  <cols>
    <col customWidth="1" max="1" min="1" style="245" width="4.63"/>
    <col customWidth="1" max="2" min="2" style="245" width="27.96"/>
    <col customWidth="1" max="3" min="3" style="245" width="5.32"/>
    <col customWidth="1" max="4" min="4" style="245" width="15.31"/>
    <col customWidth="1" max="5" min="5" style="245" width="6.32"/>
    <col customWidth="1" max="6" min="6" style="245" width="15.08"/>
    <col customWidth="1" max="7" min="7" style="245" width="5.88"/>
    <col customWidth="1" max="8" min="8" style="245" width="15.31"/>
    <col customWidth="1" max="9" min="9" style="245" width="6.65"/>
    <col customWidth="1" max="10" min="10" style="245" width="16.53"/>
    <col customWidth="1" max="11" min="11" style="245" width="7.54"/>
    <col customWidth="1" max="12" min="12" style="245" width="15.08"/>
    <col customWidth="1" max="13" min="13" style="245" width="11.31"/>
    <col customWidth="1" max="14" min="14" style="245" width="14.42"/>
    <col customWidth="1" max="15" min="15" style="245" width="9.859999999999999"/>
    <col customWidth="1" max="16" min="16" style="245" width="16.87"/>
    <col customWidth="1" max="17" min="17" style="245" width="7.34"/>
    <col customWidth="1" max="18" min="18" style="245" width="15.31"/>
    <col customWidth="1" max="19" min="19" style="245" width="7.09"/>
    <col customWidth="1" max="20" min="20" style="245" width="15.31"/>
    <col customWidth="1" max="21" min="21" style="245" width="6.98"/>
    <col customWidth="1" max="22" min="22" style="245" width="15.31"/>
    <col customWidth="1" max="23" min="23" style="245" width="7.34"/>
    <col customWidth="1" max="24" min="24" style="245" width="15.53"/>
    <col customWidth="1" max="25" min="25" style="246" width="14.64"/>
    <col customWidth="1" max="26" min="26" style="246" width="13.63"/>
    <col customWidth="1" max="27" min="27" style="285" width="15.42"/>
    <col customWidth="1" max="28" min="28" style="248" width="11.42"/>
    <col customWidth="1" max="29" min="29" style="248" width="16.97"/>
    <col customWidth="1" max="30" min="30" style="245" width="9.09"/>
    <col customWidth="1" max="31" min="31" style="245" width="15.64"/>
    <col customWidth="1" max="257" min="32" style="245" width="9.09"/>
  </cols>
  <sheetData>
    <row customHeight="1" hidden="1" ht="17.2" r="2" s="249">
      <c r="A2" s="332" t="inlineStr">
        <is>
          <t xml:space="preserve">                     Информация о ежемесячной денежной выплате по оплате жилого помещения и коммунальных услуг специалистам на селе </t>
        </is>
      </c>
      <c r="C2" s="332" t="n"/>
      <c r="D2" s="332" t="n"/>
      <c r="E2" s="332" t="n"/>
      <c r="F2" s="332" t="n"/>
      <c r="G2" s="332" t="n"/>
      <c r="H2" s="332" t="n"/>
      <c r="I2" s="332" t="n"/>
      <c r="J2" s="332" t="n"/>
      <c r="K2" s="332" t="n"/>
      <c r="L2" s="332" t="n"/>
      <c r="M2" s="332" t="n"/>
      <c r="N2" s="332" t="n"/>
      <c r="O2" s="332" t="n"/>
      <c r="P2" s="332" t="n"/>
      <c r="Q2" s="332" t="n"/>
      <c r="R2" s="332" t="n"/>
      <c r="S2" s="332" t="n"/>
      <c r="T2" s="332" t="n"/>
      <c r="U2" s="332" t="n"/>
      <c r="V2" s="332" t="n"/>
      <c r="W2" s="332" t="n"/>
      <c r="X2" s="332" t="n"/>
      <c r="Y2" s="474" t="n"/>
      <c r="Z2" s="474" t="n"/>
      <c r="AA2" s="475" t="n"/>
      <c r="AB2" s="332" t="n"/>
      <c r="AC2" s="332" t="n"/>
    </row>
    <row customHeight="1" ht="13.5" r="3" s="249"/>
    <row customHeight="1" ht="21.05" r="4" s="249">
      <c r="A4" s="333" t="inlineStr">
        <is>
          <t>№</t>
        </is>
      </c>
      <c r="B4" s="333" t="inlineStr">
        <is>
          <t>Муниципальные районы и городские округа</t>
        </is>
      </c>
      <c r="C4" s="476" t="inlineStr">
        <is>
          <t>Потребность на 07.20г.</t>
        </is>
      </c>
      <c r="AB4" s="386" t="inlineStr">
        <is>
          <t>Потребность по заявке</t>
        </is>
      </c>
      <c r="AC4" s="387" t="n"/>
    </row>
    <row customHeight="1" ht="24.45" r="5" s="249">
      <c r="C5" s="477" t="n"/>
      <c r="D5" s="252" t="n"/>
      <c r="E5" s="252" t="n"/>
      <c r="F5" s="252" t="n"/>
      <c r="G5" s="252" t="n"/>
      <c r="H5" s="252" t="n"/>
      <c r="I5" s="252" t="n"/>
      <c r="J5" s="252" t="n"/>
      <c r="K5" s="252" t="n"/>
      <c r="L5" s="252" t="n"/>
      <c r="M5" s="252" t="n"/>
      <c r="N5" s="389" t="n"/>
      <c r="O5" s="338" t="inlineStr">
        <is>
          <t>ведомости</t>
        </is>
      </c>
      <c r="P5" s="254" t="n"/>
      <c r="Q5" s="254" t="n"/>
      <c r="R5" s="254" t="n"/>
      <c r="S5" s="254" t="n"/>
      <c r="T5" s="254" t="n"/>
      <c r="U5" s="254" t="n"/>
      <c r="V5" s="254" t="n"/>
      <c r="W5" s="254" t="n"/>
      <c r="X5" s="254" t="n"/>
      <c r="Y5" s="254" t="n"/>
      <c r="Z5" s="478" t="n"/>
      <c r="AA5" s="390" t="inlineStr">
        <is>
          <t>всего
226 ст.</t>
        </is>
      </c>
      <c r="AB5" s="391" t="n"/>
      <c r="AC5" s="392" t="n"/>
    </row>
    <row customHeight="1" ht="84.25" r="6" s="249">
      <c r="A6" s="258" t="n"/>
      <c r="B6" s="258" t="n"/>
      <c r="C6" s="479" t="inlineStr">
        <is>
          <t>к-во</t>
        </is>
      </c>
      <c r="D6" s="480" t="inlineStr">
        <is>
          <t xml:space="preserve">
 Культ.
 работники 
(банк)
 по 1000 руб.</t>
        </is>
      </c>
      <c r="E6" s="481" t="inlineStr">
        <is>
          <t>к-во</t>
        </is>
      </c>
      <c r="F6" s="480" t="inlineStr">
        <is>
          <t xml:space="preserve">
 Соц.
 работники 
(банк)
 по 1000 руб.</t>
        </is>
      </c>
      <c r="G6" s="481" t="inlineStr">
        <is>
          <t>к-во</t>
        </is>
      </c>
      <c r="H6" s="480" t="inlineStr">
        <is>
          <t xml:space="preserve">
 Вет.
 работники 
(банк)
 по 1000 руб.</t>
        </is>
      </c>
      <c r="I6" s="482" t="inlineStr">
        <is>
          <t>к-во</t>
        </is>
      </c>
      <c r="J6" s="480" t="inlineStr">
        <is>
          <t xml:space="preserve">
 Мед.
 работники 
(банк)
 по 1000 руб.</t>
        </is>
      </c>
      <c r="K6" s="482" t="inlineStr">
        <is>
          <t>к-во</t>
        </is>
      </c>
      <c r="L6" s="480" t="inlineStr">
        <is>
          <t xml:space="preserve">
 Пед.
 работники 
(банк)
 по 1000 руб.</t>
        </is>
      </c>
      <c r="M6" s="483" t="inlineStr">
        <is>
          <t xml:space="preserve">услуги банка  </t>
        </is>
      </c>
      <c r="N6" s="432" t="inlineStr">
        <is>
          <t>всего          ст. 262                    (банк)</t>
        </is>
      </c>
      <c r="O6" s="482" t="inlineStr">
        <is>
          <t>к-во</t>
        </is>
      </c>
      <c r="P6" s="484" t="inlineStr">
        <is>
          <t xml:space="preserve">
 Культ.
 работники 
 по 1000 руб.</t>
        </is>
      </c>
      <c r="Q6" s="481" t="inlineStr">
        <is>
          <t>к-во</t>
        </is>
      </c>
      <c r="R6" s="480" t="inlineStr">
        <is>
          <t xml:space="preserve">
 Соц.
 работники 
 по 1000 руб.</t>
        </is>
      </c>
      <c r="S6" s="481" t="inlineStr">
        <is>
          <t>к-во</t>
        </is>
      </c>
      <c r="T6" s="480" t="inlineStr">
        <is>
          <t xml:space="preserve">
 Вет.
 работники 
 по 1000 руб.</t>
        </is>
      </c>
      <c r="U6" s="482" t="inlineStr">
        <is>
          <t>к-во</t>
        </is>
      </c>
      <c r="V6" s="480" t="inlineStr">
        <is>
          <t xml:space="preserve">
 Мед.
 работники 
 по 1000 руб.</t>
        </is>
      </c>
      <c r="W6" s="482" t="inlineStr">
        <is>
          <t>к-во</t>
        </is>
      </c>
      <c r="X6" s="480" t="inlineStr">
        <is>
          <t xml:space="preserve">
 Пед.
 работники 
 по 1000 руб.</t>
        </is>
      </c>
      <c r="Y6" s="485" t="inlineStr">
        <is>
          <t>всего          
ст. 262                    (ведомости)</t>
        </is>
      </c>
      <c r="Z6" s="486" t="inlineStr">
        <is>
          <t xml:space="preserve">п/р 
1,3806% </t>
        </is>
      </c>
      <c r="AA6" s="257" t="n"/>
      <c r="AB6" s="398" t="inlineStr">
        <is>
          <t>вего 
к-во</t>
        </is>
      </c>
      <c r="AC6" s="398" t="inlineStr">
        <is>
          <t>итого</t>
        </is>
      </c>
    </row>
    <row customFormat="1" customHeight="1" ht="18.8" r="7" s="487">
      <c r="A7" s="250" t="n"/>
      <c r="B7" s="250" t="n"/>
      <c r="C7" s="250" t="n"/>
      <c r="D7" s="250" t="n"/>
      <c r="E7" s="250" t="n"/>
      <c r="F7" s="250" t="n"/>
      <c r="G7" s="488" t="n"/>
      <c r="H7" s="489" t="n"/>
      <c r="I7" s="250" t="n"/>
      <c r="J7" s="250" t="n"/>
      <c r="K7" s="250" t="n"/>
      <c r="L7" s="250" t="n"/>
      <c r="M7" s="490" t="n"/>
      <c r="N7" s="250" t="n"/>
      <c r="O7" s="250" t="n"/>
      <c r="P7" s="250" t="n"/>
      <c r="Q7" s="250" t="n"/>
      <c r="R7" s="488" t="n"/>
      <c r="S7" s="489" t="n"/>
      <c r="T7" s="250" t="n"/>
      <c r="U7" s="250" t="n"/>
      <c r="V7" s="250" t="n"/>
      <c r="W7" s="250" t="n"/>
      <c r="X7" s="490" t="n"/>
      <c r="Y7" s="250" t="n"/>
      <c r="Z7" s="250" t="n"/>
      <c r="AA7" s="250" t="n"/>
      <c r="AB7" s="250" t="n"/>
      <c r="AC7" s="491" t="n"/>
    </row>
    <row customFormat="1" customHeight="1" ht="14.15" r="8" s="473">
      <c r="A8" s="250" t="n"/>
      <c r="B8" s="250" t="n"/>
      <c r="C8" s="250" t="n"/>
      <c r="D8" s="250" t="n"/>
      <c r="E8" s="250" t="n"/>
      <c r="F8" s="250" t="n"/>
      <c r="G8" s="250" t="n"/>
      <c r="H8" s="250" t="n"/>
      <c r="I8" s="250" t="n"/>
      <c r="J8" s="250" t="n"/>
      <c r="K8" s="250" t="n"/>
      <c r="L8" s="250" t="n"/>
      <c r="M8" s="250" t="n"/>
      <c r="N8" s="250" t="n"/>
      <c r="O8" s="250" t="n"/>
      <c r="P8" s="250" t="n"/>
      <c r="Q8" s="250" t="n"/>
      <c r="R8" s="250" t="n"/>
      <c r="S8" s="250" t="n"/>
      <c r="T8" s="250" t="n"/>
      <c r="U8" s="250" t="n"/>
      <c r="V8" s="250" t="n"/>
      <c r="W8" s="250" t="n"/>
      <c r="X8" s="250" t="n"/>
      <c r="Y8" s="250" t="n"/>
      <c r="Z8" s="250" t="n"/>
      <c r="AA8" s="250" t="n"/>
      <c r="AB8" s="250" t="n"/>
      <c r="AC8" s="250" t="n"/>
    </row>
    <row customFormat="1" customHeight="1" ht="18" r="9" s="285">
      <c r="A9" s="286" t="n">
        <v>1</v>
      </c>
      <c r="B9" s="287" t="inlineStr">
        <is>
          <t>Агульский</t>
        </is>
      </c>
      <c r="C9" s="356" t="n">
        <v>0</v>
      </c>
      <c r="D9" s="308" t="n">
        <v>0</v>
      </c>
      <c r="E9" s="356" t="n">
        <v>0</v>
      </c>
      <c r="F9" s="308" t="n">
        <v>0</v>
      </c>
      <c r="G9" s="356" t="n">
        <v>0</v>
      </c>
      <c r="H9" s="308" t="n">
        <v>0</v>
      </c>
      <c r="I9" s="356" t="n">
        <v>0</v>
      </c>
      <c r="J9" s="308" t="n">
        <v>0</v>
      </c>
      <c r="K9" s="356" t="n">
        <v>0</v>
      </c>
      <c r="L9" s="308" t="n">
        <v>0</v>
      </c>
      <c r="M9" s="290">
        <f>(D9+F9+H9+J9+L9)*0.5%</f>
        <v/>
      </c>
      <c r="N9" s="445">
        <f>D9+F9+H9+J9+L9</f>
        <v/>
      </c>
      <c r="O9" s="356" t="n">
        <v>57</v>
      </c>
      <c r="P9" s="289" t="n">
        <v>71123.16</v>
      </c>
      <c r="Q9" s="356" t="n">
        <v>33</v>
      </c>
      <c r="R9" s="289" t="n">
        <v>36589.9</v>
      </c>
      <c r="S9" s="356" t="n">
        <v>17</v>
      </c>
      <c r="T9" s="289" t="n">
        <v>19261</v>
      </c>
      <c r="U9" s="356" t="n">
        <v>141</v>
      </c>
      <c r="V9" s="308" t="n">
        <v>159753</v>
      </c>
      <c r="W9" s="356" t="n">
        <v>440</v>
      </c>
      <c r="X9" s="289" t="n">
        <v>510950</v>
      </c>
      <c r="Y9" s="492">
        <f>P9+R9+T9+V9+X9</f>
        <v/>
      </c>
      <c r="Z9" s="355">
        <f>Y9*1.404%</f>
        <v/>
      </c>
      <c r="AA9" s="351">
        <f>Z9+M9</f>
        <v/>
      </c>
      <c r="AB9" s="447">
        <f>C9+E9+G9+I9+K9+O9+Q9+S9+U9+W9</f>
        <v/>
      </c>
      <c r="AC9" s="448">
        <f>N9+Y9</f>
        <v/>
      </c>
      <c r="AE9" s="371">
        <f>фед!AF8+реаб!N9+вет!N9+мног!N8+35_6!Y8+спец!AC9</f>
        <v/>
      </c>
    </row>
    <row customFormat="1" customHeight="1" ht="18" r="10" s="285">
      <c r="A10" s="286" t="n">
        <v>2</v>
      </c>
      <c r="B10" s="287" t="inlineStr">
        <is>
          <t>Акушинский</t>
        </is>
      </c>
      <c r="C10" s="493" t="n">
        <v>73</v>
      </c>
      <c r="D10" s="309" t="n">
        <v>116600</v>
      </c>
      <c r="E10" s="493" t="n">
        <v>27</v>
      </c>
      <c r="F10" s="309" t="n">
        <v>30591</v>
      </c>
      <c r="G10" s="493" t="n">
        <v>27</v>
      </c>
      <c r="H10" s="309" t="n">
        <v>30591</v>
      </c>
      <c r="I10" s="356" t="n">
        <v>259</v>
      </c>
      <c r="J10" s="308" t="n">
        <v>349932</v>
      </c>
      <c r="K10" s="356" t="n">
        <v>720</v>
      </c>
      <c r="L10" s="308" t="n">
        <v>918484.9</v>
      </c>
      <c r="M10" s="290">
        <f>(D10+F10+H10+J10+L10)*0.5%</f>
        <v/>
      </c>
      <c r="N10" s="445">
        <f>D10+F10+H10+J10+L10</f>
        <v/>
      </c>
      <c r="O10" s="356" t="n">
        <v>111</v>
      </c>
      <c r="P10" s="289" t="n">
        <v>170951</v>
      </c>
      <c r="Q10" s="356" t="n">
        <v>35</v>
      </c>
      <c r="R10" s="289" t="n">
        <v>39655</v>
      </c>
      <c r="S10" s="356" t="n">
        <v>50</v>
      </c>
      <c r="T10" s="289" t="n">
        <v>79244</v>
      </c>
      <c r="U10" s="356" t="n">
        <v>357</v>
      </c>
      <c r="V10" s="308" t="n">
        <v>460966</v>
      </c>
      <c r="W10" s="356" t="n">
        <v>1180</v>
      </c>
      <c r="X10" s="289" t="n">
        <v>1484852.9</v>
      </c>
      <c r="Y10" s="492">
        <f>P10+R10+T10+V10+X10</f>
        <v/>
      </c>
      <c r="Z10" s="355">
        <f>Y10*1.404%</f>
        <v/>
      </c>
      <c r="AA10" s="351">
        <f>Z10+M10</f>
        <v/>
      </c>
      <c r="AB10" s="447">
        <f>C10+E10+G10+I10+K10+O10+Q10+S10+U10+W10</f>
        <v/>
      </c>
      <c r="AC10" s="448">
        <f>N10+Y10</f>
        <v/>
      </c>
      <c r="AE10" s="371">
        <f>фед!AF9+реаб!N10+вет!N10+мног!N9+35_6!Y9+спец!AC10</f>
        <v/>
      </c>
    </row>
    <row customHeight="1" ht="18" r="11" s="249">
      <c r="A11" s="286" t="n">
        <v>3</v>
      </c>
      <c r="B11" s="287" t="inlineStr">
        <is>
          <t>Ахвахский</t>
        </is>
      </c>
      <c r="C11" s="493" t="n">
        <v>0</v>
      </c>
      <c r="D11" s="309" t="n">
        <v>0</v>
      </c>
      <c r="E11" s="493" t="n">
        <v>0</v>
      </c>
      <c r="F11" s="309" t="n">
        <v>0</v>
      </c>
      <c r="G11" s="493" t="n">
        <v>0</v>
      </c>
      <c r="H11" s="309" t="n">
        <v>0</v>
      </c>
      <c r="I11" s="356" t="n">
        <v>0</v>
      </c>
      <c r="J11" s="308" t="n">
        <v>0</v>
      </c>
      <c r="K11" s="356" t="n">
        <v>0</v>
      </c>
      <c r="L11" s="308" t="n">
        <v>0</v>
      </c>
      <c r="M11" s="290">
        <f>(D11+F11+H11+J11+L11)*0.5%</f>
        <v/>
      </c>
      <c r="N11" s="445">
        <f>D11+F11+H11+J11+L11</f>
        <v/>
      </c>
      <c r="O11" s="356" t="n">
        <v>35</v>
      </c>
      <c r="P11" s="289" t="n">
        <v>39655</v>
      </c>
      <c r="Q11" s="356" t="n">
        <v>35</v>
      </c>
      <c r="R11" s="289" t="n">
        <v>39655</v>
      </c>
      <c r="S11" s="356" t="n">
        <v>35</v>
      </c>
      <c r="T11" s="289" t="n">
        <v>52085</v>
      </c>
      <c r="U11" s="356" t="n">
        <v>180</v>
      </c>
      <c r="V11" s="308" t="n">
        <v>260425</v>
      </c>
      <c r="W11" s="356" t="n">
        <v>654</v>
      </c>
      <c r="X11" s="289" t="n">
        <v>797467</v>
      </c>
      <c r="Y11" s="492">
        <f>P11+R11+T11+V11+X11</f>
        <v/>
      </c>
      <c r="Z11" s="355">
        <f>Y11*1.404%</f>
        <v/>
      </c>
      <c r="AA11" s="351">
        <f>Z11+M11</f>
        <v/>
      </c>
      <c r="AB11" s="447">
        <f>C11+E11+G11+I11+K11+O11+Q11+S11+U11+W11</f>
        <v/>
      </c>
      <c r="AC11" s="448">
        <f>N11+Y11</f>
        <v/>
      </c>
      <c r="AE11" s="371">
        <f>фед!AF10+реаб!N11+вет!N11+мног!N10+35_6!Y10+спец!AC11</f>
        <v/>
      </c>
    </row>
    <row customHeight="1" ht="18" r="12" s="249">
      <c r="A12" s="286" t="n">
        <v>4</v>
      </c>
      <c r="B12" s="287" t="inlineStr">
        <is>
          <t>Ахтынский</t>
        </is>
      </c>
      <c r="C12" s="493" t="n">
        <v>12</v>
      </c>
      <c r="D12" s="309" t="n">
        <v>13596</v>
      </c>
      <c r="E12" s="493" t="n">
        <v>22</v>
      </c>
      <c r="F12" s="309" t="n">
        <v>25737.03</v>
      </c>
      <c r="G12" s="493" t="n">
        <v>5</v>
      </c>
      <c r="H12" s="309" t="n">
        <v>5665</v>
      </c>
      <c r="I12" s="356" t="n">
        <v>43</v>
      </c>
      <c r="J12" s="308" t="n">
        <v>48719</v>
      </c>
      <c r="K12" s="356" t="n">
        <v>319</v>
      </c>
      <c r="L12" s="308" t="n">
        <v>382888</v>
      </c>
      <c r="M12" s="290">
        <f>(D12+F12+H12+J12+L12)*0.5%</f>
        <v/>
      </c>
      <c r="N12" s="445">
        <f>D12+F12+H12+J12+L12</f>
        <v/>
      </c>
      <c r="O12" s="356" t="n">
        <v>56</v>
      </c>
      <c r="P12" s="289" t="n">
        <v>63448</v>
      </c>
      <c r="Q12" s="356" t="n">
        <v>57</v>
      </c>
      <c r="R12" s="289" t="n">
        <v>65392.03</v>
      </c>
      <c r="S12" s="356" t="n">
        <v>30</v>
      </c>
      <c r="T12" s="289" t="n">
        <v>33990</v>
      </c>
      <c r="U12" s="356" t="n">
        <v>273</v>
      </c>
      <c r="V12" s="308" t="n">
        <v>311393</v>
      </c>
      <c r="W12" s="356" t="n">
        <v>960</v>
      </c>
      <c r="X12" s="308" t="n">
        <v>1134190.6</v>
      </c>
      <c r="Y12" s="492">
        <f>P12+R12+T12+V12+X12</f>
        <v/>
      </c>
      <c r="Z12" s="355">
        <f>Y12*1.404%</f>
        <v/>
      </c>
      <c r="AA12" s="351">
        <f>Z12+M12</f>
        <v/>
      </c>
      <c r="AB12" s="447">
        <f>C12+E12+G12+I12+K12+O12+Q12+S12+U12+W12</f>
        <v/>
      </c>
      <c r="AC12" s="448">
        <f>N12+Y12</f>
        <v/>
      </c>
      <c r="AE12" s="371">
        <f>фед!AF11+реаб!N12+вет!N12+мног!N11+35_6!Y11+спец!AC12</f>
        <v/>
      </c>
    </row>
    <row customFormat="1" customHeight="1" ht="18" r="13" s="245">
      <c r="A13" s="286" t="n">
        <v>5</v>
      </c>
      <c r="B13" s="287" t="inlineStr">
        <is>
          <t>Бабаюртовский</t>
        </is>
      </c>
      <c r="C13" s="493" t="n">
        <v>22</v>
      </c>
      <c r="D13" s="309" t="n">
        <v>36223</v>
      </c>
      <c r="E13" s="493" t="n">
        <v>45</v>
      </c>
      <c r="F13" s="309" t="n">
        <v>50985</v>
      </c>
      <c r="G13" s="493" t="n">
        <v>28</v>
      </c>
      <c r="H13" s="309" t="n">
        <v>43021</v>
      </c>
      <c r="I13" s="356" t="n">
        <v>148</v>
      </c>
      <c r="J13" s="308" t="n">
        <v>271623</v>
      </c>
      <c r="K13" s="356" t="n">
        <v>672</v>
      </c>
      <c r="L13" s="308" t="n">
        <v>1099563.66</v>
      </c>
      <c r="M13" s="290">
        <f>(D13+F13+H13+J13+L13)*0.5%</f>
        <v/>
      </c>
      <c r="N13" s="445">
        <f>D13+F13+H13+J13+L13</f>
        <v/>
      </c>
      <c r="O13" s="356" t="n">
        <v>50</v>
      </c>
      <c r="P13" s="289" t="n">
        <v>80377</v>
      </c>
      <c r="Q13" s="356" t="n">
        <v>82</v>
      </c>
      <c r="R13" s="289" t="n">
        <v>92906</v>
      </c>
      <c r="S13" s="356" t="n">
        <v>75</v>
      </c>
      <c r="T13" s="289" t="n">
        <v>153857</v>
      </c>
      <c r="U13" s="356" t="n">
        <v>439</v>
      </c>
      <c r="V13" s="308" t="n">
        <v>792242</v>
      </c>
      <c r="W13" s="356" t="n">
        <v>1944</v>
      </c>
      <c r="X13" s="289" t="n">
        <v>3235965.32</v>
      </c>
      <c r="Y13" s="492">
        <f>P13+R13+T13+V13+X13</f>
        <v/>
      </c>
      <c r="Z13" s="355">
        <f>Y13*1.404%</f>
        <v/>
      </c>
      <c r="AA13" s="294">
        <f>Z13+M13</f>
        <v/>
      </c>
      <c r="AB13" s="447">
        <f>C13+E13+G13+I13+K13+O13+Q13+S13+U13+W13</f>
        <v/>
      </c>
      <c r="AC13" s="448">
        <f>N13+Y13</f>
        <v/>
      </c>
      <c r="AE13" s="371">
        <f>фед!AF12+реаб!N13+вет!N13+мног!N12+35_6!Y12+спец!AC13</f>
        <v/>
      </c>
    </row>
    <row customFormat="1" customHeight="1" ht="18" r="14" s="285">
      <c r="A14" s="286" t="n">
        <v>6</v>
      </c>
      <c r="B14" s="287" t="inlineStr">
        <is>
          <t>Ботлихский</t>
        </is>
      </c>
      <c r="C14" s="493" t="n">
        <v>40</v>
      </c>
      <c r="D14" s="309" t="n">
        <v>45320</v>
      </c>
      <c r="E14" s="493" t="n">
        <v>69</v>
      </c>
      <c r="F14" s="309" t="n">
        <v>112974.4</v>
      </c>
      <c r="G14" s="493" t="n">
        <v>37</v>
      </c>
      <c r="H14" s="309" t="n">
        <v>41921</v>
      </c>
      <c r="I14" s="356" t="n">
        <v>291</v>
      </c>
      <c r="J14" s="308" t="n">
        <v>431678.13</v>
      </c>
      <c r="K14" s="493" t="n">
        <v>674</v>
      </c>
      <c r="L14" s="309" t="n">
        <v>999746</v>
      </c>
      <c r="M14" s="290">
        <f>(D14+F14+H14+J14+L14)*0.5%</f>
        <v/>
      </c>
      <c r="N14" s="445">
        <f>D14+F14+H14+J14+L14</f>
        <v/>
      </c>
      <c r="O14" s="356" t="n">
        <v>53</v>
      </c>
      <c r="P14" s="289" t="n">
        <v>60502.2</v>
      </c>
      <c r="Q14" s="356" t="n">
        <v>94</v>
      </c>
      <c r="R14" s="289" t="n">
        <v>152596.4</v>
      </c>
      <c r="S14" s="356" t="n">
        <v>42</v>
      </c>
      <c r="T14" s="289" t="n">
        <v>47586</v>
      </c>
      <c r="U14" s="356" t="n">
        <v>353</v>
      </c>
      <c r="V14" s="308" t="n">
        <v>535815.13</v>
      </c>
      <c r="W14" s="356" t="n">
        <v>1109</v>
      </c>
      <c r="X14" s="289" t="n">
        <v>1650759</v>
      </c>
      <c r="Y14" s="492">
        <f>P14+R14+T14+V14+X14</f>
        <v/>
      </c>
      <c r="Z14" s="355">
        <f>Y14*1.404%</f>
        <v/>
      </c>
      <c r="AA14" s="351">
        <f>Z14+M14</f>
        <v/>
      </c>
      <c r="AB14" s="447">
        <f>C14+E14+G14+I14+K14+O14+Q14+S14+U14+W14</f>
        <v/>
      </c>
      <c r="AC14" s="448">
        <f>N14+Y14</f>
        <v/>
      </c>
      <c r="AE14" s="371">
        <f>фед!AF13+реаб!N14+вет!N14+мног!N13+35_6!Y13+спец!AC14</f>
        <v/>
      </c>
    </row>
    <row customFormat="1" customHeight="1" ht="18" r="15" s="494">
      <c r="A15" s="286" t="n">
        <v>7</v>
      </c>
      <c r="B15" s="287" t="inlineStr">
        <is>
          <t>Буйнакский</t>
        </is>
      </c>
      <c r="C15" s="493" t="n">
        <v>8</v>
      </c>
      <c r="D15" s="495" t="n">
        <v>31658</v>
      </c>
      <c r="E15" s="493" t="n">
        <v>13</v>
      </c>
      <c r="F15" s="495" t="n">
        <v>14729</v>
      </c>
      <c r="G15" s="493" t="n">
        <v>8</v>
      </c>
      <c r="H15" s="495" t="n">
        <v>9064</v>
      </c>
      <c r="I15" s="356" t="n">
        <v>131</v>
      </c>
      <c r="J15" s="495" t="n">
        <v>231203.13</v>
      </c>
      <c r="K15" s="493" t="n">
        <v>527</v>
      </c>
      <c r="L15" s="495" t="n">
        <v>783470.24</v>
      </c>
      <c r="M15" s="290">
        <f>(D15+F15+H15+J15+L15)*0.5%</f>
        <v/>
      </c>
      <c r="N15" s="445">
        <f>D15+F15+H15+J15+L15</f>
        <v/>
      </c>
      <c r="O15" s="356" t="n">
        <v>17</v>
      </c>
      <c r="P15" s="495" t="n">
        <v>41855</v>
      </c>
      <c r="Q15" s="356" t="n">
        <v>41</v>
      </c>
      <c r="R15" s="495" t="n">
        <v>57750</v>
      </c>
      <c r="S15" s="356" t="n">
        <v>26</v>
      </c>
      <c r="T15" s="495" t="n">
        <v>28719.89</v>
      </c>
      <c r="U15" s="356" t="n">
        <v>256</v>
      </c>
      <c r="V15" s="495" t="n">
        <v>442045.26</v>
      </c>
      <c r="W15" s="356" t="n">
        <v>1318</v>
      </c>
      <c r="X15" s="495" t="n">
        <v>2112020.8</v>
      </c>
      <c r="Y15" s="492">
        <f>P15+R15+T15+V15+X15</f>
        <v/>
      </c>
      <c r="Z15" s="355">
        <f>Y15*1.404%</f>
        <v/>
      </c>
      <c r="AA15" s="351">
        <f>Z15+M15</f>
        <v/>
      </c>
      <c r="AB15" s="447">
        <f>C15+E15+G15+I15+K15+O15+Q15+S15+U15+W15</f>
        <v/>
      </c>
      <c r="AC15" s="448">
        <f>N15+Y15</f>
        <v/>
      </c>
      <c r="AD15" s="495" t="n"/>
      <c r="AE15" s="371">
        <f>фед!AF14+реаб!N15+вет!N15+мног!N14+35_6!Y14+спец!AC15</f>
        <v/>
      </c>
      <c r="AF15" s="495" t="n"/>
      <c r="AG15" s="495" t="n"/>
      <c r="AH15" s="495" t="n"/>
      <c r="AI15" s="495" t="n"/>
      <c r="AJ15" s="495" t="n"/>
      <c r="AK15" s="495" t="n"/>
      <c r="AL15" s="495" t="n"/>
      <c r="AM15" s="495" t="n"/>
      <c r="AN15" s="495" t="n"/>
      <c r="AO15" s="495" t="n"/>
      <c r="AP15" s="495" t="n"/>
      <c r="AQ15" s="495" t="n"/>
      <c r="AR15" s="495" t="n"/>
      <c r="AS15" s="495" t="n"/>
      <c r="AT15" s="495" t="n"/>
      <c r="AU15" s="495" t="n"/>
      <c r="AV15" s="495" t="n"/>
      <c r="AW15" s="495" t="n"/>
      <c r="AX15" s="495" t="n"/>
      <c r="AY15" s="495" t="n"/>
      <c r="AZ15" s="495" t="n"/>
      <c r="BA15" s="495" t="n"/>
      <c r="BB15" s="495" t="n"/>
      <c r="BC15" s="495" t="n"/>
      <c r="BD15" s="495" t="n"/>
      <c r="BE15" s="495" t="n"/>
      <c r="BF15" s="495" t="n"/>
      <c r="BG15" s="495" t="n"/>
      <c r="BH15" s="495" t="n"/>
      <c r="BI15" s="495" t="n"/>
      <c r="BJ15" s="495" t="n"/>
      <c r="BK15" s="495" t="n"/>
      <c r="BL15" s="495" t="n"/>
      <c r="BM15" s="495" t="n"/>
      <c r="BN15" s="495" t="n"/>
      <c r="BO15" s="495" t="n"/>
      <c r="BP15" s="495" t="n"/>
      <c r="BQ15" s="495" t="n"/>
      <c r="BR15" s="495" t="n"/>
      <c r="BS15" s="495" t="n"/>
      <c r="BT15" s="495" t="n"/>
      <c r="BU15" s="495" t="n"/>
      <c r="BV15" s="495" t="n"/>
      <c r="BW15" s="495" t="n"/>
      <c r="BX15" s="495" t="n"/>
      <c r="BY15" s="495" t="n"/>
      <c r="BZ15" s="495" t="n"/>
      <c r="CA15" s="495" t="n"/>
      <c r="CB15" s="495" t="n"/>
      <c r="CC15" s="495" t="n"/>
      <c r="CD15" s="495" t="n"/>
      <c r="CE15" s="495" t="n"/>
      <c r="CF15" s="495" t="n"/>
      <c r="CG15" s="495" t="n"/>
      <c r="CH15" s="495" t="n"/>
      <c r="CI15" s="495" t="n"/>
      <c r="CJ15" s="495" t="n"/>
      <c r="CK15" s="495" t="n"/>
      <c r="CL15" s="495" t="n"/>
      <c r="CM15" s="495" t="n"/>
      <c r="CN15" s="495" t="n"/>
      <c r="CO15" s="495" t="n"/>
      <c r="CP15" s="495" t="n"/>
      <c r="CQ15" s="495" t="n"/>
      <c r="CR15" s="495" t="n"/>
      <c r="CS15" s="495" t="n"/>
      <c r="CT15" s="495" t="n"/>
      <c r="CU15" s="495" t="n"/>
      <c r="CV15" s="495" t="n"/>
      <c r="CW15" s="495" t="n"/>
      <c r="CX15" s="495" t="n"/>
      <c r="CY15" s="495" t="n"/>
      <c r="CZ15" s="495" t="n"/>
      <c r="DA15" s="495" t="n"/>
      <c r="DB15" s="495" t="n"/>
      <c r="DC15" s="495" t="n"/>
      <c r="DD15" s="495" t="n"/>
      <c r="DE15" s="495" t="n"/>
      <c r="DF15" s="495" t="n"/>
      <c r="DG15" s="495" t="n"/>
      <c r="DH15" s="495" t="n"/>
      <c r="DI15" s="495" t="n"/>
      <c r="DJ15" s="495" t="n"/>
      <c r="DK15" s="495" t="n"/>
      <c r="DL15" s="495" t="n"/>
      <c r="DM15" s="495" t="n"/>
      <c r="DN15" s="495" t="n"/>
      <c r="DO15" s="495" t="n"/>
    </row>
    <row customHeight="1" ht="18" r="16" s="249">
      <c r="A16" s="286" t="n">
        <v>8</v>
      </c>
      <c r="B16" s="287" t="inlineStr">
        <is>
          <t>Гергебильский</t>
        </is>
      </c>
      <c r="C16" s="493" t="n">
        <v>13</v>
      </c>
      <c r="D16" s="309" t="n">
        <v>37323</v>
      </c>
      <c r="E16" s="493" t="n">
        <v>26</v>
      </c>
      <c r="F16" s="309" t="n">
        <v>63349</v>
      </c>
      <c r="G16" s="493" t="n">
        <v>18</v>
      </c>
      <c r="H16" s="309" t="n">
        <v>44267.19</v>
      </c>
      <c r="I16" s="356" t="n">
        <v>175</v>
      </c>
      <c r="J16" s="308" t="n">
        <v>404925.94</v>
      </c>
      <c r="K16" s="356" t="n">
        <v>336</v>
      </c>
      <c r="L16" s="308" t="n">
        <v>630954.5</v>
      </c>
      <c r="M16" s="290">
        <f>(D16+F16+H16+J16+L16)*0.5%</f>
        <v/>
      </c>
      <c r="N16" s="445">
        <f>D16+F16+H16+J16+L16</f>
        <v/>
      </c>
      <c r="O16" s="356" t="n">
        <v>17</v>
      </c>
      <c r="P16" s="289" t="n">
        <v>64449</v>
      </c>
      <c r="Q16" s="493" t="n">
        <v>30</v>
      </c>
      <c r="R16" s="309" t="n">
        <v>79178</v>
      </c>
      <c r="S16" s="356" t="n">
        <v>21</v>
      </c>
      <c r="T16" s="308" t="n">
        <v>47666.19</v>
      </c>
      <c r="U16" s="356" t="n">
        <v>187</v>
      </c>
      <c r="V16" s="308" t="n">
        <v>441115.94</v>
      </c>
      <c r="W16" s="356" t="n">
        <v>456</v>
      </c>
      <c r="X16" s="289" t="n">
        <v>874219.5</v>
      </c>
      <c r="Y16" s="492">
        <f>P16+R16+T16+V16+X16</f>
        <v/>
      </c>
      <c r="Z16" s="355">
        <f>Y16*1.404%</f>
        <v/>
      </c>
      <c r="AA16" s="351">
        <f>Z16+M16</f>
        <v/>
      </c>
      <c r="AB16" s="447">
        <f>C16+E16+G16+I16+K16+O16+Q16+S16+U16+W16</f>
        <v/>
      </c>
      <c r="AC16" s="448">
        <f>N16+Y16</f>
        <v/>
      </c>
      <c r="AE16" s="371">
        <f>фед!AF15+реаб!N16+вет!N16+мног!N15+35_6!Y15+спец!AC16</f>
        <v/>
      </c>
    </row>
    <row customFormat="1" customHeight="1" ht="18" r="17" s="285">
      <c r="A17" s="286" t="n">
        <v>9</v>
      </c>
      <c r="B17" s="287" t="inlineStr">
        <is>
          <t>Гумбетовский</t>
        </is>
      </c>
      <c r="C17" s="493" t="n">
        <v>0</v>
      </c>
      <c r="D17" s="309" t="n">
        <v>0</v>
      </c>
      <c r="E17" s="493" t="n">
        <v>0</v>
      </c>
      <c r="F17" s="309" t="n">
        <v>0</v>
      </c>
      <c r="G17" s="493" t="n">
        <v>0</v>
      </c>
      <c r="H17" s="309" t="n">
        <v>0</v>
      </c>
      <c r="I17" s="356" t="n">
        <v>0</v>
      </c>
      <c r="J17" s="289" t="n">
        <v>0</v>
      </c>
      <c r="K17" s="356" t="n">
        <v>0</v>
      </c>
      <c r="L17" s="289" t="n">
        <v>0</v>
      </c>
      <c r="M17" s="290">
        <f>(D17+F17+H17+J17+L17)*0.5%</f>
        <v/>
      </c>
      <c r="N17" s="445">
        <f>D17+F17+H17+J17+L17</f>
        <v/>
      </c>
      <c r="O17" s="356" t="n">
        <v>46</v>
      </c>
      <c r="P17" s="289" t="n">
        <v>52495.67</v>
      </c>
      <c r="Q17" s="356" t="n">
        <v>36</v>
      </c>
      <c r="R17" s="308" t="n">
        <v>40788</v>
      </c>
      <c r="S17" s="356" t="n">
        <v>27</v>
      </c>
      <c r="T17" s="308" t="n">
        <v>33478.32</v>
      </c>
      <c r="U17" s="356" t="n">
        <v>186</v>
      </c>
      <c r="V17" s="308" t="n">
        <v>210738</v>
      </c>
      <c r="W17" s="356" t="n">
        <v>548</v>
      </c>
      <c r="X17" s="289" t="n">
        <v>656927.7</v>
      </c>
      <c r="Y17" s="492">
        <f>P17+R17+T17+V17+X17</f>
        <v/>
      </c>
      <c r="Z17" s="355">
        <f>Y17*1.404%</f>
        <v/>
      </c>
      <c r="AA17" s="351">
        <f>Z17+M17</f>
        <v/>
      </c>
      <c r="AB17" s="447">
        <f>C17+E17+G17+I17+K17+O17+Q17+S17+U17+W17</f>
        <v/>
      </c>
      <c r="AC17" s="448">
        <f>N17+Y17</f>
        <v/>
      </c>
      <c r="AE17" s="371">
        <f>фед!AF16+реаб!N17+вет!N17+мног!N16+35_6!Y16+спец!AC17</f>
        <v/>
      </c>
    </row>
    <row customHeight="1" ht="20.25" r="18" s="249">
      <c r="A18" s="286" t="n">
        <v>10</v>
      </c>
      <c r="B18" s="287" t="inlineStr">
        <is>
          <t>Гунибский</t>
        </is>
      </c>
      <c r="C18" s="493" t="n">
        <v>20</v>
      </c>
      <c r="D18" s="309" t="n">
        <v>22763.85</v>
      </c>
      <c r="E18" s="493" t="n">
        <v>26</v>
      </c>
      <c r="F18" s="309" t="n">
        <v>29458</v>
      </c>
      <c r="G18" s="493" t="n">
        <v>12</v>
      </c>
      <c r="H18" s="298" t="n">
        <v>13596</v>
      </c>
      <c r="I18" s="356" t="n">
        <v>101</v>
      </c>
      <c r="J18" s="289" t="n">
        <v>125730</v>
      </c>
      <c r="K18" s="356" t="n">
        <v>409</v>
      </c>
      <c r="L18" s="289" t="n">
        <v>572968</v>
      </c>
      <c r="M18" s="290">
        <f>(D18+F18+H18+J18+L18)*0.5%</f>
        <v/>
      </c>
      <c r="N18" s="445">
        <f>D18+F18+H18+J18+L18</f>
        <v/>
      </c>
      <c r="O18" s="356" t="n">
        <v>29</v>
      </c>
      <c r="P18" s="289" t="n">
        <v>44257.85</v>
      </c>
      <c r="Q18" s="356" t="n">
        <v>43</v>
      </c>
      <c r="R18" s="289" t="n">
        <v>48719</v>
      </c>
      <c r="S18" s="356" t="n">
        <v>19</v>
      </c>
      <c r="T18" s="308" t="n">
        <v>21527</v>
      </c>
      <c r="U18" s="356" t="n">
        <v>247</v>
      </c>
      <c r="V18" s="308" t="n">
        <v>328405</v>
      </c>
      <c r="W18" s="356" t="n">
        <v>720</v>
      </c>
      <c r="X18" s="289" t="n">
        <v>1027701.98</v>
      </c>
      <c r="Y18" s="492">
        <f>P18+R18+T18+V18+X18</f>
        <v/>
      </c>
      <c r="Z18" s="355">
        <f>Y18*1.404%</f>
        <v/>
      </c>
      <c r="AA18" s="351">
        <f>Z18+M18</f>
        <v/>
      </c>
      <c r="AB18" s="447">
        <f>C18+E18+G18+I18+K18+O18+Q18+S18+U18+W18</f>
        <v/>
      </c>
      <c r="AC18" s="448">
        <f>N18+Y18</f>
        <v/>
      </c>
      <c r="AE18" s="371">
        <f>фед!AF17+реаб!N18+вет!N18+мног!N17+35_6!Y17+спец!AC18</f>
        <v/>
      </c>
    </row>
    <row customFormat="1" customHeight="1" ht="20.25" r="19" s="245">
      <c r="A19" s="286" t="n">
        <v>11</v>
      </c>
      <c r="B19" s="287" t="inlineStr">
        <is>
          <t>Дахадаевский</t>
        </is>
      </c>
      <c r="C19" s="356" t="n">
        <v>22</v>
      </c>
      <c r="D19" s="289" t="n">
        <v>24926</v>
      </c>
      <c r="E19" s="493" t="n">
        <v>42</v>
      </c>
      <c r="F19" s="298" t="n">
        <v>58883</v>
      </c>
      <c r="G19" s="493" t="n">
        <v>21</v>
      </c>
      <c r="H19" s="298" t="n">
        <v>35090</v>
      </c>
      <c r="I19" s="356" t="n">
        <v>334</v>
      </c>
      <c r="J19" s="289" t="n">
        <v>446204</v>
      </c>
      <c r="K19" s="356" t="n">
        <v>477</v>
      </c>
      <c r="L19" s="289" t="n">
        <v>586762</v>
      </c>
      <c r="M19" s="290">
        <f>(D19+F19+H19+J19+L19)*0.5%</f>
        <v/>
      </c>
      <c r="N19" s="445">
        <f>D19+F19+H19+J19+L19</f>
        <v/>
      </c>
      <c r="O19" s="356" t="n">
        <v>39</v>
      </c>
      <c r="P19" s="289" t="n">
        <v>44187</v>
      </c>
      <c r="Q19" s="356" t="n">
        <v>70</v>
      </c>
      <c r="R19" s="289" t="n">
        <v>90607</v>
      </c>
      <c r="S19" s="356" t="n">
        <v>68</v>
      </c>
      <c r="T19" s="289" t="n">
        <v>88341</v>
      </c>
      <c r="U19" s="356" t="n">
        <v>550</v>
      </c>
      <c r="V19" s="289" t="n">
        <v>742874.14</v>
      </c>
      <c r="W19" s="356" t="n">
        <v>1044</v>
      </c>
      <c r="X19" s="289" t="n">
        <v>1330846</v>
      </c>
      <c r="Y19" s="492">
        <f>P19+R19+T19+V19+X19</f>
        <v/>
      </c>
      <c r="Z19" s="355">
        <f>Y19*1.404%</f>
        <v/>
      </c>
      <c r="AA19" s="294">
        <f>Z19+M19</f>
        <v/>
      </c>
      <c r="AB19" s="447">
        <f>C19+E19+G19+I19+K19+O19+Q19+S19+U19+W19</f>
        <v/>
      </c>
      <c r="AC19" s="448">
        <f>N19+Y19</f>
        <v/>
      </c>
      <c r="AE19" s="371">
        <f>фед!AF18+реаб!N19+вет!N19+мног!N18+35_6!Y18+спец!AC19</f>
        <v/>
      </c>
    </row>
    <row customFormat="1" customHeight="1" ht="20.25" r="20" s="285">
      <c r="A20" s="286" t="n">
        <v>12</v>
      </c>
      <c r="B20" s="287" t="inlineStr">
        <is>
          <t>Дербентский</t>
        </is>
      </c>
      <c r="C20" s="493" t="n">
        <v>22</v>
      </c>
      <c r="D20" s="298" t="n">
        <v>24926</v>
      </c>
      <c r="E20" s="493" t="n">
        <v>87</v>
      </c>
      <c r="F20" s="298" t="n">
        <v>103858.33</v>
      </c>
      <c r="G20" s="493" t="n">
        <v>7</v>
      </c>
      <c r="H20" s="298" t="n">
        <v>7931</v>
      </c>
      <c r="I20" s="356" t="n">
        <v>190</v>
      </c>
      <c r="J20" s="308" t="n">
        <v>240690.41</v>
      </c>
      <c r="K20" s="493" t="n">
        <v>966</v>
      </c>
      <c r="L20" s="298" t="n">
        <v>1375414.47</v>
      </c>
      <c r="M20" s="290">
        <f>(D20+F20+H20+J20+L20)*0.5%</f>
        <v/>
      </c>
      <c r="N20" s="445">
        <f>D20+F20+H20+J20+L20</f>
        <v/>
      </c>
      <c r="O20" s="356" t="n">
        <v>63</v>
      </c>
      <c r="P20" s="308" t="n">
        <v>72512</v>
      </c>
      <c r="Q20" s="356" t="n">
        <v>153</v>
      </c>
      <c r="R20" s="289" t="n">
        <v>178636.33</v>
      </c>
      <c r="S20" s="356" t="n">
        <v>19</v>
      </c>
      <c r="T20" s="289" t="n">
        <v>21527</v>
      </c>
      <c r="U20" s="356" t="n">
        <v>472</v>
      </c>
      <c r="V20" s="289" t="n">
        <v>617810.86</v>
      </c>
      <c r="W20" s="356" t="n">
        <v>2229</v>
      </c>
      <c r="X20" s="289" t="n">
        <v>3214033.6</v>
      </c>
      <c r="Y20" s="492">
        <f>P20+R20+T20+V20+X20</f>
        <v/>
      </c>
      <c r="Z20" s="355">
        <f>Y20*1.17%</f>
        <v/>
      </c>
      <c r="AA20" s="351">
        <f>Z20+M20</f>
        <v/>
      </c>
      <c r="AB20" s="447">
        <f>C20+E20+G20+I20+K20+O20+Q20+S20+U20+W20</f>
        <v/>
      </c>
      <c r="AC20" s="448">
        <f>N20+Y20</f>
        <v/>
      </c>
      <c r="AE20" s="371">
        <f>фед!AF19+реаб!N20+вет!N20+мног!N19+35_6!Y19+спец!AC20</f>
        <v/>
      </c>
    </row>
    <row customHeight="1" ht="20.25" r="21" s="249">
      <c r="A21" s="286" t="n">
        <v>13</v>
      </c>
      <c r="B21" s="287" t="inlineStr">
        <is>
          <t>Докузпаринский</t>
        </is>
      </c>
      <c r="C21" s="493" t="n">
        <v>5</v>
      </c>
      <c r="D21" s="309" t="n">
        <v>5665</v>
      </c>
      <c r="E21" s="493" t="n">
        <v>16</v>
      </c>
      <c r="F21" s="309" t="n">
        <v>19261</v>
      </c>
      <c r="G21" s="493" t="n">
        <v>7</v>
      </c>
      <c r="H21" s="309" t="n">
        <v>7931</v>
      </c>
      <c r="I21" s="356" t="n">
        <v>83</v>
      </c>
      <c r="J21" s="308" t="n">
        <v>102672.95</v>
      </c>
      <c r="K21" s="356" t="n">
        <v>238</v>
      </c>
      <c r="L21" s="308" t="n">
        <v>269654</v>
      </c>
      <c r="M21" s="290">
        <f>(D21+F21+H21+J21+L21)*0.5%</f>
        <v/>
      </c>
      <c r="N21" s="445">
        <f>D21+F21+H21+J21+L21</f>
        <v/>
      </c>
      <c r="O21" s="356" t="n">
        <v>19</v>
      </c>
      <c r="P21" s="308" t="n">
        <v>21527</v>
      </c>
      <c r="Q21" s="356" t="n">
        <v>49</v>
      </c>
      <c r="R21" s="289" t="n">
        <v>56650</v>
      </c>
      <c r="S21" s="356" t="n">
        <v>21</v>
      </c>
      <c r="T21" s="289" t="n">
        <v>23793</v>
      </c>
      <c r="U21" s="356" t="n">
        <v>138</v>
      </c>
      <c r="V21" s="289" t="n">
        <v>164987.95</v>
      </c>
      <c r="W21" s="356" t="n">
        <v>488</v>
      </c>
      <c r="X21" s="308" t="n">
        <v>553659.33</v>
      </c>
      <c r="Y21" s="492">
        <f>P21+R21+T21+V21+X21</f>
        <v/>
      </c>
      <c r="Z21" s="355">
        <f>Y21*1.404%</f>
        <v/>
      </c>
      <c r="AA21" s="351">
        <f>Z21+M21</f>
        <v/>
      </c>
      <c r="AB21" s="447">
        <f>C21+E21+G21+I21+K21+O21+Q21+S21+U21+W21</f>
        <v/>
      </c>
      <c r="AC21" s="448">
        <f>N21+Y21</f>
        <v/>
      </c>
      <c r="AE21" s="371">
        <f>фед!AF20+реаб!N21+вет!N21+мног!N20+35_6!Y20+спец!AC21</f>
        <v/>
      </c>
    </row>
    <row customFormat="1" customHeight="1" ht="20.25" r="22" s="245">
      <c r="A22" s="286" t="n">
        <v>14</v>
      </c>
      <c r="B22" s="287" t="inlineStr">
        <is>
          <t>Казбековский</t>
        </is>
      </c>
      <c r="C22" s="493" t="n">
        <v>22</v>
      </c>
      <c r="D22" s="309" t="n">
        <v>36223</v>
      </c>
      <c r="E22" s="493" t="n">
        <v>69</v>
      </c>
      <c r="F22" s="309" t="n">
        <v>78177</v>
      </c>
      <c r="G22" s="493" t="n">
        <v>13</v>
      </c>
      <c r="H22" s="309" t="n">
        <v>14729</v>
      </c>
      <c r="I22" s="356" t="n">
        <v>237</v>
      </c>
      <c r="J22" s="308" t="n">
        <v>279818</v>
      </c>
      <c r="K22" s="356" t="n">
        <v>566</v>
      </c>
      <c r="L22" s="308" t="n">
        <v>720583.59</v>
      </c>
      <c r="M22" s="290">
        <f>(D22+F22+H22+J22+L22)*0.5%</f>
        <v/>
      </c>
      <c r="N22" s="445">
        <f>D22+F22+H22+J22+L22</f>
        <v/>
      </c>
      <c r="O22" s="356" t="n">
        <v>36</v>
      </c>
      <c r="P22" s="289" t="n">
        <v>52085</v>
      </c>
      <c r="Q22" s="356" t="n">
        <v>81</v>
      </c>
      <c r="R22" s="289" t="n">
        <v>91773</v>
      </c>
      <c r="S22" s="356" t="n">
        <v>20</v>
      </c>
      <c r="T22" s="289" t="n">
        <v>22660</v>
      </c>
      <c r="U22" s="356" t="n">
        <v>290</v>
      </c>
      <c r="V22" s="308" t="n">
        <v>352221.47</v>
      </c>
      <c r="W22" s="356" t="n">
        <v>892</v>
      </c>
      <c r="X22" s="289" t="n">
        <v>1103308.2</v>
      </c>
      <c r="Y22" s="492">
        <f>P22+R22+T22+V22+X22</f>
        <v/>
      </c>
      <c r="Z22" s="355">
        <f>Y22*1.404%</f>
        <v/>
      </c>
      <c r="AA22" s="351">
        <f>Z22+M22</f>
        <v/>
      </c>
      <c r="AB22" s="447">
        <f>C22+E22+G22+I22+K22+O22+Q22+S22+U22+W22</f>
        <v/>
      </c>
      <c r="AC22" s="448">
        <f>N22+Y22</f>
        <v/>
      </c>
      <c r="AE22" s="371">
        <f>фед!AF21+реаб!N22+вет!N22+мног!N21+35_6!Y21+спец!AC22</f>
        <v/>
      </c>
    </row>
    <row customHeight="1" ht="20.25" r="23" s="249">
      <c r="A23" s="286" t="n">
        <v>15</v>
      </c>
      <c r="B23" s="287" t="inlineStr">
        <is>
          <t>Кайтагский</t>
        </is>
      </c>
      <c r="C23" s="493" t="n">
        <v>38</v>
      </c>
      <c r="D23" s="309" t="n">
        <v>43054</v>
      </c>
      <c r="E23" s="493" t="n">
        <v>31</v>
      </c>
      <c r="F23" s="309" t="n">
        <v>46420</v>
      </c>
      <c r="G23" s="493" t="n">
        <v>6</v>
      </c>
      <c r="H23" s="309" t="n">
        <v>7175.67</v>
      </c>
      <c r="I23" s="356" t="n">
        <v>231</v>
      </c>
      <c r="J23" s="308" t="n">
        <v>273020</v>
      </c>
      <c r="K23" s="356" t="n">
        <v>728</v>
      </c>
      <c r="L23" s="308" t="n">
        <v>984492.67</v>
      </c>
      <c r="M23" s="290">
        <f>(D23+F23+H23+J23+L23)*0.5%</f>
        <v/>
      </c>
      <c r="N23" s="445">
        <f>D23+F23+H23+J23+L23</f>
        <v/>
      </c>
      <c r="O23" s="356" t="n">
        <v>46</v>
      </c>
      <c r="P23" s="289" t="n">
        <v>52118</v>
      </c>
      <c r="Q23" s="356" t="n">
        <v>47</v>
      </c>
      <c r="R23" s="289" t="n">
        <v>64548</v>
      </c>
      <c r="S23" s="356" t="n">
        <v>17</v>
      </c>
      <c r="T23" s="289" t="n">
        <v>19638.67</v>
      </c>
      <c r="U23" s="356" t="n">
        <v>300</v>
      </c>
      <c r="V23" s="308" t="n">
        <v>351197</v>
      </c>
      <c r="W23" s="356" t="n">
        <v>961</v>
      </c>
      <c r="X23" s="289" t="n">
        <v>1316263.67</v>
      </c>
      <c r="Y23" s="492">
        <f>P23+R23+T23+V23+X23</f>
        <v/>
      </c>
      <c r="Z23" s="355">
        <f>Y23*1.404%</f>
        <v/>
      </c>
      <c r="AA23" s="351">
        <f>Z23+M23</f>
        <v/>
      </c>
      <c r="AB23" s="447">
        <f>C23+E23+G23+I23+K23+O23+Q23+S23+U23+W23</f>
        <v/>
      </c>
      <c r="AC23" s="448">
        <f>N23+Y23</f>
        <v/>
      </c>
      <c r="AE23" s="371">
        <f>фед!AF22+реаб!N23+вет!N23+мног!N22+35_6!Y22+спец!AC23</f>
        <v/>
      </c>
    </row>
    <row customHeight="1" ht="18" r="24" s="249">
      <c r="A24" s="286" t="n">
        <v>16</v>
      </c>
      <c r="B24" s="287" t="inlineStr">
        <is>
          <t>Карабудахкентский</t>
        </is>
      </c>
      <c r="C24" s="493" t="n">
        <v>12</v>
      </c>
      <c r="D24" s="309" t="n">
        <v>13596</v>
      </c>
      <c r="E24" s="493" t="n">
        <v>13</v>
      </c>
      <c r="F24" s="309" t="n">
        <v>14729</v>
      </c>
      <c r="G24" s="493" t="n">
        <v>10</v>
      </c>
      <c r="H24" s="309" t="n">
        <v>11330</v>
      </c>
      <c r="I24" s="356" t="n">
        <v>89</v>
      </c>
      <c r="J24" s="308" t="n">
        <v>134728</v>
      </c>
      <c r="K24" s="356" t="n">
        <v>377</v>
      </c>
      <c r="L24" s="308" t="n">
        <v>474028.5</v>
      </c>
      <c r="M24" s="290">
        <f>(D24+F24+H24+J24+L24)*0.5%</f>
        <v/>
      </c>
      <c r="N24" s="445">
        <f>D24+F24+H24+J24+L24</f>
        <v/>
      </c>
      <c r="O24" s="356" t="n">
        <v>44</v>
      </c>
      <c r="P24" s="289" t="n">
        <v>49852</v>
      </c>
      <c r="Q24" s="356" t="n">
        <v>33</v>
      </c>
      <c r="R24" s="289" t="n">
        <v>37389</v>
      </c>
      <c r="S24" s="356" t="n">
        <v>32</v>
      </c>
      <c r="T24" s="289" t="n">
        <v>47553</v>
      </c>
      <c r="U24" s="356" t="n">
        <v>316</v>
      </c>
      <c r="V24" s="308" t="n">
        <v>450594.46</v>
      </c>
      <c r="W24" s="356" t="n">
        <v>1163</v>
      </c>
      <c r="X24" s="289" t="n">
        <v>1473037.5</v>
      </c>
      <c r="Y24" s="492">
        <f>P24+R24+T24+V24+X24</f>
        <v/>
      </c>
      <c r="Z24" s="355">
        <f>Y24*1.404%</f>
        <v/>
      </c>
      <c r="AA24" s="351">
        <f>Z24+M24</f>
        <v/>
      </c>
      <c r="AB24" s="447">
        <f>C24+E24+G24+I24+K24+O24+Q24+S24+U24+W24</f>
        <v/>
      </c>
      <c r="AC24" s="448">
        <f>N24+Y24</f>
        <v/>
      </c>
      <c r="AE24" s="371">
        <f>фед!AF23+реаб!N24+вет!N24+мног!N23+35_6!Y23+спец!AC24</f>
        <v/>
      </c>
    </row>
    <row customHeight="1" ht="18" r="25" s="249">
      <c r="A25" s="286" t="n">
        <v>17</v>
      </c>
      <c r="B25" s="287" t="inlineStr">
        <is>
          <t>Каякентский</t>
        </is>
      </c>
      <c r="C25" s="493" t="n">
        <v>13</v>
      </c>
      <c r="D25" s="309" t="n">
        <v>15031.13</v>
      </c>
      <c r="E25" s="493" t="n">
        <v>38</v>
      </c>
      <c r="F25" s="309" t="n">
        <v>43054</v>
      </c>
      <c r="G25" s="493" t="n">
        <v>5</v>
      </c>
      <c r="H25" s="309" t="n">
        <v>5665</v>
      </c>
      <c r="I25" s="356" t="n">
        <v>230</v>
      </c>
      <c r="J25" s="308" t="n">
        <v>303512</v>
      </c>
      <c r="K25" s="356" t="n">
        <v>593</v>
      </c>
      <c r="L25" s="308" t="n">
        <v>917457.2</v>
      </c>
      <c r="M25" s="290">
        <f>(D25+F25+H25+J25+L25)*0.5%</f>
        <v/>
      </c>
      <c r="N25" s="445">
        <f>D25+F25+H25+J25+L25</f>
        <v/>
      </c>
      <c r="O25" s="493" t="n">
        <v>39</v>
      </c>
      <c r="P25" s="298" t="n">
        <v>67083.13</v>
      </c>
      <c r="Q25" s="356" t="n">
        <v>65</v>
      </c>
      <c r="R25" s="289" t="n">
        <v>118833</v>
      </c>
      <c r="S25" s="356" t="n">
        <v>10</v>
      </c>
      <c r="T25" s="289" t="n">
        <v>11330</v>
      </c>
      <c r="U25" s="356" t="n">
        <v>375</v>
      </c>
      <c r="V25" s="308" t="n">
        <v>536636.47</v>
      </c>
      <c r="W25" s="356" t="n">
        <v>970</v>
      </c>
      <c r="X25" s="289" t="n">
        <v>1686907.2</v>
      </c>
      <c r="Y25" s="492">
        <f>P25+R25+T25+V25+X25</f>
        <v/>
      </c>
      <c r="Z25" s="355">
        <f>Y25*1.404%</f>
        <v/>
      </c>
      <c r="AA25" s="351">
        <f>Z25+M25</f>
        <v/>
      </c>
      <c r="AB25" s="447">
        <f>C25+E25+G25+I25+K25+O25+Q25+S25+U25+W25</f>
        <v/>
      </c>
      <c r="AC25" s="448">
        <f>N25+Y25</f>
        <v/>
      </c>
      <c r="AE25" s="371">
        <f>фед!AF24+реаб!N25+вет!N25+мног!N24+35_6!Y24+спец!AC25</f>
        <v/>
      </c>
    </row>
    <row customHeight="1" ht="18" r="26" s="249">
      <c r="A26" s="286" t="n">
        <v>18</v>
      </c>
      <c r="B26" s="287" t="inlineStr">
        <is>
          <t>Кизилюртовский</t>
        </is>
      </c>
      <c r="C26" s="493" t="n">
        <v>8</v>
      </c>
      <c r="D26" s="309" t="n">
        <v>9064</v>
      </c>
      <c r="E26" s="493" t="n">
        <v>48</v>
      </c>
      <c r="F26" s="309" t="n">
        <v>54384</v>
      </c>
      <c r="G26" s="493" t="n">
        <v>11</v>
      </c>
      <c r="H26" s="309" t="n">
        <v>12463</v>
      </c>
      <c r="I26" s="356" t="n">
        <v>227</v>
      </c>
      <c r="J26" s="308" t="n">
        <v>347567</v>
      </c>
      <c r="K26" s="356" t="n">
        <v>1146</v>
      </c>
      <c r="L26" s="308" t="n">
        <v>1548953.63</v>
      </c>
      <c r="M26" s="290">
        <f>(D26+F26+H26+J26+L26)*0.5%</f>
        <v/>
      </c>
      <c r="N26" s="445">
        <f>D26+F26+H26+J26+L26</f>
        <v/>
      </c>
      <c r="O26" s="356" t="n">
        <v>9</v>
      </c>
      <c r="P26" s="289" t="n">
        <v>10197</v>
      </c>
      <c r="Q26" s="356" t="n">
        <v>60</v>
      </c>
      <c r="R26" s="289" t="n">
        <v>79277</v>
      </c>
      <c r="S26" s="356" t="n">
        <v>16</v>
      </c>
      <c r="T26" s="289" t="n">
        <v>18128</v>
      </c>
      <c r="U26" s="356" t="n">
        <v>250</v>
      </c>
      <c r="V26" s="308" t="n">
        <v>373626</v>
      </c>
      <c r="W26" s="356" t="n">
        <v>1445</v>
      </c>
      <c r="X26" s="289" t="n">
        <v>2034581.63</v>
      </c>
      <c r="Y26" s="492">
        <f>P26+R26+T26+V26+X26</f>
        <v/>
      </c>
      <c r="Z26" s="355">
        <f>Y26*1.404%</f>
        <v/>
      </c>
      <c r="AA26" s="351">
        <f>Z26+M26</f>
        <v/>
      </c>
      <c r="AB26" s="447">
        <f>C26+E26+G26+I26+K26+O26+Q26+S26+U26+W26</f>
        <v/>
      </c>
      <c r="AC26" s="448">
        <f>N26+Y26</f>
        <v/>
      </c>
      <c r="AE26" s="371">
        <f>фед!AF25+реаб!N26+вет!N26+мног!N25+35_6!Y25+спец!AC26</f>
        <v/>
      </c>
    </row>
    <row customHeight="1" ht="18" r="27" s="249">
      <c r="A27" s="286" t="n">
        <v>19</v>
      </c>
      <c r="B27" s="287" t="inlineStr">
        <is>
          <t>Кизлярский</t>
        </is>
      </c>
      <c r="C27" s="356" t="n">
        <v>2</v>
      </c>
      <c r="D27" s="308" t="n">
        <v>2039.4</v>
      </c>
      <c r="E27" s="356" t="n">
        <v>8</v>
      </c>
      <c r="F27" s="308" t="n">
        <v>9064</v>
      </c>
      <c r="G27" s="356" t="n">
        <v>2</v>
      </c>
      <c r="H27" s="308" t="n">
        <v>2266</v>
      </c>
      <c r="I27" s="356" t="n">
        <v>39</v>
      </c>
      <c r="J27" s="308" t="n">
        <v>48492.4</v>
      </c>
      <c r="K27" s="356" t="n">
        <v>171</v>
      </c>
      <c r="L27" s="308" t="n">
        <v>204888.93</v>
      </c>
      <c r="M27" s="290">
        <f>(D27+F27+H27+J27+L27)*0.5%</f>
        <v/>
      </c>
      <c r="N27" s="445">
        <f>D27+F27+H27+J27+L27</f>
        <v/>
      </c>
      <c r="O27" s="356" t="n">
        <v>45</v>
      </c>
      <c r="P27" s="289" t="n">
        <v>58689.4</v>
      </c>
      <c r="Q27" s="356" t="n">
        <v>30</v>
      </c>
      <c r="R27" s="289" t="n">
        <v>35123</v>
      </c>
      <c r="S27" s="356" t="n">
        <v>23</v>
      </c>
      <c r="T27" s="289" t="n">
        <v>26059</v>
      </c>
      <c r="U27" s="356" t="n">
        <v>197</v>
      </c>
      <c r="V27" s="308" t="n">
        <v>240451.2</v>
      </c>
      <c r="W27" s="356" t="n">
        <v>1096</v>
      </c>
      <c r="X27" s="289" t="n">
        <v>1372153.19</v>
      </c>
      <c r="Y27" s="492">
        <f>P27+R27+T27+V27+X27</f>
        <v/>
      </c>
      <c r="Z27" s="355">
        <f>Y27*1.404%</f>
        <v/>
      </c>
      <c r="AA27" s="351">
        <f>Z27+M27</f>
        <v/>
      </c>
      <c r="AB27" s="447">
        <f>C27+E27+G27+I27+K27+O27+Q27+S27+U27+W27</f>
        <v/>
      </c>
      <c r="AC27" s="448">
        <f>N27+Y27</f>
        <v/>
      </c>
      <c r="AE27" s="371">
        <f>фед!AF26+реаб!N27+вет!N27+мног!N26+35_6!Y26+спец!AC27</f>
        <v/>
      </c>
    </row>
    <row customHeight="1" ht="20.25" r="28" s="249">
      <c r="A28" s="286" t="n">
        <v>20</v>
      </c>
      <c r="B28" s="287" t="inlineStr">
        <is>
          <t>Кулинский</t>
        </is>
      </c>
      <c r="C28" s="493" t="n">
        <v>0</v>
      </c>
      <c r="D28" s="309" t="n">
        <v>0</v>
      </c>
      <c r="E28" s="493" t="n">
        <v>0</v>
      </c>
      <c r="F28" s="309" t="n">
        <v>0</v>
      </c>
      <c r="G28" s="493" t="n">
        <v>0</v>
      </c>
      <c r="H28" s="309" t="n">
        <v>0</v>
      </c>
      <c r="I28" s="356" t="n">
        <v>0</v>
      </c>
      <c r="J28" s="308" t="n">
        <v>0</v>
      </c>
      <c r="K28" s="356" t="n">
        <v>0</v>
      </c>
      <c r="L28" s="308" t="n">
        <v>0</v>
      </c>
      <c r="M28" s="290">
        <f>(D28+F28+H28+J28+L28)*0.5%</f>
        <v/>
      </c>
      <c r="N28" s="445">
        <f>D28+F28+H28+J28+L28</f>
        <v/>
      </c>
      <c r="O28" s="356" t="n">
        <v>40</v>
      </c>
      <c r="P28" s="289" t="n">
        <v>45320</v>
      </c>
      <c r="Q28" s="356" t="n">
        <v>22</v>
      </c>
      <c r="R28" s="289" t="n">
        <v>24926</v>
      </c>
      <c r="S28" s="356" t="n">
        <v>55</v>
      </c>
      <c r="T28" s="289" t="n">
        <v>62315</v>
      </c>
      <c r="U28" s="356" t="n">
        <v>121</v>
      </c>
      <c r="V28" s="308" t="n">
        <v>137697.27</v>
      </c>
      <c r="W28" s="356" t="n">
        <v>382</v>
      </c>
      <c r="X28" s="289" t="n">
        <v>444103</v>
      </c>
      <c r="Y28" s="492">
        <f>P28+R28+T28+V28+X28</f>
        <v/>
      </c>
      <c r="Z28" s="355">
        <f>Y28*1.404%</f>
        <v/>
      </c>
      <c r="AA28" s="351">
        <f>Z28+M28</f>
        <v/>
      </c>
      <c r="AB28" s="447">
        <f>C28+E28+G28+I28+K28+O28+Q28+S28+U28+W28</f>
        <v/>
      </c>
      <c r="AC28" s="448">
        <f>N28+Y28</f>
        <v/>
      </c>
      <c r="AE28" s="371">
        <f>фед!AF27+реаб!N28+вет!N28+мног!N27+35_6!Y27+спец!AC28</f>
        <v/>
      </c>
    </row>
    <row customFormat="1" customHeight="1" ht="18" r="29" s="245">
      <c r="A29" s="286" t="n">
        <v>21</v>
      </c>
      <c r="B29" s="287" t="inlineStr">
        <is>
          <t>Кумторкалинский</t>
        </is>
      </c>
      <c r="C29" s="493" t="n">
        <v>1</v>
      </c>
      <c r="D29" s="298" t="n">
        <v>1133</v>
      </c>
      <c r="E29" s="493" t="n">
        <v>8</v>
      </c>
      <c r="F29" s="298" t="n">
        <v>9064</v>
      </c>
      <c r="G29" s="493" t="n">
        <v>7</v>
      </c>
      <c r="H29" s="298" t="n">
        <v>7931</v>
      </c>
      <c r="I29" s="356" t="n">
        <v>38</v>
      </c>
      <c r="J29" s="289" t="n">
        <v>54351</v>
      </c>
      <c r="K29" s="356" t="n">
        <v>161</v>
      </c>
      <c r="L29" s="289" t="n">
        <v>224636.94</v>
      </c>
      <c r="M29" s="290">
        <f>(D29+F29+H29+J29+L29)*0.5%</f>
        <v/>
      </c>
      <c r="N29" s="445">
        <f>D29+F29+H29+J29+L29</f>
        <v/>
      </c>
      <c r="O29" s="356" t="n">
        <v>3</v>
      </c>
      <c r="P29" s="289" t="n">
        <v>3399</v>
      </c>
      <c r="Q29" s="356" t="n">
        <v>25</v>
      </c>
      <c r="R29" s="289" t="n">
        <v>28325</v>
      </c>
      <c r="S29" s="356" t="n">
        <v>13</v>
      </c>
      <c r="T29" s="289" t="n">
        <v>14729</v>
      </c>
      <c r="U29" s="356" t="n">
        <v>141</v>
      </c>
      <c r="V29" s="289" t="n">
        <v>214967.83</v>
      </c>
      <c r="W29" s="356" t="n">
        <v>519</v>
      </c>
      <c r="X29" s="289" t="n">
        <v>743132.0699999999</v>
      </c>
      <c r="Y29" s="492">
        <f>P29+R29+T29+V29+X29</f>
        <v/>
      </c>
      <c r="Z29" s="355">
        <f>Y29*1.404%</f>
        <v/>
      </c>
      <c r="AA29" s="294">
        <f>Z29+M29</f>
        <v/>
      </c>
      <c r="AB29" s="447">
        <f>C29+E29+G29+I29+K29+O29+Q29+S29+U29+W29</f>
        <v/>
      </c>
      <c r="AC29" s="448">
        <f>N29+Y29</f>
        <v/>
      </c>
      <c r="AE29" s="371">
        <f>фед!AF28+реаб!N29+вет!N29+мног!N28+35_6!Y28+спец!AC29</f>
        <v/>
      </c>
    </row>
    <row customHeight="1" ht="18.65" r="30" s="249">
      <c r="A30" s="286" t="n">
        <v>22</v>
      </c>
      <c r="B30" s="287" t="inlineStr">
        <is>
          <t>Курахский</t>
        </is>
      </c>
      <c r="C30" s="493" t="n">
        <v>19</v>
      </c>
      <c r="D30" s="309" t="n">
        <v>21091</v>
      </c>
      <c r="E30" s="493" t="n">
        <v>38</v>
      </c>
      <c r="F30" s="309" t="n">
        <v>42836</v>
      </c>
      <c r="G30" s="493" t="n">
        <v>26</v>
      </c>
      <c r="H30" s="309" t="n">
        <v>29458</v>
      </c>
      <c r="I30" s="356" t="n">
        <v>77</v>
      </c>
      <c r="J30" s="308" t="n">
        <v>87241</v>
      </c>
      <c r="K30" s="356" t="n">
        <v>532</v>
      </c>
      <c r="L30" s="308" t="n">
        <v>603889</v>
      </c>
      <c r="M30" s="290">
        <f>(D30+F30+H30+J30+L30)*0.5%</f>
        <v/>
      </c>
      <c r="N30" s="445">
        <f>D30+F30+H30+J30+L30</f>
        <v/>
      </c>
      <c r="O30" s="356" t="n">
        <v>40</v>
      </c>
      <c r="P30" s="289" t="n">
        <v>44884</v>
      </c>
      <c r="Q30" s="356" t="n">
        <v>87</v>
      </c>
      <c r="R30" s="289" t="n">
        <v>109432</v>
      </c>
      <c r="S30" s="356" t="n">
        <v>30</v>
      </c>
      <c r="T30" s="289" t="n">
        <v>33990</v>
      </c>
      <c r="U30" s="356" t="n">
        <v>154</v>
      </c>
      <c r="V30" s="308" t="n">
        <v>174482</v>
      </c>
      <c r="W30" s="356" t="n">
        <v>671</v>
      </c>
      <c r="X30" s="289" t="n">
        <v>762509</v>
      </c>
      <c r="Y30" s="492">
        <f>P30+R30+T30+V30+X30</f>
        <v/>
      </c>
      <c r="Z30" s="355">
        <f>Y30*1.404%</f>
        <v/>
      </c>
      <c r="AA30" s="351">
        <f>Z30+M30</f>
        <v/>
      </c>
      <c r="AB30" s="447">
        <f>C30+E30+G30+I30+K30+O30+Q30+S30+U30+W30</f>
        <v/>
      </c>
      <c r="AC30" s="448">
        <f>N30+Y30</f>
        <v/>
      </c>
      <c r="AE30" s="371">
        <f>фед!AF29+реаб!N30+вет!N30+мног!N29+35_6!Y29+спец!AC30</f>
        <v/>
      </c>
    </row>
    <row customHeight="1" ht="18" r="31" s="249">
      <c r="A31" s="286" t="n">
        <v>23</v>
      </c>
      <c r="B31" s="287" t="inlineStr">
        <is>
          <t>Лакский</t>
        </is>
      </c>
      <c r="C31" s="493" t="n">
        <v>18</v>
      </c>
      <c r="D31" s="309" t="n">
        <v>20394</v>
      </c>
      <c r="E31" s="493" t="n">
        <v>29</v>
      </c>
      <c r="F31" s="309" t="n">
        <v>32857</v>
      </c>
      <c r="G31" s="493" t="n">
        <v>39</v>
      </c>
      <c r="H31" s="309" t="n">
        <v>55484</v>
      </c>
      <c r="I31" s="356" t="n">
        <v>102</v>
      </c>
      <c r="J31" s="308" t="n">
        <v>138160</v>
      </c>
      <c r="K31" s="356" t="n">
        <v>344</v>
      </c>
      <c r="L31" s="308" t="n">
        <v>469321.97</v>
      </c>
      <c r="M31" s="290">
        <f>(D31+F31+H31+J31+L31)*0.5%</f>
        <v/>
      </c>
      <c r="N31" s="445">
        <f>D31+F31+H31+J31+L31</f>
        <v/>
      </c>
      <c r="O31" s="356" t="n">
        <v>27</v>
      </c>
      <c r="P31" s="289" t="n">
        <v>30591</v>
      </c>
      <c r="Q31" s="356" t="n">
        <v>34</v>
      </c>
      <c r="R31" s="289" t="n">
        <v>38522</v>
      </c>
      <c r="S31" s="356" t="n">
        <v>50</v>
      </c>
      <c r="T31" s="289" t="n">
        <v>67947</v>
      </c>
      <c r="U31" s="356" t="n">
        <v>122</v>
      </c>
      <c r="V31" s="308" t="n">
        <v>170984</v>
      </c>
      <c r="W31" s="356" t="n">
        <v>413</v>
      </c>
      <c r="X31" s="289" t="n">
        <v>609615.97</v>
      </c>
      <c r="Y31" s="492">
        <f>P31+R31+T31+V31+X31</f>
        <v/>
      </c>
      <c r="Z31" s="355">
        <f>Y31*1.404%</f>
        <v/>
      </c>
      <c r="AA31" s="351">
        <f>Z31+M31</f>
        <v/>
      </c>
      <c r="AB31" s="447">
        <f>C31+E31+G31+I31+K31+O31+Q31+S31+U31+W31</f>
        <v/>
      </c>
      <c r="AC31" s="448">
        <f>N31+Y31</f>
        <v/>
      </c>
      <c r="AE31" s="371">
        <f>фед!AF30+реаб!N31+вет!N31+мног!N30+35_6!Y30+спец!AC31</f>
        <v/>
      </c>
    </row>
    <row customFormat="1" customHeight="1" ht="18" r="32" s="245">
      <c r="A32" s="286" t="n">
        <v>24</v>
      </c>
      <c r="B32" s="287" t="inlineStr">
        <is>
          <t>Левашинский</t>
        </is>
      </c>
      <c r="C32" s="493" t="n">
        <v>21</v>
      </c>
      <c r="D32" s="298" t="n">
        <v>23793</v>
      </c>
      <c r="E32" s="493" t="n">
        <v>21</v>
      </c>
      <c r="F32" s="298" t="n">
        <v>25605.8</v>
      </c>
      <c r="G32" s="493" t="n">
        <v>18</v>
      </c>
      <c r="H32" s="298" t="n">
        <v>42988</v>
      </c>
      <c r="I32" s="356" t="n">
        <v>229</v>
      </c>
      <c r="J32" s="289" t="n">
        <v>349833</v>
      </c>
      <c r="K32" s="356" t="n">
        <v>411</v>
      </c>
      <c r="L32" s="289" t="n">
        <v>603379.7</v>
      </c>
      <c r="M32" s="290">
        <f>(D32+F32+H32+J32+L32)*0.5%</f>
        <v/>
      </c>
      <c r="N32" s="445">
        <f>D32+F32+H32+J32+L32</f>
        <v/>
      </c>
      <c r="O32" s="356" t="n">
        <v>85</v>
      </c>
      <c r="P32" s="289" t="n">
        <v>107602</v>
      </c>
      <c r="Q32" s="356" t="n">
        <v>39</v>
      </c>
      <c r="R32" s="289" t="n">
        <v>57296.8</v>
      </c>
      <c r="S32" s="356" t="n">
        <v>38</v>
      </c>
      <c r="T32" s="289" t="n">
        <v>65648</v>
      </c>
      <c r="U32" s="356" t="n">
        <v>392</v>
      </c>
      <c r="V32" s="289" t="n">
        <v>681373</v>
      </c>
      <c r="W32" s="356" t="n">
        <v>1118</v>
      </c>
      <c r="X32" s="289" t="n">
        <v>1665941.2</v>
      </c>
      <c r="Y32" s="492">
        <f>P32+R32+T32+V32+X32</f>
        <v/>
      </c>
      <c r="Z32" s="355">
        <f>Y32*1.404%</f>
        <v/>
      </c>
      <c r="AA32" s="294">
        <f>Z32+M32</f>
        <v/>
      </c>
      <c r="AB32" s="447">
        <f>C32+E32+G32+I32+K32+O32+Q32+S32+U32+W32</f>
        <v/>
      </c>
      <c r="AC32" s="448">
        <f>N32+Y32</f>
        <v/>
      </c>
      <c r="AE32" s="371">
        <f>фед!AF31+реаб!N32+вет!N32+мног!N31+35_6!Y31+спец!AC32</f>
        <v/>
      </c>
    </row>
    <row customHeight="1" ht="18" r="33" s="249">
      <c r="A33" s="286" t="n">
        <v>25</v>
      </c>
      <c r="B33" s="287" t="inlineStr">
        <is>
          <t>Магарамкентский</t>
        </is>
      </c>
      <c r="C33" s="493" t="n">
        <v>46</v>
      </c>
      <c r="D33" s="298" t="n">
        <v>53251</v>
      </c>
      <c r="E33" s="493" t="n">
        <v>32</v>
      </c>
      <c r="F33" s="309" t="n">
        <v>36256</v>
      </c>
      <c r="G33" s="493" t="n">
        <v>16</v>
      </c>
      <c r="H33" s="298" t="n">
        <v>18128</v>
      </c>
      <c r="I33" s="356" t="n">
        <v>297</v>
      </c>
      <c r="J33" s="308" t="n">
        <v>347798</v>
      </c>
      <c r="K33" s="356" t="n">
        <v>1011</v>
      </c>
      <c r="L33" s="308" t="n">
        <v>1238916.81</v>
      </c>
      <c r="M33" s="290">
        <f>(D33+F33+H33+J33+L33)*0.5%</f>
        <v/>
      </c>
      <c r="N33" s="445">
        <f>D33+F33+H33+J33+L33</f>
        <v/>
      </c>
      <c r="O33" s="356" t="n">
        <v>68</v>
      </c>
      <c r="P33" s="289" t="n">
        <v>79310</v>
      </c>
      <c r="Q33" s="356" t="n">
        <v>62</v>
      </c>
      <c r="R33" s="289" t="n">
        <v>81543</v>
      </c>
      <c r="S33" s="356" t="n">
        <v>35</v>
      </c>
      <c r="T33" s="289" t="n">
        <v>39655</v>
      </c>
      <c r="U33" s="356" t="n">
        <v>434</v>
      </c>
      <c r="V33" s="308" t="n">
        <v>535777</v>
      </c>
      <c r="W33" s="356" t="n">
        <v>1797</v>
      </c>
      <c r="X33" s="289" t="n">
        <v>2231543.24</v>
      </c>
      <c r="Y33" s="492">
        <f>P33+R33+T33+V33+X33</f>
        <v/>
      </c>
      <c r="Z33" s="355">
        <f>Y33*1.404%</f>
        <v/>
      </c>
      <c r="AA33" s="351">
        <f>Z33+M33</f>
        <v/>
      </c>
      <c r="AB33" s="447">
        <f>C33+E33+G33+I33+K33+O33+Q33+S33+U33+W33</f>
        <v/>
      </c>
      <c r="AC33" s="448">
        <f>N33+Y33</f>
        <v/>
      </c>
      <c r="AE33" s="371">
        <f>фед!AF32+реаб!N33+вет!N33+мног!N32+35_6!Y32+спец!AC33</f>
        <v/>
      </c>
    </row>
    <row customFormat="1" customHeight="1" ht="18" r="34" s="285">
      <c r="A34" s="286" t="n">
        <v>26</v>
      </c>
      <c r="B34" s="287" t="inlineStr">
        <is>
          <t>Hоволакский</t>
        </is>
      </c>
      <c r="C34" s="493" t="n">
        <v>16</v>
      </c>
      <c r="D34" s="298" t="n">
        <v>18128</v>
      </c>
      <c r="E34" s="493" t="n">
        <v>39</v>
      </c>
      <c r="F34" s="298" t="n">
        <v>57750</v>
      </c>
      <c r="G34" s="493" t="n">
        <v>14</v>
      </c>
      <c r="H34" s="298" t="n">
        <v>15862</v>
      </c>
      <c r="I34" s="356" t="n">
        <v>135</v>
      </c>
      <c r="J34" s="308" t="n">
        <v>187908.03</v>
      </c>
      <c r="K34" s="493" t="n">
        <v>336</v>
      </c>
      <c r="L34" s="298" t="n">
        <v>471028.5</v>
      </c>
      <c r="M34" s="290">
        <f>(D34+F34+H34+J34+L34)*0.5%</f>
        <v/>
      </c>
      <c r="N34" s="445">
        <f>D34+F34+H34+J34+L34</f>
        <v/>
      </c>
      <c r="O34" s="356" t="n">
        <v>21</v>
      </c>
      <c r="P34" s="308" t="n">
        <v>23793</v>
      </c>
      <c r="Q34" s="356" t="n">
        <v>46</v>
      </c>
      <c r="R34" s="289" t="n">
        <v>65681</v>
      </c>
      <c r="S34" s="356" t="n">
        <v>16</v>
      </c>
      <c r="T34" s="289" t="n">
        <v>18128</v>
      </c>
      <c r="U34" s="356" t="n">
        <v>192</v>
      </c>
      <c r="V34" s="289" t="n">
        <v>263786.03</v>
      </c>
      <c r="W34" s="356" t="n">
        <v>453</v>
      </c>
      <c r="X34" s="308" t="n">
        <v>671265.05</v>
      </c>
      <c r="Y34" s="492">
        <f>P34+R34+T34+V34+X34</f>
        <v/>
      </c>
      <c r="Z34" s="355">
        <f>Y34*1.404%</f>
        <v/>
      </c>
      <c r="AA34" s="351">
        <f>Z34+M34</f>
        <v/>
      </c>
      <c r="AB34" s="447">
        <f>C34+E34+G34+I34+K34+O34+Q34+S34+U34+W34</f>
        <v/>
      </c>
      <c r="AC34" s="448">
        <f>N34+Y34</f>
        <v/>
      </c>
      <c r="AE34" s="371">
        <f>фед!AF33+реаб!N34+вет!N34+мног!N33+35_6!Y33+спец!AC34</f>
        <v/>
      </c>
    </row>
    <row customFormat="1" customHeight="1" ht="18" r="35" s="245">
      <c r="A35" s="286" t="n">
        <v>27</v>
      </c>
      <c r="B35" s="287" t="inlineStr">
        <is>
          <t>Hогайский</t>
        </is>
      </c>
      <c r="C35" s="493" t="n">
        <v>47</v>
      </c>
      <c r="D35" s="289" t="n">
        <v>53251</v>
      </c>
      <c r="E35" s="493" t="n">
        <v>32</v>
      </c>
      <c r="F35" s="289" t="n">
        <v>36256</v>
      </c>
      <c r="G35" s="493" t="n"/>
      <c r="H35" s="289" t="n"/>
      <c r="I35" s="356" t="n">
        <v>146</v>
      </c>
      <c r="J35" s="308" t="n">
        <v>228602</v>
      </c>
      <c r="K35" s="356" t="n">
        <v>277</v>
      </c>
      <c r="L35" s="308" t="n">
        <v>340664.87</v>
      </c>
      <c r="M35" s="290">
        <f>(D35+F35+H35+J35+L35)*0.5%</f>
        <v/>
      </c>
      <c r="N35" s="445">
        <f>D35+F35+H35+J35+L35</f>
        <v/>
      </c>
      <c r="O35" s="356" t="n">
        <v>90</v>
      </c>
      <c r="P35" s="308" t="n">
        <v>101970</v>
      </c>
      <c r="Q35" s="356" t="n">
        <v>59</v>
      </c>
      <c r="R35" s="289" t="n">
        <v>66847</v>
      </c>
      <c r="S35" s="356" t="n"/>
      <c r="T35" s="289" t="n"/>
      <c r="U35" s="356" t="n">
        <v>312</v>
      </c>
      <c r="V35" s="289" t="n">
        <v>485595</v>
      </c>
      <c r="W35" s="356" t="n">
        <v>804</v>
      </c>
      <c r="X35" s="289" t="n">
        <v>960878.6</v>
      </c>
      <c r="Y35" s="492">
        <f>P35+R35+T35+V35+X35</f>
        <v/>
      </c>
      <c r="Z35" s="355">
        <f>Y35*1.404%</f>
        <v/>
      </c>
      <c r="AA35" s="351">
        <f>Z35+M35</f>
        <v/>
      </c>
      <c r="AB35" s="447">
        <f>C35+E35+G35+I35+K35+O35+Q35+S35+U35+W35</f>
        <v/>
      </c>
      <c r="AC35" s="448">
        <f>N35+Y35</f>
        <v/>
      </c>
      <c r="AE35" s="371">
        <f>фед!AF34+реаб!N35+вет!N35+мног!N34+35_6!Y34+спец!AC35</f>
        <v/>
      </c>
    </row>
    <row customHeight="1" ht="20.25" r="36" s="249">
      <c r="A36" s="286" t="n">
        <v>28</v>
      </c>
      <c r="B36" s="287" t="inlineStr">
        <is>
          <t>Рутульский</t>
        </is>
      </c>
      <c r="C36" s="493" t="n">
        <v>78</v>
      </c>
      <c r="D36" s="298" t="n">
        <v>88374</v>
      </c>
      <c r="E36" s="493" t="n">
        <v>43</v>
      </c>
      <c r="F36" s="298" t="n">
        <v>48719</v>
      </c>
      <c r="G36" s="493" t="n">
        <v>34</v>
      </c>
      <c r="H36" s="298" t="n">
        <v>38522</v>
      </c>
      <c r="I36" s="356" t="n">
        <v>132</v>
      </c>
      <c r="J36" s="308" t="n">
        <v>162476.97</v>
      </c>
      <c r="K36" s="356" t="n">
        <v>436</v>
      </c>
      <c r="L36" s="308" t="n">
        <v>503920.63</v>
      </c>
      <c r="M36" s="290">
        <f>(D36+F36+H36+J36+L36)*0.5%</f>
        <v/>
      </c>
      <c r="N36" s="445">
        <f>D36+F36+H36+J36+L36</f>
        <v/>
      </c>
      <c r="O36" s="356" t="n">
        <v>115</v>
      </c>
      <c r="P36" s="308" t="n">
        <v>130295</v>
      </c>
      <c r="Q36" s="356" t="n">
        <v>61</v>
      </c>
      <c r="R36" s="308" t="n">
        <v>69981.63</v>
      </c>
      <c r="S36" s="356" t="n">
        <v>44</v>
      </c>
      <c r="T36" s="289" t="n">
        <v>49852</v>
      </c>
      <c r="U36" s="356" t="n">
        <v>196</v>
      </c>
      <c r="V36" s="308" t="n">
        <v>246285.97</v>
      </c>
      <c r="W36" s="356" t="n">
        <v>778</v>
      </c>
      <c r="X36" s="308" t="n">
        <v>914000.63</v>
      </c>
      <c r="Y36" s="492">
        <f>P36+R36+T36+V36+X36</f>
        <v/>
      </c>
      <c r="Z36" s="355">
        <f>Y36*1.404%</f>
        <v/>
      </c>
      <c r="AA36" s="351">
        <f>Z36+M36</f>
        <v/>
      </c>
      <c r="AB36" s="447">
        <f>C36+E36+G36+I36+K36+O36+Q36+S36+U36+W36</f>
        <v/>
      </c>
      <c r="AC36" s="448">
        <f>N36+Y36</f>
        <v/>
      </c>
      <c r="AE36" s="371">
        <f>фед!AF35+реаб!N36+вет!N36+мног!N35+35_6!Y35+спец!AC36</f>
        <v/>
      </c>
    </row>
    <row customHeight="1" ht="18" r="37" s="249">
      <c r="A37" s="286" t="n">
        <v>29</v>
      </c>
      <c r="B37" s="287" t="inlineStr">
        <is>
          <t>Сергокалинский</t>
        </is>
      </c>
      <c r="C37" s="493" t="n">
        <v>8</v>
      </c>
      <c r="D37" s="309" t="n">
        <v>20361</v>
      </c>
      <c r="E37" s="493" t="n">
        <v>53</v>
      </c>
      <c r="F37" s="309" t="n">
        <v>93907</v>
      </c>
      <c r="G37" s="493" t="n">
        <v>8</v>
      </c>
      <c r="H37" s="298" t="n">
        <v>9064</v>
      </c>
      <c r="I37" s="356" t="n">
        <v>120</v>
      </c>
      <c r="J37" s="308" t="n">
        <v>170087.13</v>
      </c>
      <c r="K37" s="356" t="n">
        <v>351</v>
      </c>
      <c r="L37" s="308" t="n">
        <v>532373.6</v>
      </c>
      <c r="M37" s="290">
        <f>(D37+F37+H37+J37+L37)*0.5%</f>
        <v/>
      </c>
      <c r="N37" s="445">
        <f>D37+F37+H37+J37+L37</f>
        <v/>
      </c>
      <c r="O37" s="356" t="n">
        <v>49</v>
      </c>
      <c r="P37" s="308" t="n">
        <v>66814</v>
      </c>
      <c r="Q37" s="356" t="n">
        <v>92</v>
      </c>
      <c r="R37" s="308" t="n">
        <v>138094</v>
      </c>
      <c r="S37" s="356" t="n">
        <v>18</v>
      </c>
      <c r="T37" s="308" t="n">
        <v>20394</v>
      </c>
      <c r="U37" s="356" t="n">
        <v>304</v>
      </c>
      <c r="V37" s="308" t="n">
        <v>421413.13</v>
      </c>
      <c r="W37" s="356" t="n">
        <v>1036</v>
      </c>
      <c r="X37" s="308" t="n">
        <v>1468968.6</v>
      </c>
      <c r="Y37" s="492">
        <f>P37+R37+T37+V37+X37</f>
        <v/>
      </c>
      <c r="Z37" s="355">
        <f>Y37*1.404%</f>
        <v/>
      </c>
      <c r="AA37" s="351">
        <f>Z37+M37</f>
        <v/>
      </c>
      <c r="AB37" s="447">
        <f>C37+E37+G37+I37+K37+O37+Q37+S37+U37+W37</f>
        <v/>
      </c>
      <c r="AC37" s="448">
        <f>N37+Y37</f>
        <v/>
      </c>
      <c r="AE37" s="371">
        <f>фед!AF36+реаб!N37+вет!N37+мног!N36+35_6!Y36+спец!AC37</f>
        <v/>
      </c>
    </row>
    <row customHeight="1" ht="19.45" r="38" s="249">
      <c r="A38" s="286" t="n">
        <v>30</v>
      </c>
      <c r="B38" s="287" t="inlineStr">
        <is>
          <t>Сулeйман-Стальский</t>
        </is>
      </c>
      <c r="C38" s="493" t="n">
        <v>17</v>
      </c>
      <c r="D38" s="309" t="n">
        <v>19261</v>
      </c>
      <c r="E38" s="493" t="n">
        <v>53</v>
      </c>
      <c r="F38" s="309" t="n">
        <v>60313.37</v>
      </c>
      <c r="G38" s="493" t="n">
        <v>8</v>
      </c>
      <c r="H38" s="309" t="n">
        <v>9064</v>
      </c>
      <c r="I38" s="356" t="n">
        <v>231</v>
      </c>
      <c r="J38" s="308" t="n">
        <v>296104.97</v>
      </c>
      <c r="K38" s="356" t="n">
        <v>667</v>
      </c>
      <c r="L38" s="308" t="n">
        <v>823795.13</v>
      </c>
      <c r="M38" s="290">
        <f>(D38+F38+H38+J38+L38)*0.5%</f>
        <v/>
      </c>
      <c r="N38" s="445">
        <f>D38+F38+H38+J38+L38</f>
        <v/>
      </c>
      <c r="O38" s="356" t="n">
        <v>53</v>
      </c>
      <c r="P38" s="308" t="n">
        <v>60049</v>
      </c>
      <c r="Q38" s="356" t="n">
        <v>82</v>
      </c>
      <c r="R38" s="308" t="n">
        <v>93170.37</v>
      </c>
      <c r="S38" s="356" t="n">
        <v>35</v>
      </c>
      <c r="T38" s="308" t="n">
        <v>39655</v>
      </c>
      <c r="U38" s="356" t="n">
        <v>457</v>
      </c>
      <c r="V38" s="308" t="n">
        <v>596862.47</v>
      </c>
      <c r="W38" s="356" t="n">
        <v>1720</v>
      </c>
      <c r="X38" s="308" t="n">
        <v>2051603.77</v>
      </c>
      <c r="Y38" s="492">
        <f>P38+R38+T38+V38+X38</f>
        <v/>
      </c>
      <c r="Z38" s="355">
        <f>Y38*1.404%</f>
        <v/>
      </c>
      <c r="AA38" s="351">
        <f>Z38+M38</f>
        <v/>
      </c>
      <c r="AB38" s="447">
        <f>C38+E38+G38+I38+K38+O38+Q38+S38+U38+W38</f>
        <v/>
      </c>
      <c r="AC38" s="448">
        <f>N38+Y38</f>
        <v/>
      </c>
      <c r="AE38" s="371">
        <f>фед!AF37+реаб!N38+вет!N38+мног!N37+35_6!Y37+спец!AC38</f>
        <v/>
      </c>
    </row>
    <row customFormat="1" customHeight="1" ht="18" r="39" s="285">
      <c r="A39" s="286" t="n">
        <v>31</v>
      </c>
      <c r="B39" s="287" t="inlineStr">
        <is>
          <t>Табасаранский</t>
        </is>
      </c>
      <c r="C39" s="493" t="n">
        <v>42</v>
      </c>
      <c r="D39" s="309" t="n">
        <v>81477</v>
      </c>
      <c r="E39" s="493" t="n">
        <v>35</v>
      </c>
      <c r="F39" s="309" t="n">
        <v>73546</v>
      </c>
      <c r="G39" s="493" t="n">
        <v>22</v>
      </c>
      <c r="H39" s="309" t="n">
        <v>36223</v>
      </c>
      <c r="I39" s="356" t="n">
        <v>265</v>
      </c>
      <c r="J39" s="308" t="n">
        <v>387028.4</v>
      </c>
      <c r="K39" s="356" t="n">
        <v>1136</v>
      </c>
      <c r="L39" s="308" t="n">
        <v>1914158.77</v>
      </c>
      <c r="M39" s="290">
        <f>(D39+F39+H39+J39+L39)*0.5%</f>
        <v/>
      </c>
      <c r="N39" s="445">
        <f>D39+F39+H39+J39+L39</f>
        <v/>
      </c>
      <c r="O39" s="356" t="n">
        <v>89</v>
      </c>
      <c r="P39" s="308" t="n">
        <v>157322</v>
      </c>
      <c r="Q39" s="356" t="n">
        <v>59</v>
      </c>
      <c r="R39" s="308" t="n">
        <v>158016.1</v>
      </c>
      <c r="S39" s="356" t="n">
        <v>40</v>
      </c>
      <c r="T39" s="308" t="n">
        <v>67914</v>
      </c>
      <c r="U39" s="356" t="n">
        <v>458</v>
      </c>
      <c r="V39" s="308" t="n">
        <v>801112.4</v>
      </c>
      <c r="W39" s="356" t="n">
        <v>2151</v>
      </c>
      <c r="X39" s="308" t="n">
        <v>3412094.77</v>
      </c>
      <c r="Y39" s="492">
        <f>P39+R39+T39+V39+X39</f>
        <v/>
      </c>
      <c r="Z39" s="355">
        <f>Y39*1.404%</f>
        <v/>
      </c>
      <c r="AA39" s="351">
        <f>Z39+M39</f>
        <v/>
      </c>
      <c r="AB39" s="447">
        <f>C39+E39+G39+I39+K39+O39+Q39+S39+U39+W39</f>
        <v/>
      </c>
      <c r="AC39" s="448">
        <f>N39+Y39</f>
        <v/>
      </c>
      <c r="AE39" s="371">
        <f>фед!AF38+реаб!N39+вет!N39+мног!N38+35_6!Y38+спец!AC39</f>
        <v/>
      </c>
    </row>
    <row customHeight="1" ht="21.05" r="40" s="249">
      <c r="A40" s="286" t="n">
        <v>32</v>
      </c>
      <c r="B40" s="287" t="inlineStr">
        <is>
          <t>Тарумовский</t>
        </is>
      </c>
      <c r="C40" s="493" t="n">
        <v>16</v>
      </c>
      <c r="D40" s="309" t="n">
        <v>18128</v>
      </c>
      <c r="E40" s="493" t="n">
        <v>32</v>
      </c>
      <c r="F40" s="309" t="n">
        <v>36256</v>
      </c>
      <c r="G40" s="493" t="n">
        <v>43</v>
      </c>
      <c r="H40" s="309" t="n">
        <v>48719</v>
      </c>
      <c r="I40" s="356" t="n">
        <v>259</v>
      </c>
      <c r="J40" s="308" t="n">
        <v>297946</v>
      </c>
      <c r="K40" s="356" t="n">
        <v>510</v>
      </c>
      <c r="L40" s="308" t="n">
        <v>589466.9</v>
      </c>
      <c r="M40" s="290">
        <f>(D40+F40+H40+J40+L40)*0.5%</f>
        <v/>
      </c>
      <c r="N40" s="445">
        <f>D40+F40+H40+J40+L40</f>
        <v/>
      </c>
      <c r="O40" s="356" t="n">
        <v>26</v>
      </c>
      <c r="P40" s="308" t="n">
        <v>29458</v>
      </c>
      <c r="Q40" s="356" t="n">
        <v>53</v>
      </c>
      <c r="R40" s="308" t="n">
        <v>60049</v>
      </c>
      <c r="S40" s="356" t="n">
        <v>66</v>
      </c>
      <c r="T40" s="308" t="n">
        <v>74778</v>
      </c>
      <c r="U40" s="356" t="n">
        <v>317</v>
      </c>
      <c r="V40" s="308" t="n">
        <v>388406.7</v>
      </c>
      <c r="W40" s="356" t="n">
        <v>627</v>
      </c>
      <c r="X40" s="308" t="n">
        <v>743770.9</v>
      </c>
      <c r="Y40" s="492">
        <f>P40+R40+T40+V40+X40</f>
        <v/>
      </c>
      <c r="Z40" s="355">
        <f>Y40*1.404%</f>
        <v/>
      </c>
      <c r="AA40" s="351">
        <f>Z40+M40</f>
        <v/>
      </c>
      <c r="AB40" s="447">
        <f>C40+E40+G40+I40+K40+O40+Q40+S40+U40+W40</f>
        <v/>
      </c>
      <c r="AC40" s="448">
        <f>N40+Y40</f>
        <v/>
      </c>
      <c r="AE40" s="371">
        <f>фед!AF39+реаб!N40+вет!N40+мног!N39+35_6!Y39+спец!AC40</f>
        <v/>
      </c>
    </row>
    <row customHeight="1" ht="21.05" r="41" s="249">
      <c r="A41" s="286" t="n">
        <v>33</v>
      </c>
      <c r="B41" s="287" t="inlineStr">
        <is>
          <t>Тляратинский</t>
        </is>
      </c>
      <c r="C41" s="493" t="n">
        <v>28</v>
      </c>
      <c r="D41" s="309" t="n">
        <v>33990</v>
      </c>
      <c r="E41" s="356" t="n">
        <v>21</v>
      </c>
      <c r="F41" s="308" t="n">
        <v>23793</v>
      </c>
      <c r="G41" s="356" t="n">
        <v>10</v>
      </c>
      <c r="H41" s="308" t="n">
        <v>11330</v>
      </c>
      <c r="I41" s="356" t="n">
        <v>56</v>
      </c>
      <c r="J41" s="308" t="n">
        <v>63448</v>
      </c>
      <c r="K41" s="356" t="n">
        <v>179</v>
      </c>
      <c r="L41" s="308" t="n">
        <v>203940</v>
      </c>
      <c r="M41" s="290">
        <f>(D41+F41+H41+J41+L41)*0.5%</f>
        <v/>
      </c>
      <c r="N41" s="445">
        <f>D41+F41+H41+J41+L41</f>
        <v/>
      </c>
      <c r="O41" s="356" t="n">
        <v>87</v>
      </c>
      <c r="P41" s="308" t="n">
        <v>112134</v>
      </c>
      <c r="Q41" s="356" t="n">
        <v>73</v>
      </c>
      <c r="R41" s="308" t="n">
        <v>94006</v>
      </c>
      <c r="S41" s="356" t="n">
        <v>27</v>
      </c>
      <c r="T41" s="308" t="n">
        <v>41888</v>
      </c>
      <c r="U41" s="356" t="n">
        <v>303</v>
      </c>
      <c r="V41" s="308" t="n">
        <v>343299</v>
      </c>
      <c r="W41" s="356" t="n">
        <v>835</v>
      </c>
      <c r="X41" s="308" t="n">
        <v>1002540</v>
      </c>
      <c r="Y41" s="492">
        <f>P41+R41+T41+V41+X41</f>
        <v/>
      </c>
      <c r="Z41" s="355">
        <f>Y41*1.404%</f>
        <v/>
      </c>
      <c r="AA41" s="351">
        <f>Z41+M41</f>
        <v/>
      </c>
      <c r="AB41" s="447">
        <f>C41+E41+G41+I41+K41+O41+Q41+S41+U41+W41</f>
        <v/>
      </c>
      <c r="AC41" s="448">
        <f>N41+Y41</f>
        <v/>
      </c>
      <c r="AE41" s="371">
        <f>фед!AF40+реаб!N41+вет!N41+мног!N40+35_6!Y40+спец!AC41</f>
        <v/>
      </c>
    </row>
    <row customFormat="1" customHeight="1" ht="20.25" r="42" s="245">
      <c r="A42" s="286" t="n">
        <v>34</v>
      </c>
      <c r="B42" s="287" t="inlineStr">
        <is>
          <t>Унцукульский</t>
        </is>
      </c>
      <c r="C42" s="493" t="n">
        <v>21</v>
      </c>
      <c r="D42" s="298" t="n">
        <v>23793</v>
      </c>
      <c r="E42" s="493" t="n">
        <v>47</v>
      </c>
      <c r="F42" s="298" t="n">
        <v>65681</v>
      </c>
      <c r="G42" s="493" t="n">
        <v>11</v>
      </c>
      <c r="H42" s="298" t="n">
        <v>23760</v>
      </c>
      <c r="I42" s="493" t="n">
        <v>200</v>
      </c>
      <c r="J42" s="298" t="n">
        <v>384758</v>
      </c>
      <c r="K42" s="356" t="n">
        <v>432</v>
      </c>
      <c r="L42" s="289" t="n">
        <v>737990</v>
      </c>
      <c r="M42" s="290">
        <f>(D42+F42+H42+J42+L42)*0.5%</f>
        <v/>
      </c>
      <c r="N42" s="445">
        <f>D42+F42+H42+J42+L42</f>
        <v/>
      </c>
      <c r="O42" s="356" t="n">
        <v>76</v>
      </c>
      <c r="P42" s="289" t="n">
        <v>97405</v>
      </c>
      <c r="Q42" s="356" t="n">
        <v>54</v>
      </c>
      <c r="R42" s="289" t="n">
        <v>73612</v>
      </c>
      <c r="S42" s="356" t="n">
        <v>26</v>
      </c>
      <c r="T42" s="289" t="n">
        <v>52052</v>
      </c>
      <c r="U42" s="356" t="n">
        <v>281</v>
      </c>
      <c r="V42" s="289" t="n">
        <v>557989.3</v>
      </c>
      <c r="W42" s="356" t="n">
        <v>1010</v>
      </c>
      <c r="X42" s="289" t="n">
        <v>1722214.26</v>
      </c>
      <c r="Y42" s="492">
        <f>P42+R42+T42+V42+X42</f>
        <v/>
      </c>
      <c r="Z42" s="355">
        <f>Y42*1.404%</f>
        <v/>
      </c>
      <c r="AA42" s="294">
        <f>Z42+M42</f>
        <v/>
      </c>
      <c r="AB42" s="447">
        <f>C42+E42+G42+I42+K42+O42+Q42+S42+U42+W42</f>
        <v/>
      </c>
      <c r="AC42" s="448">
        <f>N42+Y42</f>
        <v/>
      </c>
      <c r="AE42" s="371">
        <f>фед!AF41+реаб!N42+вет!N42+мног!N41+35_6!Y41+спец!AC42</f>
        <v/>
      </c>
    </row>
    <row customFormat="1" customHeight="1" ht="21.05" r="43" s="245">
      <c r="A43" s="286" t="n">
        <v>35</v>
      </c>
      <c r="B43" s="287" t="inlineStr">
        <is>
          <t>Хасавюртовский</t>
        </is>
      </c>
      <c r="C43" s="493" t="n">
        <v>24</v>
      </c>
      <c r="D43" s="289" t="n">
        <v>38489</v>
      </c>
      <c r="E43" s="493" t="n">
        <v>99</v>
      </c>
      <c r="F43" s="298" t="n">
        <v>123464</v>
      </c>
      <c r="G43" s="493" t="n">
        <v>16</v>
      </c>
      <c r="H43" s="298" t="n">
        <v>18128</v>
      </c>
      <c r="I43" s="356" t="n">
        <v>410</v>
      </c>
      <c r="J43" s="289" t="n">
        <v>566203</v>
      </c>
      <c r="K43" s="493" t="n">
        <v>2374</v>
      </c>
      <c r="L43" s="289" t="n">
        <v>3640389.5</v>
      </c>
      <c r="M43" s="290">
        <f>(D43+F43+H43+J43+L43)*0.5%</f>
        <v/>
      </c>
      <c r="N43" s="445">
        <f>D43+F43+H43+J43+L43</f>
        <v/>
      </c>
      <c r="O43" s="356" t="n">
        <v>52</v>
      </c>
      <c r="P43" s="289" t="n">
        <v>81510</v>
      </c>
      <c r="Q43" s="356" t="n">
        <v>121</v>
      </c>
      <c r="R43" s="289" t="n">
        <v>159687</v>
      </c>
      <c r="S43" s="356" t="n">
        <v>30</v>
      </c>
      <c r="T43" s="289" t="n">
        <v>33990</v>
      </c>
      <c r="U43" s="356" t="n">
        <v>473</v>
      </c>
      <c r="V43" s="289" t="n">
        <v>648879</v>
      </c>
      <c r="W43" s="356" t="n">
        <v>3082</v>
      </c>
      <c r="X43" s="289" t="n">
        <v>4720427.44</v>
      </c>
      <c r="Y43" s="492">
        <f>P43+R43+T43+V43+X43</f>
        <v/>
      </c>
      <c r="Z43" s="355">
        <f>Y43*1.404%</f>
        <v/>
      </c>
      <c r="AA43" s="294">
        <f>Z43+M43</f>
        <v/>
      </c>
      <c r="AB43" s="447">
        <f>C43+E43+G43+I43+K43+O43+Q43+S43+U43+W43</f>
        <v/>
      </c>
      <c r="AC43" s="448">
        <f>N43+Y43</f>
        <v/>
      </c>
      <c r="AE43" s="371">
        <f>фед!AF42+реаб!N43+вет!N43+мног!N42+35_6!Y42+спец!AC43</f>
        <v/>
      </c>
    </row>
    <row customFormat="1" customHeight="1" ht="18" r="44" s="285">
      <c r="A44" s="286" t="n">
        <v>36</v>
      </c>
      <c r="B44" s="287" t="inlineStr">
        <is>
          <t>Хивский</t>
        </is>
      </c>
      <c r="C44" s="493" t="n">
        <v>0</v>
      </c>
      <c r="D44" s="309" t="n">
        <v>0</v>
      </c>
      <c r="E44" s="493" t="n">
        <v>0</v>
      </c>
      <c r="F44" s="289" t="n">
        <v>0</v>
      </c>
      <c r="G44" s="493" t="n">
        <v>1</v>
      </c>
      <c r="H44" s="289" t="n">
        <v>1133</v>
      </c>
      <c r="I44" s="356" t="n">
        <v>3</v>
      </c>
      <c r="J44" s="308" t="n">
        <v>3399</v>
      </c>
      <c r="K44" s="356" t="n">
        <v>9</v>
      </c>
      <c r="L44" s="308" t="n">
        <v>10197</v>
      </c>
      <c r="M44" s="290">
        <f>(D44+F44+H44+J44+L44)*0.5%</f>
        <v/>
      </c>
      <c r="N44" s="445">
        <f>D44+F44+H44+J44+L44</f>
        <v/>
      </c>
      <c r="O44" s="356" t="n">
        <v>67</v>
      </c>
      <c r="P44" s="308" t="n">
        <v>75911</v>
      </c>
      <c r="Q44" s="356" t="n">
        <v>29</v>
      </c>
      <c r="R44" s="289" t="n">
        <v>44154</v>
      </c>
      <c r="S44" s="356" t="n">
        <v>35</v>
      </c>
      <c r="T44" s="289" t="n">
        <v>39655</v>
      </c>
      <c r="U44" s="356" t="n">
        <v>163</v>
      </c>
      <c r="V44" s="308" t="n">
        <v>184679</v>
      </c>
      <c r="W44" s="356" t="n">
        <v>715</v>
      </c>
      <c r="X44" s="308" t="n">
        <v>851774.35</v>
      </c>
      <c r="Y44" s="492">
        <f>P44+R44+T44+V44+X44</f>
        <v/>
      </c>
      <c r="Z44" s="355">
        <f>Y44*1.404%</f>
        <v/>
      </c>
      <c r="AA44" s="351">
        <f>Z44+M44</f>
        <v/>
      </c>
      <c r="AB44" s="447">
        <f>C44+E44+G44+I44+K44+O44+Q44+S44+U44+W44</f>
        <v/>
      </c>
      <c r="AC44" s="448">
        <f>N44+Y44</f>
        <v/>
      </c>
      <c r="AE44" s="371">
        <f>фед!AF43+реаб!N44+вет!N44+мног!N43+35_6!Y43+спец!AC44</f>
        <v/>
      </c>
    </row>
    <row customFormat="1" customHeight="1" ht="19.45" r="45" s="245">
      <c r="A45" s="286" t="n">
        <v>37</v>
      </c>
      <c r="B45" s="287" t="inlineStr">
        <is>
          <t>Хунзахский</t>
        </is>
      </c>
      <c r="C45" s="493" t="n">
        <v>0</v>
      </c>
      <c r="D45" s="298" t="n">
        <v>0</v>
      </c>
      <c r="E45" s="493" t="n">
        <v>0</v>
      </c>
      <c r="F45" s="298" t="n">
        <v>0</v>
      </c>
      <c r="G45" s="493" t="n">
        <v>0</v>
      </c>
      <c r="H45" s="298" t="n">
        <v>0</v>
      </c>
      <c r="I45" s="356" t="n">
        <v>0</v>
      </c>
      <c r="J45" s="289" t="n">
        <v>0</v>
      </c>
      <c r="K45" s="356" t="n">
        <v>0</v>
      </c>
      <c r="L45" s="289" t="n">
        <v>0</v>
      </c>
      <c r="M45" s="290">
        <f>(D45+F45+H45+J45+L45)*0.5%</f>
        <v/>
      </c>
      <c r="N45" s="445">
        <f>D45+F45+H45+J45+L45</f>
        <v/>
      </c>
      <c r="O45" s="356" t="n">
        <v>45</v>
      </c>
      <c r="P45" s="289" t="n">
        <v>50985</v>
      </c>
      <c r="Q45" s="356" t="n">
        <v>48</v>
      </c>
      <c r="R45" s="289" t="n">
        <v>65681</v>
      </c>
      <c r="S45" s="356" t="n">
        <v>47</v>
      </c>
      <c r="T45" s="289" t="n">
        <v>55517</v>
      </c>
      <c r="U45" s="356" t="n">
        <v>359</v>
      </c>
      <c r="V45" s="289" t="n">
        <v>470030</v>
      </c>
      <c r="W45" s="356" t="n">
        <v>1169</v>
      </c>
      <c r="X45" s="289" t="n">
        <v>1573490</v>
      </c>
      <c r="Y45" s="492">
        <f>P45+R45+T45+V45+X45</f>
        <v/>
      </c>
      <c r="Z45" s="355">
        <f>Y45*1.404%</f>
        <v/>
      </c>
      <c r="AA45" s="294">
        <f>Z45+M45</f>
        <v/>
      </c>
      <c r="AB45" s="447">
        <f>C45+E45+G45+I45+K45+O45+Q45+S45+U45+W45</f>
        <v/>
      </c>
      <c r="AC45" s="448">
        <f>N45+Y45</f>
        <v/>
      </c>
      <c r="AE45" s="371">
        <f>фед!AF44+реаб!N45+вет!N45+мног!N44+35_6!Y44+спец!AC45</f>
        <v/>
      </c>
    </row>
    <row customFormat="1" customHeight="1" ht="18" r="46" s="245">
      <c r="A46" s="286" t="n">
        <v>38</v>
      </c>
      <c r="B46" s="287" t="inlineStr">
        <is>
          <t>Цумадинский</t>
        </is>
      </c>
      <c r="C46" s="493" t="n">
        <v>0</v>
      </c>
      <c r="D46" s="309" t="n">
        <v>0</v>
      </c>
      <c r="E46" s="493" t="n">
        <v>0</v>
      </c>
      <c r="F46" s="309" t="n">
        <v>0</v>
      </c>
      <c r="G46" s="493" t="n">
        <v>2</v>
      </c>
      <c r="H46" s="309" t="n">
        <v>2266</v>
      </c>
      <c r="I46" s="356" t="n">
        <v>11</v>
      </c>
      <c r="J46" s="308" t="n">
        <v>13520.47</v>
      </c>
      <c r="K46" s="356" t="n">
        <v>27</v>
      </c>
      <c r="L46" s="308" t="n">
        <v>30591</v>
      </c>
      <c r="M46" s="290">
        <f>(D46+F46+H46+J46+L46)*0.5%</f>
        <v/>
      </c>
      <c r="N46" s="445">
        <f>D46+F46+H46+J46+L46</f>
        <v/>
      </c>
      <c r="O46" s="356" t="n">
        <v>19</v>
      </c>
      <c r="P46" s="308" t="n">
        <v>21527</v>
      </c>
      <c r="Q46" s="356" t="n">
        <v>53</v>
      </c>
      <c r="R46" s="289" t="n">
        <v>105237</v>
      </c>
      <c r="S46" s="356" t="n">
        <v>22</v>
      </c>
      <c r="T46" s="308" t="n">
        <v>24926</v>
      </c>
      <c r="U46" s="356" t="n">
        <v>215</v>
      </c>
      <c r="V46" s="308" t="n">
        <v>324826.7</v>
      </c>
      <c r="W46" s="356" t="n">
        <v>763</v>
      </c>
      <c r="X46" s="308" t="n">
        <v>1169493.23</v>
      </c>
      <c r="Y46" s="492">
        <f>P46+R46+T46+V46+X46</f>
        <v/>
      </c>
      <c r="Z46" s="355">
        <f>Y46*1.404%</f>
        <v/>
      </c>
      <c r="AA46" s="351">
        <f>Z46+M46</f>
        <v/>
      </c>
      <c r="AB46" s="447">
        <f>C46+E46+G46+I46+K46+O46+Q46+S46+U46+W46</f>
        <v/>
      </c>
      <c r="AC46" s="448">
        <f>N46+Y46</f>
        <v/>
      </c>
      <c r="AE46" s="371">
        <f>фед!AF45+реаб!N46+вет!N46+мног!N45+35_6!Y45+спец!AC46</f>
        <v/>
      </c>
    </row>
    <row customFormat="1" customHeight="1" ht="18" r="47" s="285">
      <c r="A47" s="286" t="n">
        <v>39</v>
      </c>
      <c r="B47" s="287" t="inlineStr">
        <is>
          <t>Цунтинский</t>
        </is>
      </c>
      <c r="C47" s="493" t="n">
        <v>18</v>
      </c>
      <c r="D47" s="309" t="n">
        <v>31691</v>
      </c>
      <c r="E47" s="493" t="n">
        <v>30</v>
      </c>
      <c r="F47" s="309" t="n">
        <v>90475</v>
      </c>
      <c r="G47" s="493" t="n">
        <v>8</v>
      </c>
      <c r="H47" s="309" t="n">
        <v>9064</v>
      </c>
      <c r="I47" s="356" t="n">
        <v>81</v>
      </c>
      <c r="J47" s="308" t="n">
        <v>114367</v>
      </c>
      <c r="K47" s="356" t="n">
        <v>344</v>
      </c>
      <c r="L47" s="308" t="n">
        <v>664014.63</v>
      </c>
      <c r="M47" s="290">
        <f>(D47+F47+H47+J47+L47)*0.5%</f>
        <v/>
      </c>
      <c r="N47" s="445">
        <f>D47+F47+H47+J47+L47</f>
        <v/>
      </c>
      <c r="O47" s="356" t="n">
        <v>29</v>
      </c>
      <c r="P47" s="308" t="n">
        <v>44154</v>
      </c>
      <c r="Q47" s="356" t="n">
        <v>53</v>
      </c>
      <c r="R47" s="289" t="n">
        <v>161689</v>
      </c>
      <c r="S47" s="356" t="n">
        <v>16</v>
      </c>
      <c r="T47" s="308" t="n">
        <v>18128</v>
      </c>
      <c r="U47" s="356" t="n">
        <v>153</v>
      </c>
      <c r="V47" s="308" t="n">
        <v>230967</v>
      </c>
      <c r="W47" s="356" t="n">
        <v>657</v>
      </c>
      <c r="X47" s="308" t="n">
        <v>1212127.76</v>
      </c>
      <c r="Y47" s="492">
        <f>P47+R47+T47+V47+X47</f>
        <v/>
      </c>
      <c r="Z47" s="355">
        <f>Y47*1.404%</f>
        <v/>
      </c>
      <c r="AA47" s="351">
        <f>Z47+M47</f>
        <v/>
      </c>
      <c r="AB47" s="447">
        <f>C47+E47+G47+I47+K47+O47+Q47+S47+U47+W47</f>
        <v/>
      </c>
      <c r="AC47" s="448">
        <f>N47+Y47</f>
        <v/>
      </c>
      <c r="AE47" s="371">
        <f>фед!AF46+реаб!N47+вет!N47+мног!N46+35_6!Y46+спец!AC47</f>
        <v/>
      </c>
    </row>
    <row customHeight="1" ht="18" r="48" s="249">
      <c r="A48" s="286" t="n">
        <v>40</v>
      </c>
      <c r="B48" s="287" t="inlineStr">
        <is>
          <t>Бежтинский участок</t>
        </is>
      </c>
      <c r="C48" s="493" t="n">
        <v>0</v>
      </c>
      <c r="D48" s="309" t="n">
        <v>0</v>
      </c>
      <c r="E48" s="493" t="n">
        <v>0</v>
      </c>
      <c r="F48" s="309" t="n">
        <v>0</v>
      </c>
      <c r="G48" s="493" t="n">
        <v>0</v>
      </c>
      <c r="H48" s="309" t="n">
        <v>0</v>
      </c>
      <c r="I48" s="356" t="n">
        <v>0</v>
      </c>
      <c r="J48" s="308" t="n">
        <v>0</v>
      </c>
      <c r="K48" s="356" t="n">
        <v>0</v>
      </c>
      <c r="L48" s="308" t="n">
        <v>0</v>
      </c>
      <c r="M48" s="290">
        <f>(D48+F48+H48+J48+L48)*0.5%</f>
        <v/>
      </c>
      <c r="N48" s="445">
        <f>D48+F48+H48+J48+L48</f>
        <v/>
      </c>
      <c r="O48" s="356" t="n">
        <v>43</v>
      </c>
      <c r="P48" s="308" t="n">
        <v>48719</v>
      </c>
      <c r="Q48" s="356" t="n">
        <v>50</v>
      </c>
      <c r="R48" s="289" t="n">
        <v>57783</v>
      </c>
      <c r="S48" s="356" t="n">
        <v>22</v>
      </c>
      <c r="T48" s="308" t="n">
        <v>36223</v>
      </c>
      <c r="U48" s="356" t="n">
        <v>107</v>
      </c>
      <c r="V48" s="308" t="n">
        <v>121231</v>
      </c>
      <c r="W48" s="356" t="n">
        <v>308</v>
      </c>
      <c r="X48" s="308" t="n">
        <v>348964</v>
      </c>
      <c r="Y48" s="492">
        <f>P48+R48+T48+V48+X48</f>
        <v/>
      </c>
      <c r="Z48" s="355">
        <f>Y48*1.404%</f>
        <v/>
      </c>
      <c r="AA48" s="351">
        <f>Z48+M48</f>
        <v/>
      </c>
      <c r="AB48" s="447">
        <f>C48+E48+G48+I48+K48+O48+Q48+S48+U48+W48</f>
        <v/>
      </c>
      <c r="AC48" s="448">
        <f>N48+Y48</f>
        <v/>
      </c>
      <c r="AE48" s="371">
        <f>фед!AF47+реаб!N48+вет!N48+мног!N47+35_6!Y47+спец!AC48</f>
        <v/>
      </c>
    </row>
    <row customHeight="1" ht="18" r="49" s="249">
      <c r="A49" s="286" t="n">
        <v>41</v>
      </c>
      <c r="B49" s="287" t="inlineStr">
        <is>
          <t>Чародинский</t>
        </is>
      </c>
      <c r="C49" s="493" t="n">
        <v>0</v>
      </c>
      <c r="D49" s="309" t="n">
        <v>0</v>
      </c>
      <c r="E49" s="493" t="n">
        <v>0</v>
      </c>
      <c r="F49" s="309" t="n">
        <v>0</v>
      </c>
      <c r="G49" s="493" t="n">
        <v>0</v>
      </c>
      <c r="H49" s="309" t="n">
        <v>0</v>
      </c>
      <c r="I49" s="356" t="n">
        <v>0</v>
      </c>
      <c r="J49" s="308" t="n">
        <v>0</v>
      </c>
      <c r="K49" s="356" t="n">
        <v>0</v>
      </c>
      <c r="L49" s="308" t="n">
        <v>0</v>
      </c>
      <c r="M49" s="290">
        <f>(D49+F49+H49+J49+L49)*0.5%</f>
        <v/>
      </c>
      <c r="N49" s="445">
        <f>D49+F49+H49+J49+L49</f>
        <v/>
      </c>
      <c r="O49" s="356" t="n">
        <v>43</v>
      </c>
      <c r="P49" s="308" t="n">
        <v>48719</v>
      </c>
      <c r="Q49" s="356" t="n">
        <v>30</v>
      </c>
      <c r="R49" s="308" t="n">
        <v>33990</v>
      </c>
      <c r="S49" s="356" t="n">
        <v>31</v>
      </c>
      <c r="T49" s="308" t="n">
        <v>46420</v>
      </c>
      <c r="U49" s="356" t="n">
        <v>194</v>
      </c>
      <c r="V49" s="308" t="n">
        <v>238997</v>
      </c>
      <c r="W49" s="356" t="n">
        <v>429</v>
      </c>
      <c r="X49" s="308" t="n">
        <v>493955</v>
      </c>
      <c r="Y49" s="492">
        <f>P49+R49+T49+V49+X49</f>
        <v/>
      </c>
      <c r="Z49" s="355">
        <f>Y49*1.404%</f>
        <v/>
      </c>
      <c r="AA49" s="351">
        <f>Z49+M49</f>
        <v/>
      </c>
      <c r="AB49" s="447">
        <f>C49+E49+G49+I49+K49+O49+Q49+S49+U49+W49</f>
        <v/>
      </c>
      <c r="AC49" s="448">
        <f>N49+Y49</f>
        <v/>
      </c>
      <c r="AE49" s="371">
        <f>фед!AF48+реаб!N49+вет!N49+мног!N48+35_6!Y48+спец!AC49</f>
        <v/>
      </c>
    </row>
    <row customHeight="1" ht="18" r="50" s="249">
      <c r="A50" s="286" t="n">
        <v>42</v>
      </c>
      <c r="B50" s="287" t="inlineStr">
        <is>
          <t>Шамильский</t>
        </is>
      </c>
      <c r="C50" s="493" t="n">
        <v>0</v>
      </c>
      <c r="D50" s="309" t="n">
        <v>0</v>
      </c>
      <c r="E50" s="493" t="n">
        <v>0</v>
      </c>
      <c r="F50" s="309" t="n">
        <v>0</v>
      </c>
      <c r="G50" s="493" t="n">
        <v>0</v>
      </c>
      <c r="H50" s="309" t="n">
        <v>0</v>
      </c>
      <c r="I50" s="356" t="n">
        <v>0</v>
      </c>
      <c r="J50" s="308" t="n">
        <v>0</v>
      </c>
      <c r="K50" s="356" t="n">
        <v>0</v>
      </c>
      <c r="L50" s="308" t="n">
        <v>0</v>
      </c>
      <c r="M50" s="290">
        <f>(D50+F50+H50+J50+L50)*0.5%</f>
        <v/>
      </c>
      <c r="N50" s="445">
        <f>D50+F50+H50+J50+L50</f>
        <v/>
      </c>
      <c r="O50" s="356" t="n">
        <v>80</v>
      </c>
      <c r="P50" s="308" t="n">
        <v>90640</v>
      </c>
      <c r="Q50" s="356" t="n">
        <v>82</v>
      </c>
      <c r="R50" s="308" t="n">
        <v>96002.86</v>
      </c>
      <c r="S50" s="356" t="n">
        <v>43</v>
      </c>
      <c r="T50" s="308" t="n">
        <v>48719</v>
      </c>
      <c r="U50" s="356" t="n">
        <v>425</v>
      </c>
      <c r="V50" s="308" t="n">
        <v>507140.33</v>
      </c>
      <c r="W50" s="356" t="n">
        <v>977</v>
      </c>
      <c r="X50" s="308" t="n">
        <v>1165692</v>
      </c>
      <c r="Y50" s="492">
        <f>P50+R50+T50+V50+X50</f>
        <v/>
      </c>
      <c r="Z50" s="355">
        <f>Y50*1.404%</f>
        <v/>
      </c>
      <c r="AA50" s="351">
        <f>Z50+M50</f>
        <v/>
      </c>
      <c r="AB50" s="447">
        <f>C50+E50+G50+I50+K50+O50+Q50+S50+U50+W50</f>
        <v/>
      </c>
      <c r="AC50" s="448">
        <f>N50+Y50</f>
        <v/>
      </c>
      <c r="AE50" s="371">
        <f>фед!AF49+реаб!N50+вет!N50+мног!N49+35_6!Y49+спец!AC50</f>
        <v/>
      </c>
    </row>
    <row customHeight="1" ht="19.95" r="51" s="249">
      <c r="A51" s="286" t="n">
        <v>44</v>
      </c>
      <c r="B51" s="287" t="inlineStr">
        <is>
          <t>г.Махачкала</t>
        </is>
      </c>
      <c r="C51" s="493" t="n">
        <v>3</v>
      </c>
      <c r="D51" s="309" t="n">
        <v>4824.39</v>
      </c>
      <c r="E51" s="493" t="n"/>
      <c r="F51" s="309" t="n"/>
      <c r="G51" s="493" t="n">
        <v>0</v>
      </c>
      <c r="H51" s="309" t="n">
        <v>0</v>
      </c>
      <c r="I51" s="356" t="n">
        <v>13</v>
      </c>
      <c r="J51" s="308" t="n">
        <v>14729</v>
      </c>
      <c r="K51" s="356" t="n">
        <v>276</v>
      </c>
      <c r="L51" s="308" t="n">
        <v>621579.2</v>
      </c>
      <c r="M51" s="290">
        <f>(D51+F51+H51+J51+L51)*0.5%</f>
        <v/>
      </c>
      <c r="N51" s="445">
        <f>D51+F51+H51+J51+L51</f>
        <v/>
      </c>
      <c r="O51" s="356" t="n">
        <v>4</v>
      </c>
      <c r="P51" s="308" t="n">
        <v>5957.39</v>
      </c>
      <c r="Q51" s="356" t="n"/>
      <c r="R51" s="308" t="n"/>
      <c r="S51" s="356" t="n">
        <v>2</v>
      </c>
      <c r="T51" s="308" t="n">
        <v>2266</v>
      </c>
      <c r="U51" s="356" t="n">
        <v>26</v>
      </c>
      <c r="V51" s="308" t="n">
        <v>52052</v>
      </c>
      <c r="W51" s="356" t="n">
        <v>505</v>
      </c>
      <c r="X51" s="308" t="n">
        <v>1042442.14</v>
      </c>
      <c r="Y51" s="492">
        <f>P51+R51+T51+V51+X51</f>
        <v/>
      </c>
      <c r="Z51" s="355">
        <f>Y51*1.404%</f>
        <v/>
      </c>
      <c r="AA51" s="351">
        <f>Z51+M51</f>
        <v/>
      </c>
      <c r="AB51" s="447">
        <f>C51+E51+G51+I51+K51+O51+Q51+S51+U51+W51</f>
        <v/>
      </c>
      <c r="AC51" s="448">
        <f>N51+Y51</f>
        <v/>
      </c>
      <c r="AE51" s="371">
        <f>фед!AF50+реаб!N51+вет!N51+мног!N50+35_6!Y50+спец!AC51</f>
        <v/>
      </c>
    </row>
    <row customHeight="1" ht="19.95" r="52" s="249">
      <c r="A52" s="286" t="n">
        <v>45</v>
      </c>
      <c r="B52" s="287" t="inlineStr">
        <is>
          <t>г.Буйнакск</t>
        </is>
      </c>
      <c r="C52" s="493" t="n"/>
      <c r="D52" s="309" t="n"/>
      <c r="E52" s="493" t="n"/>
      <c r="F52" s="309" t="n"/>
      <c r="G52" s="493" t="n"/>
      <c r="H52" s="309" t="n"/>
      <c r="I52" s="356" t="n"/>
      <c r="J52" s="308" t="n"/>
      <c r="K52" s="356" t="n"/>
      <c r="L52" s="308" t="n"/>
      <c r="M52" s="290">
        <f>(D52+F52+H52+J52+L52)*0.5%</f>
        <v/>
      </c>
      <c r="N52" s="445">
        <f>D52+F52+H52+J52+L52</f>
        <v/>
      </c>
      <c r="O52" s="356" t="n"/>
      <c r="P52" s="308" t="n"/>
      <c r="Q52" s="356" t="n"/>
      <c r="R52" s="308" t="n"/>
      <c r="S52" s="356" t="n"/>
      <c r="T52" s="308" t="n"/>
      <c r="U52" s="356" t="n"/>
      <c r="V52" s="308" t="n"/>
      <c r="W52" s="356" t="n"/>
      <c r="X52" s="308" t="n"/>
      <c r="Y52" s="492">
        <f>P52+R52+T52+V52+X52</f>
        <v/>
      </c>
      <c r="Z52" s="355">
        <f>Y52*1.404%</f>
        <v/>
      </c>
      <c r="AA52" s="351">
        <f>Z52+M52</f>
        <v/>
      </c>
      <c r="AB52" s="447">
        <f>C52+E52+G52+I52+K52+O52+Q52+S52+U52+W52</f>
        <v/>
      </c>
      <c r="AC52" s="448">
        <f>N52+Y52</f>
        <v/>
      </c>
      <c r="AE52" s="371">
        <f>фед!AF51+реаб!N52+вет!N52+мног!N51+35_6!Y51+спец!AC52</f>
        <v/>
      </c>
    </row>
    <row customHeight="1" ht="19.95" r="53" s="249">
      <c r="A53" s="286" t="n">
        <v>46</v>
      </c>
      <c r="B53" s="287" t="inlineStr">
        <is>
          <t>г.Дагестанские Огни</t>
        </is>
      </c>
      <c r="C53" s="493" t="n"/>
      <c r="D53" s="309" t="n"/>
      <c r="E53" s="493" t="n"/>
      <c r="F53" s="309" t="n"/>
      <c r="G53" s="493" t="n"/>
      <c r="H53" s="309" t="n"/>
      <c r="I53" s="356" t="n"/>
      <c r="J53" s="308" t="n"/>
      <c r="K53" s="356" t="n">
        <v>2</v>
      </c>
      <c r="L53" s="308" t="n">
        <v>2266</v>
      </c>
      <c r="M53" s="290">
        <f>(D53+F53+H53+J53+L53)*0.5%</f>
        <v/>
      </c>
      <c r="N53" s="445">
        <f>D53+F53+H53+J53+L53</f>
        <v/>
      </c>
      <c r="O53" s="356" t="n"/>
      <c r="P53" s="308" t="n"/>
      <c r="Q53" s="356" t="n"/>
      <c r="R53" s="308" t="n"/>
      <c r="S53" s="356" t="n"/>
      <c r="T53" s="308" t="n"/>
      <c r="U53" s="356" t="n"/>
      <c r="V53" s="308" t="n"/>
      <c r="W53" s="356" t="n">
        <v>8</v>
      </c>
      <c r="X53" s="308" t="n">
        <v>9064</v>
      </c>
      <c r="Y53" s="492">
        <f>P53+R53+T53+V53+X53</f>
        <v/>
      </c>
      <c r="Z53" s="355">
        <f>Y53*1.404%</f>
        <v/>
      </c>
      <c r="AA53" s="351">
        <f>Z53+M53</f>
        <v/>
      </c>
      <c r="AB53" s="447">
        <f>C53+E53+G53+I53+K53+O53+Q53+S53+U53+W53</f>
        <v/>
      </c>
      <c r="AC53" s="448">
        <f>N53+Y53</f>
        <v/>
      </c>
      <c r="AE53" s="371">
        <f>фед!AF52+реаб!N53+вет!N53+мног!N52+35_6!Y52+спец!AC53</f>
        <v/>
      </c>
    </row>
    <row customHeight="1" ht="19.95" r="54" s="249">
      <c r="A54" s="286" t="n">
        <v>47</v>
      </c>
      <c r="B54" s="287" t="inlineStr">
        <is>
          <t>г.Дербент</t>
        </is>
      </c>
      <c r="C54" s="493" t="n"/>
      <c r="D54" s="309" t="n"/>
      <c r="E54" s="493" t="n"/>
      <c r="F54" s="309" t="n"/>
      <c r="G54" s="493" t="n"/>
      <c r="H54" s="309" t="n"/>
      <c r="I54" s="356" t="n"/>
      <c r="J54" s="308" t="n"/>
      <c r="K54" s="356" t="n"/>
      <c r="L54" s="308" t="n"/>
      <c r="M54" s="290">
        <f>(D54+F54+H54+J54+L54)*0.5%</f>
        <v/>
      </c>
      <c r="N54" s="445">
        <f>D54+F54+H54+J54+L54</f>
        <v/>
      </c>
      <c r="O54" s="356" t="n"/>
      <c r="P54" s="308" t="n"/>
      <c r="Q54" s="356" t="n"/>
      <c r="R54" s="308" t="n"/>
      <c r="S54" s="356" t="n"/>
      <c r="T54" s="308" t="n"/>
      <c r="U54" s="356" t="n"/>
      <c r="V54" s="308" t="n"/>
      <c r="W54" s="356" t="n"/>
      <c r="X54" s="308" t="n"/>
      <c r="Y54" s="492">
        <f>P54+R54+T54+V54+X54</f>
        <v/>
      </c>
      <c r="Z54" s="355">
        <f>Y54*1.17%</f>
        <v/>
      </c>
      <c r="AA54" s="351">
        <f>Z54+M54</f>
        <v/>
      </c>
      <c r="AB54" s="447">
        <f>C54+E54+G54+I54+K54+O54+Q54+S54+U54+W54</f>
        <v/>
      </c>
      <c r="AC54" s="448">
        <f>N54+Y54</f>
        <v/>
      </c>
      <c r="AE54" s="371">
        <f>фед!AF53+реаб!N54+вет!N54+мног!N53+35_6!Y53+спец!AC54</f>
        <v/>
      </c>
    </row>
    <row customHeight="1" ht="19.95" r="55" s="249">
      <c r="A55" s="286" t="n">
        <v>48</v>
      </c>
      <c r="B55" s="287" t="inlineStr">
        <is>
          <t>г.Избербаш</t>
        </is>
      </c>
      <c r="C55" s="493" t="n"/>
      <c r="D55" s="309" t="n"/>
      <c r="E55" s="493" t="n"/>
      <c r="F55" s="309" t="n"/>
      <c r="G55" s="493" t="n"/>
      <c r="H55" s="309" t="n"/>
      <c r="I55" s="356" t="n"/>
      <c r="J55" s="308" t="n"/>
      <c r="K55" s="356" t="n"/>
      <c r="L55" s="308" t="n"/>
      <c r="M55" s="290">
        <f>(D55+F55+H55+J55+L55)*0.5%</f>
        <v/>
      </c>
      <c r="N55" s="445">
        <f>D55+F55+H55+J55+L55</f>
        <v/>
      </c>
      <c r="O55" s="356" t="n"/>
      <c r="P55" s="308" t="n"/>
      <c r="Q55" s="356" t="n"/>
      <c r="R55" s="308" t="n"/>
      <c r="S55" s="356" t="n"/>
      <c r="T55" s="308" t="n"/>
      <c r="U55" s="356" t="n"/>
      <c r="V55" s="308" t="n"/>
      <c r="W55" s="356" t="n"/>
      <c r="X55" s="308" t="n"/>
      <c r="Y55" s="492">
        <f>P55+R55+T55+V55+X55</f>
        <v/>
      </c>
      <c r="Z55" s="355">
        <f>Y55*1.404%</f>
        <v/>
      </c>
      <c r="AA55" s="351">
        <f>Z55+M55</f>
        <v/>
      </c>
      <c r="AB55" s="447">
        <f>C55+E55+G55+I55+K55+O55+Q55+S55+U55+W55</f>
        <v/>
      </c>
      <c r="AC55" s="448">
        <f>N55+Y55</f>
        <v/>
      </c>
      <c r="AE55" s="371">
        <f>фед!AF54+реаб!N55+вет!N55+мног!N54+35_6!Y54+спец!AC55</f>
        <v/>
      </c>
    </row>
    <row customHeight="1" ht="19.95" r="56" s="249">
      <c r="A56" s="286" t="n">
        <v>49</v>
      </c>
      <c r="B56" s="287" t="inlineStr">
        <is>
          <t>г.Каспийск</t>
        </is>
      </c>
      <c r="C56" s="493" t="n"/>
      <c r="D56" s="309" t="n"/>
      <c r="E56" s="493" t="n"/>
      <c r="F56" s="309" t="n"/>
      <c r="G56" s="493" t="n"/>
      <c r="H56" s="309" t="n"/>
      <c r="I56" s="356" t="n"/>
      <c r="J56" s="308" t="n"/>
      <c r="K56" s="356" t="n"/>
      <c r="L56" s="308" t="n"/>
      <c r="M56" s="290">
        <f>(D56+F56+H56+J56+L56)*0.5%</f>
        <v/>
      </c>
      <c r="N56" s="445">
        <f>D56+F56+H56+J56+L56</f>
        <v/>
      </c>
      <c r="O56" s="356" t="n"/>
      <c r="P56" s="308" t="n"/>
      <c r="Q56" s="356" t="n"/>
      <c r="R56" s="308" t="n"/>
      <c r="S56" s="356" t="n"/>
      <c r="T56" s="308" t="n"/>
      <c r="U56" s="356" t="n"/>
      <c r="V56" s="308" t="n"/>
      <c r="W56" s="356" t="n"/>
      <c r="X56" s="308" t="n"/>
      <c r="Y56" s="492">
        <f>P56+R56+T56+V56+X56</f>
        <v/>
      </c>
      <c r="Z56" s="355">
        <f>Y56*1.404%</f>
        <v/>
      </c>
      <c r="AA56" s="351">
        <f>Z56+M56</f>
        <v/>
      </c>
      <c r="AB56" s="447">
        <f>C56+E56+G56+I56+K56+O56+Q56+S56+U56+W56</f>
        <v/>
      </c>
      <c r="AC56" s="448">
        <f>N56+Y56</f>
        <v/>
      </c>
      <c r="AE56" s="371">
        <f>фед!AF55+реаб!N56+вет!N56+мног!N55+35_6!Y55+спец!AC56</f>
        <v/>
      </c>
    </row>
    <row customHeight="1" ht="19.95" r="57" s="249">
      <c r="A57" s="286" t="n">
        <v>50</v>
      </c>
      <c r="B57" s="287" t="inlineStr">
        <is>
          <t>г.Кизилюрт</t>
        </is>
      </c>
      <c r="C57" s="493" t="n">
        <v>1</v>
      </c>
      <c r="D57" s="308" t="n">
        <v>1133</v>
      </c>
      <c r="E57" s="493" t="n"/>
      <c r="F57" s="309" t="n"/>
      <c r="G57" s="493" t="n">
        <v>1</v>
      </c>
      <c r="H57" s="309" t="n">
        <v>1133</v>
      </c>
      <c r="I57" s="356" t="n">
        <v>19</v>
      </c>
      <c r="J57" s="308" t="n">
        <v>45221</v>
      </c>
      <c r="K57" s="356" t="n">
        <v>131</v>
      </c>
      <c r="L57" s="308" t="n">
        <v>182094.94</v>
      </c>
      <c r="M57" s="290">
        <f>(D57+F57+H57+J57+L57)*0.5%</f>
        <v/>
      </c>
      <c r="N57" s="445">
        <f>D57+F57+H57+J57+L57</f>
        <v/>
      </c>
      <c r="O57" s="356" t="n">
        <v>1</v>
      </c>
      <c r="P57" s="308" t="n">
        <v>1133</v>
      </c>
      <c r="Q57" s="356" t="n"/>
      <c r="R57" s="308" t="n"/>
      <c r="S57" s="356" t="n">
        <v>1</v>
      </c>
      <c r="T57" s="308" t="n">
        <v>1133</v>
      </c>
      <c r="U57" s="356" t="n">
        <v>23</v>
      </c>
      <c r="V57" s="308" t="n">
        <v>49753</v>
      </c>
      <c r="W57" s="356" t="n">
        <v>147</v>
      </c>
      <c r="X57" s="308" t="n">
        <v>211519.94</v>
      </c>
      <c r="Y57" s="492">
        <f>P57+R57+T57+V57+X57</f>
        <v/>
      </c>
      <c r="Z57" s="355">
        <f>Y57*1.404%</f>
        <v/>
      </c>
      <c r="AA57" s="351">
        <f>Z57+M57</f>
        <v/>
      </c>
      <c r="AB57" s="447">
        <f>C57+E57+G57+I57+K57+O57+Q57+S57+U57+W57</f>
        <v/>
      </c>
      <c r="AC57" s="448">
        <f>N57+Y57</f>
        <v/>
      </c>
      <c r="AE57" s="371">
        <f>фед!AF56+реаб!N57+вет!N57+мног!N56+35_6!Y56+спец!AC57</f>
        <v/>
      </c>
    </row>
    <row customHeight="1" ht="19.95" r="58" s="249">
      <c r="A58" s="286" t="n">
        <v>51</v>
      </c>
      <c r="B58" s="287" t="inlineStr">
        <is>
          <t>г.Кизляр</t>
        </is>
      </c>
      <c r="C58" s="493" t="n">
        <v>0</v>
      </c>
      <c r="D58" s="309" t="n">
        <v>0</v>
      </c>
      <c r="E58" s="493" t="n"/>
      <c r="F58" s="309" t="n"/>
      <c r="G58" s="493" t="n"/>
      <c r="H58" s="309" t="n"/>
      <c r="I58" s="356" t="n">
        <v>0</v>
      </c>
      <c r="J58" s="308" t="n">
        <v>0</v>
      </c>
      <c r="K58" s="356" t="n">
        <v>0</v>
      </c>
      <c r="L58" s="308" t="n">
        <v>0</v>
      </c>
      <c r="M58" s="290">
        <f>(D58+F58+H58+J58+L58)*0.5%</f>
        <v/>
      </c>
      <c r="N58" s="445">
        <f>D58+F58+H58+J58+L58</f>
        <v/>
      </c>
      <c r="O58" s="356" t="n">
        <v>2</v>
      </c>
      <c r="P58" s="308" t="n">
        <v>2266</v>
      </c>
      <c r="Q58" s="356" t="n"/>
      <c r="R58" s="308" t="n"/>
      <c r="S58" s="356" t="n"/>
      <c r="T58" s="308" t="n"/>
      <c r="U58" s="356" t="n">
        <v>5</v>
      </c>
      <c r="V58" s="308" t="n">
        <v>5665</v>
      </c>
      <c r="W58" s="356" t="n">
        <v>37</v>
      </c>
      <c r="X58" s="308" t="n">
        <v>52991.4</v>
      </c>
      <c r="Y58" s="492">
        <f>P58+R58+T58+V58+X58</f>
        <v/>
      </c>
      <c r="Z58" s="355">
        <f>Y58*1.404%</f>
        <v/>
      </c>
      <c r="AA58" s="351">
        <f>Z58+M58</f>
        <v/>
      </c>
      <c r="AB58" s="447">
        <f>C58+E58+G58+I58+K58+O58+Q58+S58+U58+W58</f>
        <v/>
      </c>
      <c r="AC58" s="448">
        <f>N58+Y58</f>
        <v/>
      </c>
      <c r="AE58" s="371">
        <f>фед!AF57+реаб!N58+вет!N58+мног!N57+35_6!Y57+спец!AC58</f>
        <v/>
      </c>
    </row>
    <row customHeight="1" ht="19.95" r="59" s="249">
      <c r="A59" s="286" t="n">
        <v>52</v>
      </c>
      <c r="B59" s="287" t="inlineStr">
        <is>
          <t>г.Хасавюрт</t>
        </is>
      </c>
      <c r="C59" s="493" t="n"/>
      <c r="D59" s="309" t="n"/>
      <c r="E59" s="493" t="n"/>
      <c r="F59" s="309" t="n"/>
      <c r="G59" s="493" t="n"/>
      <c r="H59" s="309" t="n"/>
      <c r="I59" s="356" t="n"/>
      <c r="J59" s="308" t="n"/>
      <c r="K59" s="356" t="n"/>
      <c r="L59" s="308" t="n"/>
      <c r="M59" s="290">
        <f>(D59+F59+H59+J59+L59)*0.5%</f>
        <v/>
      </c>
      <c r="N59" s="445">
        <f>D59+F59+H59+J59+L59</f>
        <v/>
      </c>
      <c r="O59" s="356" t="n"/>
      <c r="P59" s="308" t="n"/>
      <c r="Q59" s="356" t="n"/>
      <c r="R59" s="308" t="n"/>
      <c r="S59" s="356" t="n"/>
      <c r="T59" s="308" t="n"/>
      <c r="U59" s="356" t="n"/>
      <c r="V59" s="308" t="n"/>
      <c r="W59" s="356" t="n"/>
      <c r="X59" s="308" t="n"/>
      <c r="Y59" s="492">
        <f>P59+R59+T59+V59+X59</f>
        <v/>
      </c>
      <c r="Z59" s="355">
        <f>Y59*1.404%</f>
        <v/>
      </c>
      <c r="AA59" s="351">
        <f>Z59+M59</f>
        <v/>
      </c>
      <c r="AB59" s="447">
        <f>C59+E59+G59+I59+K59+O59+Q59+S59+U59+W59</f>
        <v/>
      </c>
      <c r="AC59" s="448">
        <f>N59+Y59</f>
        <v/>
      </c>
      <c r="AE59" s="371">
        <f>фед!AF58+реаб!N59+вет!N59+мног!N58+35_6!Y58+спец!AC59</f>
        <v/>
      </c>
    </row>
    <row customHeight="1" ht="19.95" r="60" s="249">
      <c r="A60" s="286" t="n">
        <v>53</v>
      </c>
      <c r="B60" s="287" t="inlineStr">
        <is>
          <t>г.Южно-Сухокумск</t>
        </is>
      </c>
      <c r="C60" s="496" t="n"/>
      <c r="D60" s="360" t="n"/>
      <c r="E60" s="496" t="n"/>
      <c r="F60" s="360" t="n"/>
      <c r="G60" s="496" t="n"/>
      <c r="H60" s="360" t="n"/>
      <c r="I60" s="497" t="n"/>
      <c r="J60" s="498" t="n"/>
      <c r="K60" s="497" t="n"/>
      <c r="L60" s="498" t="n"/>
      <c r="M60" s="290">
        <f>(D60+F60+H60+J60+L60)*0.5%</f>
        <v/>
      </c>
      <c r="N60" s="445">
        <f>D60+F60+H60+J60+L60</f>
        <v/>
      </c>
      <c r="O60" s="356" t="n"/>
      <c r="P60" s="308" t="n"/>
      <c r="Q60" s="356" t="n"/>
      <c r="R60" s="308" t="n"/>
      <c r="S60" s="356" t="n"/>
      <c r="T60" s="308" t="n"/>
      <c r="U60" s="356" t="n"/>
      <c r="V60" s="308" t="n"/>
      <c r="W60" s="356" t="n"/>
      <c r="X60" s="308" t="n"/>
      <c r="Y60" s="492">
        <f>P60+R60+T60+V60+X60</f>
        <v/>
      </c>
      <c r="Z60" s="355">
        <f>Y60*1.404%</f>
        <v/>
      </c>
      <c r="AA60" s="351">
        <f>Z60+M60</f>
        <v/>
      </c>
      <c r="AB60" s="447">
        <f>C60+E60+G60+I60+K60+O60+Q60+S60+U60+W60</f>
        <v/>
      </c>
      <c r="AC60" s="448">
        <f>N60+Y60</f>
        <v/>
      </c>
      <c r="AE60" s="371">
        <f>фед!AF59+реаб!N60+вет!N60+мног!N59+35_6!Y59+спец!AC60</f>
        <v/>
      </c>
    </row>
    <row customHeight="1" ht="21.05" r="61" s="249">
      <c r="A61" s="316" t="inlineStr">
        <is>
          <t>Всего:</t>
        </is>
      </c>
      <c r="B61" s="252" t="n"/>
      <c r="C61" s="369">
        <f>SUM(C9:C60)</f>
        <v/>
      </c>
      <c r="D61" s="363">
        <f>SUM(D9:D60)</f>
        <v/>
      </c>
      <c r="E61" s="369">
        <f>SUM(E9:E60)</f>
        <v/>
      </c>
      <c r="F61" s="363">
        <f>SUM(F9:F60)</f>
        <v/>
      </c>
      <c r="G61" s="369">
        <f>SUM(G9:G60)</f>
        <v/>
      </c>
      <c r="H61" s="363">
        <f>SUM(H9:H60)</f>
        <v/>
      </c>
      <c r="I61" s="369">
        <f>SUM(I9:I60)</f>
        <v/>
      </c>
      <c r="J61" s="363">
        <f>SUM(J9:J60)</f>
        <v/>
      </c>
      <c r="K61" s="369">
        <f>SUM(K9:K60)</f>
        <v/>
      </c>
      <c r="L61" s="363">
        <f>SUM(L9:L60)</f>
        <v/>
      </c>
      <c r="M61" s="370">
        <f>SUM(M9:M60)</f>
        <v/>
      </c>
      <c r="N61" s="499">
        <f>SUM(N9:N60)</f>
        <v/>
      </c>
      <c r="O61" s="369">
        <f>SUM(O9:O60)</f>
        <v/>
      </c>
      <c r="P61" s="363">
        <f>SUM(P9:P60)</f>
        <v/>
      </c>
      <c r="Q61" s="369">
        <f>SUM(Q9:Q60)</f>
        <v/>
      </c>
      <c r="R61" s="363">
        <f>SUM(R9:R60)</f>
        <v/>
      </c>
      <c r="S61" s="369">
        <f>SUM(S9:S60)</f>
        <v/>
      </c>
      <c r="T61" s="363">
        <f>SUM(T9:T60)</f>
        <v/>
      </c>
      <c r="U61" s="369">
        <f>SUM(U9:U60)</f>
        <v/>
      </c>
      <c r="V61" s="363">
        <f>SUM(V9:V60)</f>
        <v/>
      </c>
      <c r="W61" s="369">
        <f>SUM(W9:W60)</f>
        <v/>
      </c>
      <c r="X61" s="363">
        <f>SUM(X9:X60)</f>
        <v/>
      </c>
      <c r="Y61" s="500">
        <f>SUM(Y9:Y60)</f>
        <v/>
      </c>
      <c r="Z61" s="501">
        <f>SUM(Z9:Z60)</f>
        <v/>
      </c>
      <c r="AA61" s="502">
        <f>SUM(AA9:AA60)</f>
        <v/>
      </c>
      <c r="AB61" s="471">
        <f>SUM(AB9:AB60)</f>
        <v/>
      </c>
      <c r="AC61" s="472">
        <f>SUM(AC9:AC60)</f>
        <v/>
      </c>
      <c r="AE61" s="371">
        <f>фед!AF60+реаб!N61+вет!N61+мног!N60+35_6!Y60+спец!AC61</f>
        <v/>
      </c>
    </row>
    <row customHeight="1" ht="12.7" r="62" s="249">
      <c r="Y62" s="285" t="n"/>
      <c r="Z62" s="285" t="n"/>
      <c r="AB62" s="285" t="n"/>
      <c r="AC62" s="285" t="n"/>
    </row>
    <row customHeight="1" ht="12.7" r="63" s="249">
      <c r="L63" s="330">
        <f>D58+P58</f>
        <v/>
      </c>
      <c r="M63" s="330">
        <f>F57+R57</f>
        <v/>
      </c>
      <c r="N63" s="330">
        <f>H58+T58</f>
        <v/>
      </c>
      <c r="O63" s="330">
        <f>J58+V58</f>
        <v/>
      </c>
      <c r="P63" s="330">
        <f>L58+X58</f>
        <v/>
      </c>
      <c r="Y63" s="285" t="n"/>
      <c r="Z63" s="285" t="n"/>
      <c r="AA63" s="371">
        <f>AA61-#REF!-#REF!</f>
        <v/>
      </c>
      <c r="AB63" s="285" t="n"/>
      <c r="AC63" s="285" t="n"/>
    </row>
    <row customHeight="1" ht="12.7" r="64" s="249">
      <c r="Y64" s="285" t="n"/>
      <c r="Z64" s="285" t="n"/>
      <c r="AB64" s="285" t="n"/>
      <c r="AC64" s="285" t="n"/>
    </row>
    <row customHeight="1" ht="12.7" r="65" s="249">
      <c r="Y65" s="285" t="n"/>
      <c r="Z65" s="285" t="n"/>
      <c r="AB65" s="285" t="n"/>
      <c r="AC65" s="285" t="n"/>
    </row>
    <row customHeight="1" ht="12.7" r="66" s="249">
      <c r="P66" s="330">
        <f>L63+M63+N63+O63+P63</f>
        <v/>
      </c>
      <c r="Y66" s="285" t="n"/>
      <c r="Z66" s="285" t="n"/>
      <c r="AB66" s="371" t="n"/>
      <c r="AC66" s="371" t="n"/>
    </row>
    <row customHeight="1" ht="12.7" r="67" s="249">
      <c r="Y67" s="285" t="n"/>
      <c r="Z67" s="285" t="n"/>
      <c r="AB67" s="285" t="n"/>
      <c r="AC67" s="285" t="n"/>
    </row>
    <row customHeight="1" ht="12.7" r="68" s="249">
      <c r="Y68" s="285" t="n"/>
      <c r="Z68" s="285" t="n"/>
      <c r="AB68" s="285" t="n"/>
      <c r="AC68" s="285" t="n"/>
    </row>
    <row customHeight="1" ht="12.7" r="69" s="249">
      <c r="Y69" s="285" t="n"/>
      <c r="Z69" s="285" t="n"/>
      <c r="AB69" s="285" t="n"/>
      <c r="AC69" s="285" t="n"/>
    </row>
    <row customHeight="1" ht="12.7" r="70" s="249">
      <c r="Y70" s="285" t="n"/>
      <c r="Z70" s="285" t="n"/>
      <c r="AB70" s="285" t="n"/>
      <c r="AC70" s="285" t="n"/>
    </row>
    <row customHeight="1" ht="12.7" r="71" s="249">
      <c r="Y71" s="285" t="n"/>
      <c r="Z71" s="285" t="n"/>
      <c r="AB71" s="285" t="n"/>
      <c r="AC71" s="285" t="n"/>
    </row>
    <row customHeight="1" ht="12.7" r="72" s="249">
      <c r="Y72" s="285" t="n"/>
      <c r="Z72" s="285" t="n"/>
      <c r="AB72" s="285" t="n"/>
      <c r="AC72" s="285" t="n"/>
    </row>
    <row customHeight="1" ht="12.7" r="73" s="249">
      <c r="Y73" s="285" t="n"/>
      <c r="Z73" s="285" t="n"/>
      <c r="AB73" s="285" t="n"/>
      <c r="AC73" s="285" t="n"/>
    </row>
    <row customHeight="1" ht="12.7" r="74" s="249">
      <c r="Y74" s="285" t="n"/>
      <c r="Z74" s="285" t="n"/>
      <c r="AB74" s="285" t="n"/>
      <c r="AC74" s="285" t="n"/>
    </row>
    <row customHeight="1" ht="12.7" r="75" s="249">
      <c r="Y75" s="285" t="n"/>
      <c r="Z75" s="285" t="n"/>
      <c r="AB75" s="285" t="n"/>
      <c r="AC75" s="285" t="n"/>
    </row>
    <row customHeight="1" ht="12.7" r="76" s="249">
      <c r="Y76" s="285" t="n"/>
      <c r="Z76" s="285" t="n"/>
      <c r="AB76" s="285" t="n"/>
      <c r="AC76" s="285" t="n"/>
    </row>
    <row customHeight="1" ht="12.7" r="77" s="249">
      <c r="Y77" s="285" t="n"/>
      <c r="Z77" s="285" t="n"/>
      <c r="AB77" s="285" t="n"/>
      <c r="AC77" s="285" t="n"/>
    </row>
    <row customHeight="1" ht="12.7" r="78" s="249">
      <c r="Y78" s="285" t="n"/>
      <c r="Z78" s="285" t="n"/>
      <c r="AB78" s="285" t="n"/>
      <c r="AC78" s="285" t="n"/>
    </row>
    <row customHeight="1" ht="12.7" r="79" s="249">
      <c r="Y79" s="285" t="n"/>
      <c r="Z79" s="285" t="n"/>
      <c r="AB79" s="285" t="n"/>
      <c r="AC79" s="285" t="n"/>
    </row>
    <row customHeight="1" ht="12.7" r="80" s="249">
      <c r="Y80" s="285" t="n"/>
      <c r="Z80" s="285" t="n"/>
      <c r="AB80" s="285" t="n"/>
      <c r="AC80" s="285" t="n"/>
    </row>
    <row customHeight="1" ht="12.7" r="81" s="249">
      <c r="Y81" s="285" t="n"/>
      <c r="Z81" s="285" t="n"/>
      <c r="AB81" s="285" t="n"/>
      <c r="AC81" s="285" t="n"/>
    </row>
    <row customHeight="1" ht="12.7" r="82" s="249">
      <c r="Y82" s="285" t="n"/>
      <c r="Z82" s="285" t="n"/>
      <c r="AB82" s="285" t="n"/>
      <c r="AC82" s="285" t="n"/>
    </row>
    <row customHeight="1" ht="12.7" r="83" s="249">
      <c r="Y83" s="285" t="n"/>
      <c r="Z83" s="285" t="n"/>
      <c r="AB83" s="285" t="n"/>
      <c r="AC83" s="285" t="n"/>
    </row>
    <row customHeight="1" ht="12.7" r="84" s="249">
      <c r="Y84" s="285" t="n"/>
      <c r="Z84" s="285" t="n"/>
      <c r="AB84" s="285" t="n"/>
      <c r="AC84" s="285" t="n"/>
    </row>
    <row customHeight="1" ht="12.7" r="85" s="249">
      <c r="Y85" s="285" t="n"/>
      <c r="Z85" s="285" t="n"/>
      <c r="AB85" s="285" t="n"/>
      <c r="AC85" s="285" t="n"/>
    </row>
    <row customHeight="1" ht="12.7" r="86" s="249">
      <c r="Y86" s="285" t="n"/>
      <c r="Z86" s="285" t="n"/>
      <c r="AB86" s="285" t="n"/>
      <c r="AC86" s="285" t="n"/>
    </row>
    <row customHeight="1" ht="12.7" r="87" s="249">
      <c r="Y87" s="285" t="n"/>
      <c r="Z87" s="285" t="n"/>
      <c r="AB87" s="285" t="n"/>
      <c r="AC87" s="285" t="n"/>
    </row>
    <row customHeight="1" ht="12.7" r="88" s="249">
      <c r="Y88" s="285" t="n"/>
      <c r="Z88" s="285" t="n"/>
      <c r="AB88" s="285" t="n"/>
      <c r="AC88" s="285" t="n"/>
    </row>
    <row customHeight="1" ht="12.7" r="89" s="249">
      <c r="Y89" s="285" t="n"/>
      <c r="Z89" s="285" t="n"/>
      <c r="AB89" s="285" t="n"/>
      <c r="AC89" s="285" t="n"/>
    </row>
    <row customHeight="1" ht="12.7" r="90" s="249">
      <c r="Y90" s="285" t="n"/>
      <c r="Z90" s="285" t="n"/>
      <c r="AB90" s="285" t="n"/>
      <c r="AC90" s="285" t="n"/>
    </row>
    <row customHeight="1" ht="12.7" r="91" s="249">
      <c r="Y91" s="285" t="n"/>
      <c r="Z91" s="285" t="n"/>
      <c r="AB91" s="285" t="n"/>
      <c r="AC91" s="285" t="n"/>
    </row>
    <row customHeight="1" ht="12.7" r="92" s="249">
      <c r="Y92" s="285" t="n"/>
      <c r="Z92" s="285" t="n"/>
      <c r="AB92" s="285" t="n"/>
      <c r="AC92" s="285" t="n"/>
    </row>
    <row customHeight="1" ht="12.7" r="93" s="249">
      <c r="Y93" s="285" t="n"/>
      <c r="Z93" s="285" t="n"/>
      <c r="AB93" s="285" t="n"/>
      <c r="AC93" s="285" t="n"/>
    </row>
    <row customHeight="1" ht="12.7" r="94" s="249">
      <c r="Y94" s="285" t="n"/>
      <c r="Z94" s="285" t="n"/>
      <c r="AB94" s="285" t="n"/>
      <c r="AC94" s="285" t="n"/>
    </row>
    <row customHeight="1" ht="12.7" r="95" s="249">
      <c r="Y95" s="285" t="n"/>
      <c r="Z95" s="285" t="n"/>
      <c r="AB95" s="285" t="n"/>
      <c r="AC95" s="285" t="n"/>
    </row>
    <row customHeight="1" ht="12.7" r="96" s="249">
      <c r="Y96" s="285" t="n"/>
      <c r="Z96" s="285" t="n"/>
      <c r="AB96" s="285" t="n"/>
      <c r="AC96" s="285" t="n"/>
    </row>
    <row customHeight="1" ht="12.7" r="97" s="249">
      <c r="Y97" s="285" t="n"/>
      <c r="Z97" s="285" t="n"/>
      <c r="AB97" s="285" t="n"/>
      <c r="AC97" s="285" t="n"/>
    </row>
    <row customHeight="1" ht="12.7" r="98" s="249">
      <c r="Y98" s="285" t="n"/>
      <c r="Z98" s="285" t="n"/>
      <c r="AB98" s="285" t="n"/>
      <c r="AC98" s="285" t="n"/>
    </row>
    <row customHeight="1" ht="12.7" r="99" s="249">
      <c r="Y99" s="285" t="n"/>
      <c r="Z99" s="285" t="n"/>
      <c r="AB99" s="285" t="n"/>
      <c r="AC99" s="285" t="n"/>
    </row>
    <row customHeight="1" ht="12.7" r="100" s="249">
      <c r="Y100" s="285" t="n"/>
      <c r="Z100" s="285" t="n"/>
      <c r="AB100" s="285" t="n"/>
      <c r="AC100" s="285" t="n"/>
    </row>
    <row customHeight="1" ht="12.7" r="101" s="249">
      <c r="Y101" s="285" t="n"/>
      <c r="Z101" s="285" t="n"/>
      <c r="AB101" s="285" t="n"/>
      <c r="AC101" s="285" t="n"/>
    </row>
    <row customHeight="1" ht="12.7" r="102" s="249">
      <c r="Y102" s="285" t="n"/>
      <c r="Z102" s="285" t="n"/>
      <c r="AB102" s="285" t="n"/>
      <c r="AC102" s="285" t="n"/>
    </row>
    <row customHeight="1" ht="12.7" r="103" s="249">
      <c r="Y103" s="285" t="n"/>
      <c r="Z103" s="285" t="n"/>
      <c r="AB103" s="285" t="n"/>
      <c r="AC103" s="285" t="n"/>
    </row>
    <row customHeight="1" ht="12.7" r="104" s="249">
      <c r="Y104" s="285" t="n"/>
      <c r="Z104" s="285" t="n"/>
      <c r="AB104" s="285" t="n"/>
      <c r="AC104" s="285" t="n"/>
    </row>
    <row customHeight="1" ht="12.7" r="105" s="249">
      <c r="Y105" s="285" t="n"/>
      <c r="Z105" s="285" t="n"/>
      <c r="AB105" s="285" t="n"/>
      <c r="AC105" s="285" t="n"/>
    </row>
    <row customHeight="1" ht="12.7" r="106" s="249">
      <c r="Y106" s="285" t="n"/>
      <c r="Z106" s="285" t="n"/>
      <c r="AB106" s="285" t="n"/>
      <c r="AC106" s="285" t="n"/>
    </row>
    <row customHeight="1" ht="12.7" r="107" s="249">
      <c r="Y107" s="285" t="n"/>
      <c r="Z107" s="285" t="n"/>
      <c r="AB107" s="285" t="n"/>
      <c r="AC107" s="285" t="n"/>
    </row>
    <row customHeight="1" ht="12.7" r="108" s="249">
      <c r="Y108" s="285" t="n"/>
      <c r="Z108" s="285" t="n"/>
      <c r="AB108" s="285" t="n"/>
      <c r="AC108" s="285" t="n"/>
    </row>
    <row customHeight="1" ht="12.7" r="109" s="249">
      <c r="Y109" s="285" t="n"/>
      <c r="Z109" s="285" t="n"/>
      <c r="AB109" s="285" t="n"/>
      <c r="AC109" s="285" t="n"/>
    </row>
    <row customHeight="1" ht="12.7" r="110" s="249">
      <c r="Y110" s="285" t="n"/>
      <c r="Z110" s="285" t="n"/>
      <c r="AB110" s="285" t="n"/>
      <c r="AC110" s="285" t="n"/>
    </row>
    <row customHeight="1" ht="12.7" r="111" s="249">
      <c r="Y111" s="285" t="n"/>
      <c r="Z111" s="285" t="n"/>
      <c r="AB111" s="285" t="n"/>
      <c r="AC111" s="285" t="n"/>
    </row>
    <row customHeight="1" ht="12.7" r="112" s="249">
      <c r="Y112" s="285" t="n"/>
      <c r="Z112" s="285" t="n"/>
      <c r="AB112" s="285" t="n"/>
      <c r="AC112" s="285" t="n"/>
    </row>
    <row customHeight="1" ht="12.7" r="113" s="249">
      <c r="Y113" s="285" t="n"/>
      <c r="Z113" s="285" t="n"/>
      <c r="AB113" s="285" t="n"/>
      <c r="AC113" s="285" t="n"/>
    </row>
    <row customHeight="1" ht="12.7" r="114" s="249">
      <c r="Y114" s="285" t="n"/>
      <c r="Z114" s="285" t="n"/>
      <c r="AB114" s="285" t="n"/>
      <c r="AC114" s="285" t="n"/>
    </row>
    <row customHeight="1" ht="12.7" r="115" s="249">
      <c r="Y115" s="285" t="n"/>
      <c r="Z115" s="285" t="n"/>
      <c r="AB115" s="285" t="n"/>
      <c r="AC115" s="285" t="n"/>
    </row>
    <row customHeight="1" ht="12.7" r="116" s="249">
      <c r="Y116" s="285" t="n"/>
      <c r="Z116" s="285" t="n"/>
      <c r="AB116" s="285" t="n"/>
      <c r="AC116" s="285" t="n"/>
    </row>
    <row customHeight="1" ht="12.7" r="117" s="249">
      <c r="Y117" s="285" t="n"/>
      <c r="Z117" s="285" t="n"/>
      <c r="AB117" s="285" t="n"/>
      <c r="AC117" s="285" t="n"/>
    </row>
    <row customHeight="1" ht="12.7" r="118" s="249">
      <c r="Y118" s="285" t="n"/>
      <c r="Z118" s="285" t="n"/>
      <c r="AB118" s="285" t="n"/>
      <c r="AC118" s="285" t="n"/>
    </row>
    <row customHeight="1" ht="12.7" r="119" s="249">
      <c r="Y119" s="285" t="n"/>
      <c r="Z119" s="285" t="n"/>
      <c r="AB119" s="285" t="n"/>
      <c r="AC119" s="285" t="n"/>
    </row>
    <row customHeight="1" ht="12.7" r="120" s="249">
      <c r="Y120" s="285" t="n"/>
      <c r="Z120" s="285" t="n"/>
      <c r="AB120" s="285" t="n"/>
      <c r="AC120" s="285" t="n"/>
    </row>
    <row customHeight="1" ht="12.7" r="121" s="249">
      <c r="Y121" s="285" t="n"/>
      <c r="Z121" s="285" t="n"/>
      <c r="AB121" s="285" t="n"/>
      <c r="AC121" s="285" t="n"/>
    </row>
    <row customHeight="1" ht="12.7" r="122" s="249">
      <c r="Y122" s="285" t="n"/>
      <c r="Z122" s="285" t="n"/>
      <c r="AB122" s="285" t="n"/>
      <c r="AC122" s="285" t="n"/>
    </row>
    <row customHeight="1" ht="12.7" r="688" s="249"/>
    <row customHeight="1" ht="12.7" r="689" s="249"/>
    <row customHeight="1" ht="12.7" r="690" s="249"/>
    <row customHeight="1" ht="12.7" r="691" s="249"/>
    <row customHeight="1" ht="12.7" r="692" s="249"/>
    <row customHeight="1" ht="12.7" r="693" s="249"/>
    <row customHeight="1" ht="12.7" r="694" s="249"/>
    <row customHeight="1" ht="12.7" r="695" s="249"/>
    <row customHeight="1" ht="12.7" r="696" s="249"/>
    <row customHeight="1" ht="12.7" r="697" s="249"/>
    <row customHeight="1" ht="12.7" r="698" s="249"/>
    <row customHeight="1" ht="12.7" r="699" s="249"/>
    <row customHeight="1" ht="12.7" r="700" s="249"/>
    <row customHeight="1" ht="12.7" r="701" s="249"/>
    <row customHeight="1" ht="12.7" r="702" s="249"/>
    <row customHeight="1" ht="12.7" r="703" s="249"/>
    <row customHeight="1" ht="12.7" r="704" s="249"/>
    <row customHeight="1" ht="12.7" r="705" s="249"/>
    <row customHeight="1" ht="12.7" r="706" s="249"/>
    <row customHeight="1" ht="12.7" r="707" s="249"/>
    <row customHeight="1" ht="12.7" r="708" s="249"/>
    <row customHeight="1" ht="12.7" r="709" s="249"/>
    <row customHeight="1" ht="12.7" r="710" s="249"/>
    <row customHeight="1" ht="12.7" r="711" s="249"/>
    <row customHeight="1" ht="12.7" r="712" s="249"/>
    <row customHeight="1" ht="12.7" r="713" s="249"/>
    <row customHeight="1" ht="12.7" r="714" s="249"/>
    <row customHeight="1" ht="12.7" r="715" s="249"/>
    <row customHeight="1" ht="12.7" r="716" s="249"/>
    <row customHeight="1" ht="12.7" r="717" s="249"/>
    <row customHeight="1" ht="12.7" r="718" s="249"/>
    <row customHeight="1" ht="12.7" r="719" s="249"/>
    <row customHeight="1" ht="12.7" r="720" s="249"/>
    <row customHeight="1" ht="12.7" r="721" s="249"/>
    <row customHeight="1" ht="12.7" r="722" s="249"/>
    <row customHeight="1" ht="12.7" r="723" s="249"/>
    <row customHeight="1" ht="12.7" r="724" s="249"/>
    <row customHeight="1" ht="12.7" r="725" s="249"/>
    <row customHeight="1" ht="12.7" r="726" s="249"/>
    <row customHeight="1" ht="12.7" r="727" s="249"/>
    <row customHeight="1" ht="12.7" r="728" s="249"/>
    <row customHeight="1" ht="12.7" r="729" s="249"/>
    <row customHeight="1" ht="12.7" r="730" s="249"/>
    <row customHeight="1" ht="12.7" r="731" s="249"/>
    <row customHeight="1" ht="12.7" r="732" s="249"/>
    <row customHeight="1" ht="12.7" r="733" s="249"/>
    <row customHeight="1" ht="12.7" r="734" s="249"/>
    <row customHeight="1" ht="12.7" r="735" s="249"/>
    <row customHeight="1" ht="12.7" r="736" s="249"/>
    <row customHeight="1" ht="12.7" r="737" s="249"/>
    <row customHeight="1" ht="12.7" r="738" s="249"/>
    <row customHeight="1" ht="12.7" r="739" s="249"/>
    <row customHeight="1" ht="12.7" r="740" s="249"/>
    <row customHeight="1" ht="12.7" r="741" s="249"/>
    <row customHeight="1" ht="12.7" r="742" s="249"/>
    <row customHeight="1" ht="12.7" r="743" s="249"/>
    <row customHeight="1" ht="12.7" r="744" s="249"/>
    <row customHeight="1" ht="12.7" r="745" s="249"/>
    <row customHeight="1" ht="12.7" r="746" s="249"/>
    <row customHeight="1" ht="12.7" r="747" s="249"/>
    <row customHeight="1" ht="12.7" r="748" s="249"/>
    <row customHeight="1" ht="12.7" r="749" s="249"/>
    <row customHeight="1" ht="12.7" r="750" s="249"/>
    <row customHeight="1" ht="12.7" r="751" s="249"/>
    <row customHeight="1" ht="12.7" r="752" s="249"/>
    <row customHeight="1" ht="12.7" r="753" s="249"/>
    <row customHeight="1" ht="12.7" r="754" s="249"/>
    <row customHeight="1" ht="12.7" r="755" s="249"/>
    <row customHeight="1" ht="12.7" r="756" s="249"/>
    <row customHeight="1" ht="12.7" r="757" s="249"/>
    <row customHeight="1" ht="12.7" r="758" s="249"/>
    <row customHeight="1" ht="12.7" r="759" s="249"/>
    <row customHeight="1" ht="12.7" r="760" s="249"/>
    <row customHeight="1" ht="12.7" r="761" s="249"/>
    <row customHeight="1" ht="12.7" r="762" s="249"/>
    <row customHeight="1" ht="12.7" r="763" s="249"/>
    <row customHeight="1" ht="12.7" r="764" s="249"/>
    <row customHeight="1" ht="12.7" r="765" s="249"/>
    <row customHeight="1" ht="12.7" r="766" s="249"/>
    <row customHeight="1" ht="12.7" r="767" s="249"/>
    <row customHeight="1" ht="12.7" r="768" s="249"/>
    <row customHeight="1" ht="12.7" r="769" s="249"/>
    <row customHeight="1" ht="12.7" r="770" s="249"/>
    <row customHeight="1" ht="12.7" r="771" s="249"/>
    <row customHeight="1" ht="12.7" r="772" s="249"/>
    <row customHeight="1" ht="12.7" r="773" s="249"/>
    <row customHeight="1" ht="12.7" r="774" s="249"/>
    <row customHeight="1" ht="12.7" r="775" s="249"/>
    <row customHeight="1" ht="12.7" r="776" s="249"/>
    <row customHeight="1" ht="12.7" r="777" s="249"/>
    <row customHeight="1" ht="12.7" r="778" s="249"/>
    <row customHeight="1" ht="12.7" r="779" s="249"/>
    <row customHeight="1" ht="12.7" r="780" s="249"/>
    <row customHeight="1" ht="12.7" r="781" s="249"/>
    <row customHeight="1" ht="12.7" r="782" s="249"/>
    <row customHeight="1" ht="12.7" r="783" s="249"/>
    <row customHeight="1" ht="12.7" r="784" s="249"/>
    <row customHeight="1" ht="12.7" r="785" s="249"/>
    <row customHeight="1" ht="12.7" r="786" s="249"/>
    <row customHeight="1" ht="12.7" r="787" s="249"/>
    <row customHeight="1" ht="12.7" r="788" s="249"/>
    <row customHeight="1" ht="12.7" r="789" s="249"/>
    <row customHeight="1" ht="12.7" r="790" s="249"/>
    <row customHeight="1" ht="12.7" r="791" s="249"/>
    <row customHeight="1" ht="12.7" r="792" s="249"/>
    <row customHeight="1" ht="12.7" r="793" s="249"/>
    <row customHeight="1" ht="12.7" r="794" s="249"/>
    <row customHeight="1" ht="12.7" r="795" s="249"/>
    <row customHeight="1" ht="12.7" r="796" s="249"/>
    <row customHeight="1" ht="12.7" r="797" s="249"/>
    <row customHeight="1" ht="12.7" r="798" s="249"/>
    <row customHeight="1" ht="12.7" r="799" s="249"/>
    <row customHeight="1" ht="12.7" r="800" s="249"/>
    <row customHeight="1" ht="12.7" r="801" s="249"/>
    <row customHeight="1" ht="12.7" r="802" s="249"/>
    <row customHeight="1" ht="12.7" r="803" s="249"/>
    <row customHeight="1" ht="12.7" r="804" s="249"/>
    <row customHeight="1" ht="12.7" r="805" s="249"/>
    <row customHeight="1" ht="12.7" r="806" s="249"/>
    <row customHeight="1" ht="12.7" r="807" s="249"/>
    <row customHeight="1" ht="12.7" r="808" s="249"/>
    <row customHeight="1" ht="12.7" r="809" s="249"/>
    <row customHeight="1" ht="12.7" r="810" s="249"/>
    <row customHeight="1" ht="12.7" r="811" s="249"/>
    <row customHeight="1" ht="12.7" r="812" s="249"/>
    <row customHeight="1" ht="12.7" r="813" s="249"/>
    <row customHeight="1" ht="12.7" r="814" s="249"/>
    <row customHeight="1" ht="12.7" r="815" s="249"/>
    <row customHeight="1" ht="12.7" r="816" s="249"/>
    <row customHeight="1" ht="12.7" r="817" s="249"/>
    <row customHeight="1" ht="12.7" r="818" s="249"/>
    <row customHeight="1" ht="12.7" r="819" s="249"/>
    <row customHeight="1" ht="12.7" r="820" s="249"/>
    <row customHeight="1" ht="12.7" r="821" s="249"/>
    <row customHeight="1" ht="12.7" r="822" s="249"/>
    <row customHeight="1" ht="12.7" r="823" s="249"/>
    <row customHeight="1" ht="12.7" r="824" s="249"/>
    <row customHeight="1" ht="12.7" r="825" s="249"/>
    <row customHeight="1" ht="12.7" r="826" s="249"/>
    <row customHeight="1" ht="12.7" r="827" s="249"/>
    <row customHeight="1" ht="12.7" r="828" s="249"/>
    <row customHeight="1" ht="12.7" r="829" s="249"/>
    <row customHeight="1" ht="12.7" r="830" s="249"/>
    <row customHeight="1" ht="12.7" r="831" s="249"/>
    <row customHeight="1" ht="12.7" r="832" s="249"/>
    <row customHeight="1" ht="12.7" r="833" s="249"/>
    <row customHeight="1" ht="12.7" r="834" s="249"/>
    <row customHeight="1" ht="12.7" r="835" s="249"/>
    <row customHeight="1" ht="12.7" r="836" s="249"/>
    <row customHeight="1" ht="12.7" r="837" s="249"/>
    <row customHeight="1" ht="12.7" r="838" s="249"/>
    <row customHeight="1" ht="12.7" r="839" s="249"/>
    <row customHeight="1" ht="12.7" r="840" s="249"/>
    <row customHeight="1" ht="12.7" r="841" s="249"/>
    <row customHeight="1" ht="12.7" r="842" s="249"/>
    <row customHeight="1" ht="12.7" r="843" s="249"/>
    <row customHeight="1" ht="12.7" r="844" s="249"/>
    <row customHeight="1" ht="12.7" r="845" s="249"/>
    <row customHeight="1" ht="12.7" r="846" s="249"/>
    <row customHeight="1" ht="12.7" r="847" s="249"/>
    <row customHeight="1" ht="12.7" r="848" s="249"/>
    <row customHeight="1" ht="12.7" r="849" s="249"/>
    <row customHeight="1" ht="12.7" r="850" s="249"/>
    <row customHeight="1" ht="12.7" r="851" s="249"/>
    <row customHeight="1" ht="12.7" r="852" s="249"/>
    <row customHeight="1" ht="12.7" r="853" s="249"/>
    <row customHeight="1" ht="12.7" r="854" s="249"/>
    <row customHeight="1" ht="12.7" r="855" s="249"/>
    <row customHeight="1" ht="12.7" r="856" s="249"/>
    <row customHeight="1" ht="12.7" r="857" s="249"/>
    <row customHeight="1" ht="12.7" r="858" s="249"/>
    <row customHeight="1" ht="12.7" r="859" s="249"/>
    <row customHeight="1" ht="12.7" r="860" s="249"/>
    <row customHeight="1" ht="12.7" r="861" s="249"/>
    <row customHeight="1" ht="12.7" r="862" s="249"/>
    <row customHeight="1" ht="12.7" r="863" s="249"/>
    <row customHeight="1" ht="12.7" r="864" s="249"/>
    <row customHeight="1" ht="12.7" r="865" s="249"/>
    <row customHeight="1" ht="12.7" r="866" s="249"/>
    <row customHeight="1" ht="12.7" r="867" s="249"/>
    <row customHeight="1" ht="12.7" r="868" s="249"/>
    <row customHeight="1" ht="12.7" r="869" s="249"/>
    <row customHeight="1" ht="12.7" r="870" s="249"/>
    <row customHeight="1" ht="12.7" r="871" s="249"/>
    <row customHeight="1" ht="12.7" r="872" s="249"/>
    <row customHeight="1" ht="12.7" r="873" s="249"/>
    <row customHeight="1" ht="12.7" r="874" s="249"/>
    <row customHeight="1" ht="12.7" r="875" s="249"/>
    <row customHeight="1" ht="12.7" r="876" s="249"/>
    <row customHeight="1" ht="12.7" r="877" s="249"/>
    <row customHeight="1" ht="12.7" r="878" s="249"/>
    <row customHeight="1" ht="12.7" r="879" s="249"/>
    <row customHeight="1" ht="12.7" r="880" s="249"/>
    <row customHeight="1" ht="12.7" r="881" s="249"/>
    <row customHeight="1" ht="12.7" r="882" s="249"/>
    <row customHeight="1" ht="12.7" r="883" s="249"/>
    <row customHeight="1" ht="12.7" r="884" s="249"/>
    <row customHeight="1" ht="12.7" r="885" s="249"/>
    <row customHeight="1" ht="12.7" r="886" s="249"/>
    <row customHeight="1" ht="12.7" r="887" s="249"/>
    <row customHeight="1" ht="12.7" r="888" s="249"/>
    <row customHeight="1" ht="12.7" r="889" s="249"/>
    <row customHeight="1" ht="12.7" r="890" s="249"/>
    <row customHeight="1" ht="12.7" r="891" s="249"/>
    <row customHeight="1" ht="12.7" r="892" s="249"/>
    <row customHeight="1" ht="12.7" r="893" s="249"/>
    <row customHeight="1" ht="12.7" r="894" s="249"/>
    <row customHeight="1" ht="12.7" r="895" s="249"/>
    <row customHeight="1" ht="12.7" r="896" s="249"/>
    <row customHeight="1" ht="12.7" r="897" s="249"/>
    <row customHeight="1" ht="12.7" r="898" s="249"/>
    <row customHeight="1" ht="12.7" r="899" s="249"/>
    <row customHeight="1" ht="12.7" r="900" s="249"/>
    <row customHeight="1" ht="12.7" r="901" s="249"/>
    <row customHeight="1" ht="12.7" r="902" s="249"/>
    <row customHeight="1" ht="12.7" r="903" s="249"/>
    <row customHeight="1" ht="12.7" r="904" s="249"/>
    <row customHeight="1" ht="12.7" r="905" s="249"/>
    <row customHeight="1" ht="12.7" r="906" s="249"/>
    <row customHeight="1" ht="12.7" r="907" s="249"/>
    <row customHeight="1" ht="12.7" r="908" s="249"/>
    <row customHeight="1" ht="12.7" r="909" s="249"/>
    <row customHeight="1" ht="12.7" r="910" s="249"/>
    <row customHeight="1" ht="12.7" r="911" s="249"/>
    <row customHeight="1" ht="12.7" r="912" s="249"/>
    <row customHeight="1" ht="12.7" r="913" s="249"/>
    <row customHeight="1" ht="12.7" r="914" s="249"/>
    <row customHeight="1" ht="12.7" r="915" s="249"/>
    <row customHeight="1" ht="12.7" r="916" s="249"/>
    <row customHeight="1" ht="12.7" r="917" s="249"/>
    <row customHeight="1" ht="12.7" r="918" s="249"/>
    <row customHeight="1" ht="12.7" r="919" s="249"/>
    <row customHeight="1" ht="12.7" r="920" s="249"/>
    <row customHeight="1" ht="12.7" r="921" s="249"/>
    <row customHeight="1" ht="12.7" r="922" s="249"/>
    <row customHeight="1" ht="12.7" r="923" s="249"/>
    <row customHeight="1" ht="12.7" r="924" s="249"/>
    <row customHeight="1" ht="12.7" r="925" s="249"/>
    <row customHeight="1" ht="12.7" r="926" s="249"/>
    <row customHeight="1" ht="12.7" r="927" s="249"/>
    <row customHeight="1" ht="12.7" r="928" s="249"/>
    <row customHeight="1" ht="12.7" r="929" s="249"/>
    <row customHeight="1" ht="12.7" r="930" s="249"/>
    <row customHeight="1" ht="12.7" r="931" s="249"/>
    <row customHeight="1" ht="12.7" r="932" s="249"/>
    <row customHeight="1" ht="12.7" r="933" s="249"/>
    <row customHeight="1" ht="12.7" r="934" s="249"/>
    <row customHeight="1" ht="12.7" r="935" s="249"/>
    <row customHeight="1" ht="12.7" r="936" s="249"/>
    <row customHeight="1" ht="12.7" r="937" s="249"/>
    <row customHeight="1" ht="12.7" r="938" s="249"/>
    <row customHeight="1" ht="12.7" r="939" s="249"/>
    <row customHeight="1" ht="12.7" r="940" s="249"/>
    <row customHeight="1" ht="12.7" r="941" s="249"/>
    <row customHeight="1" ht="12.7" r="942" s="249"/>
    <row customHeight="1" ht="12.7" r="943" s="249"/>
    <row customHeight="1" ht="12.7" r="944" s="249"/>
    <row customHeight="1" ht="12.7" r="945" s="249"/>
    <row customHeight="1" ht="12.7" r="946" s="249"/>
    <row customHeight="1" ht="12.7" r="947" s="249"/>
    <row customHeight="1" ht="12.7" r="948" s="249"/>
    <row customHeight="1" ht="12.7" r="949" s="249"/>
    <row customHeight="1" ht="12.7" r="950" s="249"/>
    <row customHeight="1" ht="12.7" r="951" s="249"/>
    <row customHeight="1" ht="12.7" r="952" s="249"/>
    <row customHeight="1" ht="12.7" r="953" s="249"/>
    <row customHeight="1" ht="12.7" r="954" s="249"/>
    <row customHeight="1" ht="12.7" r="955" s="249"/>
    <row customHeight="1" ht="12.7" r="956" s="249"/>
    <row customHeight="1" ht="12.7" r="957" s="249"/>
    <row customHeight="1" ht="12.7" r="958" s="249"/>
    <row customHeight="1" ht="12.7" r="959" s="249"/>
    <row customHeight="1" ht="12.7" r="960" s="249"/>
    <row customHeight="1" ht="12.7" r="961" s="249"/>
    <row customHeight="1" ht="12.7" r="962" s="249"/>
    <row customHeight="1" ht="12.7" r="963" s="249"/>
    <row customHeight="1" ht="12.7" r="964" s="249"/>
    <row customHeight="1" ht="12.7" r="965" s="249"/>
    <row customHeight="1" ht="12.7" r="966" s="249"/>
    <row customHeight="1" ht="12.7" r="967" s="249"/>
    <row customHeight="1" ht="12.7" r="968" s="249"/>
    <row customHeight="1" ht="12.7" r="969" s="249"/>
    <row customHeight="1" ht="12.7" r="970" s="249"/>
    <row customHeight="1" ht="12.7" r="971" s="249"/>
    <row customHeight="1" ht="12.7" r="972" s="249"/>
    <row customHeight="1" ht="12.7" r="973" s="249"/>
    <row customHeight="1" ht="12.7" r="974" s="249"/>
    <row customHeight="1" ht="12.7" r="975" s="249"/>
    <row customHeight="1" ht="12.7" r="976" s="249"/>
    <row customHeight="1" ht="12.7" r="977" s="249"/>
    <row customHeight="1" ht="12.7" r="978" s="249"/>
    <row customHeight="1" ht="12.7" r="979" s="249"/>
    <row customHeight="1" ht="12.7" r="980" s="249"/>
    <row customHeight="1" ht="12.7" r="981" s="249"/>
    <row customHeight="1" ht="12.7" r="982" s="249"/>
    <row customHeight="1" ht="12.7" r="983" s="249"/>
    <row customHeight="1" ht="12.7" r="984" s="249"/>
    <row customHeight="1" ht="12.7" r="985" s="249"/>
    <row customHeight="1" ht="12.7" r="986" s="249"/>
    <row customHeight="1" ht="12.7" r="987" s="249"/>
    <row customHeight="1" ht="12.7" r="988" s="249"/>
    <row customHeight="1" ht="12.7" r="989" s="249"/>
    <row customHeight="1" ht="12.7" r="990" s="249"/>
    <row customHeight="1" ht="12.7" r="991" s="249"/>
    <row customHeight="1" ht="12.7" r="992" s="249"/>
    <row customHeight="1" ht="12.7" r="993" s="249"/>
    <row customHeight="1" ht="12.7" r="994" s="249"/>
    <row customHeight="1" ht="12.7" r="995" s="249"/>
    <row customHeight="1" ht="12.7" r="996" s="249"/>
    <row customHeight="1" ht="12.7" r="997" s="249"/>
    <row customHeight="1" ht="12.7" r="998" s="249"/>
    <row customHeight="1" ht="12.7" r="999" s="249"/>
    <row customHeight="1" ht="12.7" r="1000" s="249"/>
    <row customHeight="1" ht="12.7" r="1001" s="249"/>
    <row customHeight="1" ht="12.7" r="1002" s="249"/>
    <row customHeight="1" ht="12.7" r="1003" s="249"/>
    <row customHeight="1" ht="12.7" r="1004" s="249"/>
    <row customHeight="1" ht="12.7" r="1005" s="249"/>
    <row customHeight="1" ht="12.7" r="1006" s="249"/>
    <row customHeight="1" ht="12.7" r="1007" s="249"/>
    <row customHeight="1" ht="12.7" r="1008" s="249"/>
    <row customHeight="1" ht="12.7" r="1009" s="249"/>
    <row customHeight="1" ht="12.7" r="1010" s="249"/>
    <row customHeight="1" ht="12.7" r="1011" s="249"/>
    <row customHeight="1" ht="12.7" r="1012" s="249"/>
    <row customHeight="1" ht="12.7" r="1013" s="249"/>
    <row customHeight="1" ht="12.7" r="1014" s="249"/>
    <row customHeight="1" ht="12.7" r="1015" s="249"/>
    <row customHeight="1" ht="12.7" r="1016" s="249"/>
    <row customHeight="1" ht="12.7" r="1017" s="249"/>
    <row customHeight="1" ht="12.7" r="1018" s="249"/>
    <row customHeight="1" ht="12.7" r="1019" s="249"/>
    <row customHeight="1" ht="12.7" r="1020" s="249"/>
    <row customHeight="1" ht="12.7" r="1021" s="249"/>
    <row customHeight="1" ht="12.7" r="1022" s="249"/>
    <row customHeight="1" ht="12.7" r="1023" s="249"/>
    <row customHeight="1" ht="12.7" r="1024" s="249"/>
    <row customHeight="1" ht="12.7" r="1025" s="249"/>
    <row customHeight="1" ht="12.7" r="1026" s="249"/>
    <row customHeight="1" ht="12.7" r="1027" s="249"/>
    <row customHeight="1" ht="12.7" r="1028" s="249"/>
    <row customHeight="1" ht="12.7" r="1029" s="249"/>
    <row customHeight="1" ht="12.7" r="1030" s="249"/>
    <row customHeight="1" ht="12.7" r="1031" s="249"/>
    <row customHeight="1" ht="12.7" r="1032" s="249"/>
    <row customHeight="1" ht="12.7" r="1033" s="249"/>
    <row customHeight="1" ht="12.7" r="1034" s="249"/>
    <row customHeight="1" ht="12.7" r="1035" s="249"/>
    <row customHeight="1" ht="12.7" r="1036" s="249"/>
    <row customHeight="1" ht="12.7" r="1037" s="249"/>
    <row customHeight="1" ht="12.7" r="1038" s="249"/>
    <row customHeight="1" ht="12.7" r="1039" s="249"/>
    <row customHeight="1" ht="12.7" r="1040" s="249"/>
    <row customHeight="1" ht="12.7" r="1041" s="249"/>
    <row customHeight="1" ht="12.7" r="1042" s="249"/>
    <row customHeight="1" ht="12.7" r="1043" s="249"/>
    <row customHeight="1" ht="12.7" r="1044" s="249"/>
    <row customHeight="1" ht="12.7" r="1045" s="249"/>
    <row customHeight="1" ht="12.7" r="1046" s="249"/>
    <row customHeight="1" ht="12.7" r="1047" s="249"/>
    <row customHeight="1" ht="12.7" r="1048" s="249"/>
    <row customHeight="1" ht="12.7" r="1049" s="249"/>
    <row customHeight="1" ht="12.7" r="1050" s="249"/>
    <row customHeight="1" ht="12.7" r="1051" s="249"/>
    <row customHeight="1" ht="12.7" r="1052" s="249"/>
    <row customHeight="1" ht="12.7" r="1053" s="249"/>
    <row customHeight="1" ht="12.7" r="1054" s="249"/>
    <row customHeight="1" ht="12.7" r="1055" s="249"/>
    <row customHeight="1" ht="12.7" r="1056" s="249"/>
    <row customHeight="1" ht="12.7" r="1057" s="249"/>
    <row customHeight="1" ht="12.7" r="1058" s="249"/>
    <row customHeight="1" ht="12.7" r="1059" s="249"/>
    <row customHeight="1" ht="12.7" r="1060" s="249"/>
    <row customHeight="1" ht="12.7" r="1061" s="249"/>
    <row customHeight="1" ht="12.7" r="1062" s="249"/>
    <row customHeight="1" ht="12.7" r="1063" s="249"/>
    <row customHeight="1" ht="12.7" r="1064" s="249"/>
    <row customHeight="1" ht="12.7" r="1065" s="249"/>
    <row customHeight="1" ht="12.7" r="1066" s="249"/>
    <row customHeight="1" ht="12.7" r="1067" s="249"/>
    <row customHeight="1" ht="12.7" r="1068" s="249"/>
    <row customHeight="1" ht="12.7" r="1069" s="249"/>
    <row customHeight="1" ht="12.7" r="1070" s="249"/>
    <row customHeight="1" ht="12.7" r="1071" s="249"/>
    <row customHeight="1" ht="12.7" r="1072" s="249"/>
    <row customHeight="1" ht="12.7" r="1073" s="249"/>
    <row customHeight="1" ht="12.7" r="1074" s="249"/>
    <row customHeight="1" ht="12.7" r="1075" s="249"/>
    <row customHeight="1" ht="12.7" r="1076" s="249"/>
    <row customHeight="1" ht="12.7" r="1077" s="249"/>
    <row customHeight="1" ht="12.7" r="1078" s="249"/>
    <row customHeight="1" ht="12.7" r="1079" s="249"/>
    <row customHeight="1" ht="12.7" r="1080" s="249"/>
    <row customHeight="1" ht="12.7" r="1081" s="249"/>
    <row customHeight="1" ht="12.7" r="1082" s="249"/>
    <row customHeight="1" ht="12.7" r="1083" s="249"/>
    <row customHeight="1" ht="12.7" r="1084" s="249"/>
    <row customHeight="1" ht="12.7" r="1085" s="249"/>
    <row customHeight="1" ht="12.7" r="1086" s="249"/>
    <row customHeight="1" ht="12.7" r="1087" s="249"/>
    <row customHeight="1" ht="12.7" r="1088" s="249"/>
    <row customHeight="1" ht="12.7" r="1089" s="249"/>
    <row customHeight="1" ht="12.7" r="1090" s="249"/>
    <row customHeight="1" ht="12.7" r="1091" s="249"/>
    <row customHeight="1" ht="12.7" r="1092" s="249"/>
    <row customHeight="1" ht="12.7" r="1093" s="249"/>
    <row customHeight="1" ht="12.7" r="1094" s="249"/>
    <row customHeight="1" ht="12.7" r="1095" s="249"/>
    <row customHeight="1" ht="12.7" r="1096" s="249"/>
    <row customHeight="1" ht="12.7" r="1097" s="249"/>
    <row customHeight="1" ht="12.7" r="1098" s="249"/>
    <row customHeight="1" ht="12.7" r="1099" s="249"/>
    <row customHeight="1" ht="12.7" r="1100" s="249"/>
    <row customHeight="1" ht="12.7" r="1101" s="249"/>
    <row customHeight="1" ht="12.7" r="1102" s="249"/>
    <row customHeight="1" ht="12.7" r="1103" s="249"/>
    <row customHeight="1" ht="12.7" r="1104" s="249"/>
    <row customHeight="1" ht="12.7" r="1105" s="249"/>
    <row customHeight="1" ht="12.7" r="1106" s="249"/>
    <row customHeight="1" ht="12.7" r="1107" s="249"/>
    <row customHeight="1" ht="12.7" r="1108" s="249"/>
    <row customHeight="1" ht="12.7" r="1109" s="249"/>
    <row customHeight="1" ht="12.7" r="1110" s="249"/>
    <row customHeight="1" ht="12.7" r="1111" s="249"/>
    <row customHeight="1" ht="12.7" r="1112" s="249"/>
    <row customHeight="1" ht="12.7" r="1113" s="249"/>
    <row customHeight="1" ht="12.7" r="1114" s="249"/>
    <row customHeight="1" ht="12.7" r="1115" s="249"/>
    <row customHeight="1" ht="12.7" r="1116" s="249"/>
    <row customHeight="1" ht="12.7" r="1117" s="249"/>
    <row customHeight="1" ht="12.7" r="1118" s="249"/>
    <row customHeight="1" ht="12.7" r="1119" s="249"/>
    <row customHeight="1" ht="12.7" r="1120" s="249"/>
    <row customHeight="1" ht="12.7" r="1121" s="249"/>
    <row customHeight="1" ht="12.7" r="1122" s="249"/>
    <row customHeight="1" ht="12.7" r="1123" s="249"/>
    <row customHeight="1" ht="12.7" r="1124" s="249"/>
    <row customHeight="1" ht="12.7" r="1125" s="249"/>
    <row customHeight="1" ht="12.7" r="1126" s="249"/>
    <row customHeight="1" ht="12.7" r="1127" s="249"/>
    <row customHeight="1" ht="12.7" r="1128" s="249"/>
    <row customHeight="1" ht="12.7" r="1129" s="249"/>
    <row customHeight="1" ht="12.7" r="1130" s="249"/>
    <row customHeight="1" ht="12.7" r="1131" s="249"/>
    <row customHeight="1" ht="12.7" r="1132" s="249"/>
    <row customHeight="1" ht="12.7" r="1133" s="249"/>
    <row customHeight="1" ht="12.7" r="1134" s="249"/>
    <row customHeight="1" ht="12.7" r="1135" s="249"/>
    <row customHeight="1" ht="12.7" r="1136" s="249"/>
    <row customHeight="1" ht="12.7" r="1137" s="249"/>
    <row customHeight="1" ht="12.7" r="1138" s="249"/>
    <row customHeight="1" ht="12.7" r="1139" s="249"/>
    <row customHeight="1" ht="12.7" r="1140" s="249"/>
    <row customHeight="1" ht="12.7" r="1141" s="249"/>
    <row customHeight="1" ht="12.7" r="1142" s="249"/>
    <row customHeight="1" ht="12.7" r="1143" s="249"/>
    <row customHeight="1" ht="12.7" r="1144" s="249"/>
    <row customHeight="1" ht="12.7" r="1145" s="249"/>
    <row customHeight="1" ht="12.7" r="1146" s="249"/>
    <row customHeight="1" ht="12.7" r="1147" s="249"/>
    <row customHeight="1" ht="12.7" r="1148" s="249"/>
    <row customHeight="1" ht="12.7" r="1149" s="249"/>
    <row customHeight="1" ht="12.7" r="1150" s="249"/>
    <row customHeight="1" ht="12.7" r="1151" s="249"/>
    <row customHeight="1" ht="12.7" r="1152" s="249"/>
    <row customHeight="1" ht="12.7" r="1153" s="249"/>
    <row customHeight="1" ht="12.7" r="1154" s="249"/>
    <row customHeight="1" ht="12.7" r="1155" s="249"/>
    <row customHeight="1" ht="12.7" r="1156" s="249"/>
    <row customHeight="1" ht="12.7" r="1157" s="249"/>
    <row customHeight="1" ht="12.7" r="1158" s="249"/>
    <row customHeight="1" ht="12.7" r="1159" s="249"/>
    <row customHeight="1" ht="12.7" r="1160" s="249"/>
    <row customHeight="1" ht="12.7" r="1161" s="249"/>
    <row customHeight="1" ht="12.7" r="1162" s="249"/>
    <row customHeight="1" ht="12.7" r="1163" s="249"/>
    <row customHeight="1" ht="12.7" r="1164" s="249"/>
    <row customHeight="1" ht="12.7" r="1165" s="249"/>
    <row customHeight="1" ht="12.7" r="1166" s="249"/>
    <row customHeight="1" ht="12.7" r="1167" s="249"/>
    <row customHeight="1" ht="12.7" r="2159" s="249"/>
    <row customHeight="1" ht="12.7" r="2160" s="249"/>
    <row customHeight="1" ht="12.7" r="2161" s="249"/>
    <row customHeight="1" ht="12.7" r="2162" s="249"/>
    <row customHeight="1" ht="12.7" r="2163" s="249"/>
    <row customHeight="1" ht="12.7" r="2164" s="249"/>
    <row customHeight="1" ht="12.7" r="2165" s="249"/>
    <row customHeight="1" ht="12.7" r="2166" s="249"/>
    <row customHeight="1" ht="12.7" r="2167" s="249"/>
    <row customHeight="1" ht="12.7" r="2168" s="249"/>
    <row customHeight="1" ht="12.7" r="2169" s="249"/>
    <row customHeight="1" ht="12.7" r="2170" s="249"/>
    <row customHeight="1" ht="12.7" r="2171" s="249"/>
    <row customHeight="1" ht="12.7" r="2172" s="249"/>
    <row customHeight="1" ht="12.7" r="2173" s="249"/>
    <row customHeight="1" ht="12.7" r="2174" s="249"/>
    <row customHeight="1" ht="12.7" r="2175" s="249"/>
    <row customHeight="1" ht="12.7" r="2176" s="249"/>
    <row customHeight="1" ht="12.7" r="2177" s="249"/>
    <row customHeight="1" ht="12.7" r="2178" s="249"/>
    <row customHeight="1" ht="12.7" r="2179" s="249"/>
    <row customHeight="1" ht="12.7" r="2180" s="249"/>
    <row customHeight="1" ht="12.7" r="2181" s="249"/>
    <row customHeight="1" ht="12.7" r="2182" s="249"/>
    <row customHeight="1" ht="12.7" r="2183" s="249"/>
    <row customHeight="1" ht="12.7" r="2184" s="249"/>
    <row customHeight="1" ht="12.7" r="2185" s="249"/>
    <row customHeight="1" ht="12.7" r="2186" s="249"/>
    <row customHeight="1" ht="12.7" r="2187" s="249"/>
    <row customHeight="1" ht="12.7" r="2188" s="249"/>
    <row customHeight="1" ht="12.7" r="2189" s="249"/>
    <row customHeight="1" ht="12.7" r="2190" s="249"/>
    <row customHeight="1" ht="12.7" r="2191" s="249"/>
    <row customHeight="1" ht="12.7" r="2192" s="249"/>
    <row customHeight="1" ht="12.7" r="2193" s="249"/>
    <row customHeight="1" ht="12.7" r="2194" s="249"/>
    <row customHeight="1" ht="12.7" r="2195" s="249"/>
    <row customHeight="1" ht="12.7" r="2196" s="249"/>
    <row customHeight="1" ht="12.7" r="2197" s="249"/>
    <row customHeight="1" ht="12.7" r="2198" s="249"/>
    <row customHeight="1" ht="12.7" r="2199" s="249"/>
    <row customHeight="1" ht="12.7" r="2200" s="249"/>
    <row customHeight="1" ht="12.7" r="2201" s="249"/>
    <row customHeight="1" ht="12.7" r="2202" s="249"/>
    <row customHeight="1" ht="12.7" r="2203" s="249"/>
    <row customHeight="1" ht="12.7" r="2204" s="249"/>
    <row customHeight="1" ht="12.7" r="2205" s="249"/>
    <row customHeight="1" ht="12.7" r="2206" s="249"/>
    <row customHeight="1" ht="12.7" r="2207" s="249"/>
    <row customHeight="1" ht="12.7" r="2208" s="249"/>
    <row customHeight="1" ht="12.7" r="2209" s="249"/>
    <row customHeight="1" ht="12.7" r="2210" s="249"/>
    <row customHeight="1" ht="12.7" r="2211" s="249"/>
    <row customHeight="1" ht="12.7" r="2212" s="249"/>
    <row customHeight="1" ht="12.7" r="2213" s="249"/>
    <row customHeight="1" ht="12.7" r="2214" s="249"/>
    <row customHeight="1" ht="12.7" r="2215" s="249"/>
    <row customHeight="1" ht="12.7" r="2216" s="249"/>
    <row customHeight="1" ht="12.7" r="2217" s="249"/>
    <row customHeight="1" ht="12.7" r="2218" s="249"/>
    <row customHeight="1" ht="12.7" r="2219" s="249"/>
    <row customHeight="1" ht="12.7" r="2220" s="249"/>
    <row customHeight="1" ht="12.7" r="2221" s="249"/>
    <row customHeight="1" ht="12.7" r="2222" s="249"/>
    <row customHeight="1" ht="12.7" r="2223" s="249"/>
    <row customHeight="1" ht="12.7" r="2224" s="249"/>
    <row customHeight="1" ht="12.7" r="2225" s="249"/>
    <row customHeight="1" ht="12.7" r="2226" s="249"/>
    <row customHeight="1" ht="12.7" r="2227" s="249"/>
    <row customHeight="1" ht="12.7" r="2228" s="249"/>
    <row customHeight="1" ht="12.7" r="2229" s="249"/>
    <row customHeight="1" ht="12.7" r="2230" s="249"/>
    <row customHeight="1" ht="12.7" r="2231" s="249"/>
    <row customHeight="1" ht="12.7" r="2232" s="249"/>
    <row customHeight="1" ht="12.7" r="2233" s="249"/>
    <row customHeight="1" ht="12.7" r="2234" s="249"/>
    <row customHeight="1" ht="12.7" r="2235" s="249"/>
    <row customHeight="1" ht="12.7" r="2236" s="249"/>
    <row customHeight="1" ht="12.7" r="2237" s="249"/>
    <row customHeight="1" ht="12.7" r="2238" s="249"/>
    <row customHeight="1" ht="12.7" r="2239" s="249"/>
    <row customHeight="1" ht="12.7" r="2240" s="249"/>
    <row customHeight="1" ht="12.7" r="2241" s="249"/>
    <row customHeight="1" ht="12.7" r="2242" s="249"/>
    <row customHeight="1" ht="12.7" r="2243" s="249"/>
    <row customHeight="1" ht="12.7" r="2244" s="249"/>
    <row customHeight="1" ht="12.7" r="2245" s="249"/>
    <row customHeight="1" ht="12.7" r="2246" s="249"/>
    <row customHeight="1" ht="12.7" r="2247" s="249"/>
    <row customHeight="1" ht="12.7" r="2248" s="249"/>
    <row customHeight="1" ht="12.7" r="2249" s="249"/>
    <row customHeight="1" ht="12.7" r="2250" s="249"/>
    <row customHeight="1" ht="12.7" r="2251" s="249"/>
    <row customHeight="1" ht="12.7" r="2252" s="249"/>
    <row customHeight="1" ht="12.7" r="2253" s="249"/>
    <row customHeight="1" ht="12.7" r="2254" s="249"/>
    <row customHeight="1" ht="12.7" r="2255" s="249"/>
    <row customHeight="1" ht="12.7" r="2256" s="249"/>
    <row customHeight="1" ht="12.7" r="2257" s="249"/>
    <row customHeight="1" ht="12.7" r="2258" s="249"/>
    <row customHeight="1" ht="12.7" r="2259" s="249"/>
    <row customHeight="1" ht="12.7" r="2260" s="249"/>
    <row customHeight="1" ht="12.7" r="2261" s="249"/>
    <row customHeight="1" ht="12.7" r="2262" s="249"/>
    <row customHeight="1" ht="12.7" r="2263" s="249"/>
    <row customHeight="1" ht="12.7" r="2264" s="249"/>
    <row customHeight="1" ht="12.7" r="2265" s="249"/>
    <row customHeight="1" ht="12.7" r="2266" s="249"/>
    <row customHeight="1" ht="12.7" r="2267" s="249"/>
    <row customHeight="1" ht="12.7" r="2268" s="249"/>
    <row customHeight="1" ht="12.7" r="2269" s="249"/>
    <row customHeight="1" ht="12.7" r="2270" s="249"/>
    <row customHeight="1" ht="12.7" r="2271" s="249"/>
    <row customHeight="1" ht="12.7" r="2272" s="249"/>
    <row customHeight="1" ht="12.7" r="2273" s="249"/>
    <row customHeight="1" ht="12.7" r="2274" s="249"/>
    <row customHeight="1" ht="12.7" r="2275" s="249"/>
    <row customHeight="1" ht="12.7" r="2276" s="249"/>
    <row customHeight="1" ht="12.7" r="2277" s="249"/>
    <row customHeight="1" ht="12.7" r="2278" s="249"/>
    <row customHeight="1" ht="12.7" r="2279" s="249"/>
    <row customHeight="1" ht="12.7" r="2280" s="249"/>
    <row customHeight="1" ht="12.7" r="2281" s="249"/>
    <row customHeight="1" ht="12.7" r="2282" s="249"/>
    <row customHeight="1" ht="12.7" r="2283" s="249"/>
    <row customHeight="1" ht="12.7" r="2284" s="249"/>
    <row customHeight="1" ht="12.7" r="2285" s="249"/>
    <row customHeight="1" ht="12.7" r="2286" s="249"/>
    <row customHeight="1" ht="12.7" r="2287" s="249"/>
    <row customHeight="1" ht="12.7" r="2288" s="249"/>
    <row customHeight="1" ht="12.7" r="2289" s="249"/>
    <row customHeight="1" ht="12.7" r="2290" s="249"/>
    <row customHeight="1" ht="12.7" r="2291" s="249"/>
    <row customHeight="1" ht="12.7" r="2292" s="249"/>
    <row customHeight="1" ht="12.7" r="2293" s="249"/>
    <row customHeight="1" ht="12.7" r="2294" s="249"/>
    <row customHeight="1" ht="12.7" r="2295" s="249"/>
    <row customHeight="1" ht="12.7" r="2296" s="249"/>
    <row customHeight="1" ht="12.7" r="2297" s="249"/>
    <row customHeight="1" ht="12.7" r="2298" s="249"/>
    <row customHeight="1" ht="12.7" r="2299" s="249"/>
    <row customHeight="1" ht="12.7" r="2300" s="249"/>
    <row customHeight="1" ht="12.7" r="2301" s="249"/>
    <row customHeight="1" ht="12.7" r="2302" s="249"/>
    <row customHeight="1" ht="12.7" r="2303" s="249"/>
    <row customHeight="1" ht="12.7" r="2304" s="249"/>
    <row customHeight="1" ht="12.7" r="2305" s="249"/>
    <row customHeight="1" ht="12.7" r="2306" s="249"/>
    <row customHeight="1" ht="12.7" r="2307" s="249"/>
    <row customHeight="1" ht="12.7" r="2308" s="249"/>
    <row customHeight="1" ht="12.7" r="2309" s="249"/>
    <row customHeight="1" ht="12.7" r="2310" s="249"/>
    <row customHeight="1" ht="12.7" r="2311" s="249"/>
    <row customHeight="1" ht="12.7" r="2312" s="249"/>
    <row customHeight="1" ht="12.7" r="2313" s="249"/>
    <row customHeight="1" ht="12.7" r="2314" s="249"/>
    <row customHeight="1" ht="12.7" r="2315" s="249"/>
    <row customHeight="1" ht="12.7" r="2316" s="249"/>
    <row customHeight="1" ht="12.7" r="2317" s="249"/>
    <row customHeight="1" ht="12.7" r="2318" s="249"/>
    <row customHeight="1" ht="12.7" r="2319" s="249"/>
    <row customHeight="1" ht="12.7" r="2320" s="249"/>
    <row customHeight="1" ht="12.7" r="2321" s="249"/>
    <row customHeight="1" ht="12.7" r="2322" s="249"/>
    <row customHeight="1" ht="12.7" r="2323" s="249"/>
    <row customHeight="1" ht="12.7" r="2324" s="249"/>
    <row customHeight="1" ht="12.7" r="2325" s="249"/>
    <row customHeight="1" ht="12.7" r="2326" s="249"/>
    <row customHeight="1" ht="12.7" r="2327" s="249"/>
    <row customHeight="1" ht="12.7" r="2328" s="249"/>
    <row customHeight="1" ht="12.7" r="2329" s="249"/>
    <row customHeight="1" ht="12.7" r="2330" s="249"/>
    <row customHeight="1" ht="12.7" r="2331" s="249"/>
    <row customHeight="1" ht="12.7" r="2332" s="249"/>
    <row customHeight="1" ht="12.7" r="2333" s="249"/>
    <row customHeight="1" ht="12.7" r="2334" s="249"/>
    <row customHeight="1" ht="12.7" r="2335" s="249"/>
    <row customHeight="1" ht="12.7" r="2336" s="249"/>
    <row customHeight="1" ht="12.7" r="2337" s="249"/>
    <row customHeight="1" ht="12.7" r="2338" s="249"/>
    <row customHeight="1" ht="12.7" r="2339" s="249"/>
    <row customHeight="1" ht="12.7" r="2340" s="249"/>
    <row customHeight="1" ht="12.7" r="2341" s="249"/>
    <row customHeight="1" ht="12.7" r="2342" s="249"/>
    <row customHeight="1" ht="12.7" r="2343" s="249"/>
    <row customHeight="1" ht="12.7" r="2344" s="249"/>
    <row customHeight="1" ht="12.7" r="2345" s="249"/>
    <row customHeight="1" ht="12.7" r="2346" s="249"/>
    <row customHeight="1" ht="12.7" r="2347" s="249"/>
    <row customHeight="1" ht="12.7" r="2348" s="249"/>
    <row customHeight="1" ht="12.7" r="2349" s="249"/>
    <row customHeight="1" ht="12.7" r="2350" s="249"/>
    <row customHeight="1" ht="12.7" r="2351" s="249"/>
    <row customHeight="1" ht="12.7" r="2352" s="249"/>
    <row customHeight="1" ht="12.7" r="2353" s="249"/>
    <row customHeight="1" ht="12.7" r="2354" s="249"/>
    <row customHeight="1" ht="12.7" r="2355" s="249"/>
    <row customHeight="1" ht="12.7" r="2356" s="249"/>
    <row customHeight="1" ht="12.7" r="2357" s="249"/>
    <row customHeight="1" ht="12.7" r="2358" s="249"/>
    <row customHeight="1" ht="12.7" r="2359" s="249"/>
    <row customHeight="1" ht="12.7" r="2360" s="249"/>
    <row customHeight="1" ht="12.7" r="2361" s="249"/>
    <row customHeight="1" ht="12.7" r="2362" s="249"/>
    <row customHeight="1" ht="12.7" r="2363" s="249"/>
    <row customHeight="1" ht="12.7" r="2364" s="249"/>
    <row customHeight="1" ht="12.7" r="2365" s="249"/>
    <row customHeight="1" ht="12.7" r="2366" s="249"/>
    <row customHeight="1" ht="12.7" r="2367" s="249"/>
    <row customHeight="1" ht="12.7" r="2368" s="249"/>
    <row customHeight="1" ht="12.7" r="2369" s="249"/>
    <row customHeight="1" ht="12.7" r="2370" s="249"/>
    <row customHeight="1" ht="12.7" r="2371" s="249"/>
    <row customHeight="1" ht="12.7" r="2372" s="249"/>
    <row customHeight="1" ht="12.7" r="2373" s="249"/>
    <row customHeight="1" ht="12.7" r="2374" s="249"/>
    <row customHeight="1" ht="12.7" r="2375" s="249"/>
    <row customHeight="1" ht="12.7" r="2376" s="249"/>
    <row customHeight="1" ht="12.7" r="2377" s="249"/>
    <row customHeight="1" ht="12.7" r="2378" s="249"/>
    <row customHeight="1" ht="12.7" r="2379" s="249"/>
    <row customHeight="1" ht="12.7" r="2380" s="249"/>
    <row customHeight="1" ht="12.7" r="2381" s="249"/>
    <row customHeight="1" ht="12.7" r="2382" s="249"/>
    <row customHeight="1" ht="12.7" r="2383" s="249"/>
    <row customHeight="1" ht="12.7" r="2384" s="249"/>
    <row customHeight="1" ht="12.7" r="2385" s="249"/>
    <row customHeight="1" ht="12.7" r="2386" s="249"/>
    <row customHeight="1" ht="12.7" r="65522" s="249"/>
  </sheetData>
  <mergeCells count="9">
    <mergeCell ref="A2:B2"/>
    <mergeCell ref="A4:A6"/>
    <mergeCell ref="B4:B6"/>
    <mergeCell ref="C4:AA4"/>
    <mergeCell ref="AB4:AC5"/>
    <mergeCell ref="C5:N5"/>
    <mergeCell ref="O5:Z5"/>
    <mergeCell ref="AA5:AA6"/>
    <mergeCell ref="A61:B61"/>
  </mergeCells>
  <printOptions gridLines="0" gridLinesSet="1" headings="0" horizontalCentered="0" verticalCentered="0"/>
  <pageMargins bottom="0.35" footer="0.511805555555555" header="0.511805555555555" left="0.279861111111111" right="0.229861111111111" top="0.170138888888889"/>
  <pageSetup blackAndWhite="0" copies="1" draft="0" firstPageNumber="0" fitToHeight="1" fitToWidth="1" horizontalDpi="300" orientation="portrait" pageOrder="downThenOver" paperSize="9" scale="55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ru-RU</dc:language>
  <dcterms:created xsi:type="dcterms:W3CDTF">2016-05-04T10:52:32Z</dcterms:created>
  <dcterms:modified xsi:type="dcterms:W3CDTF">2020-11-08T16:44:11Z</dcterms:modified>
  <cp:revision>10</cp:revision>
  <cp:lastPrinted>2019-12-03T17:02:06Z</cp:lastPrinted>
</cp:coreProperties>
</file>