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am\Dropbox\Fin 1\fin1reviewsessions\"/>
    </mc:Choice>
  </mc:AlternateContent>
  <bookViews>
    <workbookView xWindow="0" yWindow="0" windowWidth="30720" windowHeight="13368" xr2:uid="{551848A3-0B3F-4234-87FB-F33E5FFF2C95}"/>
  </bookViews>
  <sheets>
    <sheet name="q4" sheetId="1" r:id="rId1"/>
    <sheet name="q5" sheetId="2" r:id="rId2"/>
    <sheet name="q7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H15" i="3" s="1"/>
  <c r="E13" i="3"/>
  <c r="E12" i="3"/>
  <c r="E11" i="3"/>
  <c r="H11" i="3" s="1"/>
  <c r="E9" i="3"/>
  <c r="E8" i="3"/>
  <c r="E7" i="3"/>
  <c r="D7" i="2"/>
  <c r="H13" i="3"/>
  <c r="H12" i="3"/>
  <c r="C15" i="3"/>
  <c r="F15" i="3"/>
  <c r="G15" i="3" s="1"/>
  <c r="D12" i="3"/>
  <c r="C12" i="3"/>
  <c r="F13" i="3"/>
  <c r="G13" i="3" s="1"/>
  <c r="F12" i="3"/>
  <c r="G12" i="3" s="1"/>
  <c r="F11" i="3"/>
  <c r="G11" i="3" s="1"/>
  <c r="F7" i="3"/>
  <c r="G7" i="3" s="1"/>
  <c r="E7" i="2"/>
  <c r="E8" i="2" s="1"/>
  <c r="E4" i="2"/>
  <c r="C4" i="2"/>
  <c r="D12" i="1"/>
  <c r="D7" i="1"/>
  <c r="H17" i="1"/>
  <c r="D17" i="1" s="1"/>
  <c r="H16" i="1"/>
  <c r="D16" i="1" s="1"/>
  <c r="H15" i="1"/>
  <c r="D15" i="1" s="1"/>
  <c r="H14" i="1"/>
  <c r="D14" i="1" s="1"/>
  <c r="H13" i="1"/>
  <c r="D13" i="1" s="1"/>
  <c r="H12" i="1"/>
  <c r="H11" i="1"/>
  <c r="D11" i="1" s="1"/>
  <c r="H10" i="1"/>
  <c r="D10" i="1" s="1"/>
  <c r="H9" i="1"/>
  <c r="D9" i="1" s="1"/>
  <c r="H8" i="1"/>
  <c r="D8" i="1" s="1"/>
  <c r="H7" i="1"/>
  <c r="C12" i="1"/>
  <c r="C11" i="1"/>
  <c r="C10" i="1"/>
  <c r="C9" i="1"/>
  <c r="C7" i="1"/>
  <c r="G17" i="1"/>
  <c r="C17" i="1" s="1"/>
  <c r="G16" i="1"/>
  <c r="C16" i="1" s="1"/>
  <c r="G15" i="1"/>
  <c r="C15" i="1" s="1"/>
  <c r="G14" i="1"/>
  <c r="C14" i="1" s="1"/>
  <c r="G13" i="1"/>
  <c r="C13" i="1" s="1"/>
  <c r="G12" i="1"/>
  <c r="G11" i="1"/>
  <c r="G10" i="1"/>
  <c r="G9" i="1"/>
  <c r="G8" i="1"/>
  <c r="C8" i="1" s="1"/>
  <c r="G7" i="1"/>
  <c r="F17" i="1"/>
  <c r="F16" i="1"/>
  <c r="F15" i="1"/>
  <c r="F14" i="1"/>
  <c r="F13" i="1"/>
  <c r="F12" i="1"/>
  <c r="F11" i="1"/>
  <c r="F10" i="1"/>
  <c r="F9" i="1"/>
  <c r="F8" i="1"/>
  <c r="F7" i="1"/>
  <c r="B8" i="1"/>
  <c r="B9" i="1" s="1"/>
  <c r="B10" i="1" s="1"/>
  <c r="B11" i="1" s="1"/>
  <c r="B12" i="1" s="1"/>
  <c r="B13" i="1" s="1"/>
  <c r="B14" i="1" s="1"/>
  <c r="B15" i="1" s="1"/>
  <c r="B16" i="1" s="1"/>
  <c r="F8" i="3" l="1"/>
  <c r="G8" i="3" s="1"/>
  <c r="F9" i="3"/>
  <c r="G9" i="3" s="1"/>
</calcChain>
</file>

<file path=xl/sharedStrings.xml><?xml version="1.0" encoding="utf-8"?>
<sst xmlns="http://schemas.openxmlformats.org/spreadsheetml/2006/main" count="54" uniqueCount="31">
  <si>
    <t>m1</t>
  </si>
  <si>
    <t>s1</t>
  </si>
  <si>
    <t>m2</t>
  </si>
  <si>
    <t>s2</t>
  </si>
  <si>
    <t>correlation</t>
  </si>
  <si>
    <t>sharpe ratio</t>
  </si>
  <si>
    <t>a1 weight</t>
  </si>
  <si>
    <t>mean</t>
  </si>
  <si>
    <t>var</t>
  </si>
  <si>
    <t>var2</t>
  </si>
  <si>
    <t>x-axis, weight on stock 1</t>
  </si>
  <si>
    <t>y-axis, sharpe ratio</t>
  </si>
  <si>
    <t>netscape</t>
  </si>
  <si>
    <t>walmart</t>
  </si>
  <si>
    <t>weight 1</t>
  </si>
  <si>
    <t>weight 2</t>
  </si>
  <si>
    <t>sd</t>
  </si>
  <si>
    <t>weight rf</t>
  </si>
  <si>
    <t>rf</t>
  </si>
  <si>
    <t>conservative</t>
  </si>
  <si>
    <t>moderate</t>
  </si>
  <si>
    <t>aggressive</t>
  </si>
  <si>
    <t>risky bonds</t>
  </si>
  <si>
    <t>stocks</t>
  </si>
  <si>
    <t>Whole Port</t>
  </si>
  <si>
    <t>Risky Port</t>
  </si>
  <si>
    <t>MV efficent</t>
  </si>
  <si>
    <t>Sharpe Ratio</t>
  </si>
  <si>
    <t>Using Correlation of zero</t>
  </si>
  <si>
    <t>Using Correlation of 0.25</t>
  </si>
  <si>
    <t>As correlation increases, the optimal portfolio has less of the second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</si>
</sst>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Sharpe Ratio as a Function of Portfolio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'q4'!$B$7:$B$17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'q4'!$C$7:$C$17</c:f>
              <c:numCache>
                <c:formatCode>General</c:formatCode>
                <c:ptCount val="11"/>
                <c:pt idx="0">
                  <c:v>0.74999999999999989</c:v>
                </c:pt>
                <c:pt idx="1">
                  <c:v>0.80062856404263749</c:v>
                </c:pt>
                <c:pt idx="2">
                  <c:v>0.84887468762716511</c:v>
                </c:pt>
                <c:pt idx="3">
                  <c:v>0.88631842180312725</c:v>
                </c:pt>
                <c:pt idx="4">
                  <c:v>0.90138781886599728</c:v>
                </c:pt>
                <c:pt idx="5">
                  <c:v>0.88388347648318422</c:v>
                </c:pt>
                <c:pt idx="6">
                  <c:v>0.83205029433784361</c:v>
                </c:pt>
                <c:pt idx="7">
                  <c:v>0.75501198894340482</c:v>
                </c:pt>
                <c:pt idx="8">
                  <c:v>0.66697296884991586</c:v>
                </c:pt>
                <c:pt idx="9">
                  <c:v>0.57976551189294434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F-4572-95F7-83B567639FD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'q4'!$B$7:$B$17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0.70000000000000007</c:v>
                </c:pt>
                <c:pt idx="4">
                  <c:v>0.60000000000000009</c:v>
                </c:pt>
                <c:pt idx="5">
                  <c:v>0.50000000000000011</c:v>
                </c:pt>
                <c:pt idx="6">
                  <c:v>0.40000000000000013</c:v>
                </c:pt>
                <c:pt idx="7">
                  <c:v>0.30000000000000016</c:v>
                </c:pt>
                <c:pt idx="8">
                  <c:v>0.20000000000000015</c:v>
                </c:pt>
                <c:pt idx="9">
                  <c:v>0.10000000000000014</c:v>
                </c:pt>
                <c:pt idx="10">
                  <c:v>0</c:v>
                </c:pt>
              </c:numCache>
            </c:numRef>
          </c:xVal>
          <c:yVal>
            <c:numRef>
              <c:f>'q4'!$D$7:$D$17</c:f>
              <c:numCache>
                <c:formatCode>General</c:formatCode>
                <c:ptCount val="11"/>
                <c:pt idx="0">
                  <c:v>0.74999999999999989</c:v>
                </c:pt>
                <c:pt idx="1">
                  <c:v>0.77952482932718203</c:v>
                </c:pt>
                <c:pt idx="2">
                  <c:v>0.80295506854696597</c:v>
                </c:pt>
                <c:pt idx="3">
                  <c:v>0.81556482599573887</c:v>
                </c:pt>
                <c:pt idx="4">
                  <c:v>0.8125</c:v>
                </c:pt>
                <c:pt idx="5">
                  <c:v>0.79056941504209477</c:v>
                </c:pt>
                <c:pt idx="6">
                  <c:v>0.75</c:v>
                </c:pt>
                <c:pt idx="7">
                  <c:v>0.69474040732970366</c:v>
                </c:pt>
                <c:pt idx="8">
                  <c:v>0.63089326814404501</c:v>
                </c:pt>
                <c:pt idx="9">
                  <c:v>0.56448349709899381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4572-95F7-83B56763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11528"/>
        <c:axId val="573011856"/>
      </c:scatterChart>
      <c:valAx>
        <c:axId val="57301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1856"/>
        <c:crosses val="autoZero"/>
        <c:crossBetween val="midCat"/>
      </c:valAx>
      <c:valAx>
        <c:axId val="573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296918</xdr:colOff>
      <xdr:row>4</xdr:row>
      <xdr:rowOff>178677</xdr:rowOff>
    </xdr:from>
    <xdr:to>
      <xdr:col>15</xdr:col>
      <xdr:colOff>601718</xdr:colOff>
      <xdr:row>19</xdr:row>
      <xdr:rowOff>162911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EE2B6-01A1-4A5A-A9A4-A6FBC3D4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C71A-55A9-4FCE-81C3-28BFE9BE41D1}">
  <dimension ref="B1:J17"/>
  <sheetViews>
    <sheetView tabSelected="1" zoomScale="145" zoomScaleNormal="145" workbookViewId="0">
      <selection activeCell="J2" sqref="J2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.88671875" style="1" customWidth="1"/>
    <col min="4" max="4" width="10.88671875" style="1" bestFit="1" customWidth="1"/>
    <col min="5" max="6" width="8.88671875" style="1"/>
    <col min="7" max="8" width="10.33203125" style="1" customWidth="1"/>
    <col min="9" max="16384" width="8.88671875" style="1"/>
  </cols>
  <sheetData>
    <row r="1" spans="2:10" x14ac:dyDescent="0.3">
      <c r="J1" s="5" t="s">
        <v>30</v>
      </c>
    </row>
    <row r="2" spans="2:10" x14ac:dyDescent="0.3">
      <c r="G2" s="4" t="s">
        <v>28</v>
      </c>
      <c r="H2" s="4" t="s">
        <v>29</v>
      </c>
    </row>
    <row r="3" spans="2:10" x14ac:dyDescent="0.3">
      <c r="B3" s="1" t="s">
        <v>0</v>
      </c>
      <c r="C3" s="1">
        <v>0.15</v>
      </c>
      <c r="D3" s="1" t="s">
        <v>2</v>
      </c>
      <c r="E3" s="1">
        <v>0.1</v>
      </c>
      <c r="G3" s="4"/>
      <c r="H3" s="4"/>
      <c r="J3" s="1" t="s">
        <v>10</v>
      </c>
    </row>
    <row r="4" spans="2:10" x14ac:dyDescent="0.3">
      <c r="B4" s="1" t="s">
        <v>1</v>
      </c>
      <c r="C4" s="1">
        <v>0.2</v>
      </c>
      <c r="D4" s="1" t="s">
        <v>3</v>
      </c>
      <c r="E4" s="1">
        <v>0.2</v>
      </c>
      <c r="G4" s="4"/>
      <c r="H4" s="4"/>
      <c r="J4" s="1" t="s">
        <v>11</v>
      </c>
    </row>
    <row r="5" spans="2:10" x14ac:dyDescent="0.3">
      <c r="B5" s="1" t="s">
        <v>4</v>
      </c>
      <c r="C5" s="1">
        <v>0</v>
      </c>
      <c r="D5" s="1">
        <v>0.25</v>
      </c>
      <c r="G5" s="4"/>
      <c r="H5" s="4"/>
    </row>
    <row r="6" spans="2:10" x14ac:dyDescent="0.3">
      <c r="B6" s="2" t="s">
        <v>6</v>
      </c>
      <c r="C6" s="2" t="s">
        <v>5</v>
      </c>
      <c r="D6" s="2" t="s">
        <v>5</v>
      </c>
      <c r="F6" s="1" t="s">
        <v>7</v>
      </c>
      <c r="G6" s="1" t="s">
        <v>8</v>
      </c>
      <c r="H6" s="1" t="s">
        <v>9</v>
      </c>
    </row>
    <row r="7" spans="2:10" x14ac:dyDescent="0.3">
      <c r="B7" s="1">
        <v>1</v>
      </c>
      <c r="C7" s="1">
        <f>F7/SQRT(G7)</f>
        <v>0.74999999999999989</v>
      </c>
      <c r="D7" s="1">
        <f>F7/SQRT(H7)</f>
        <v>0.74999999999999989</v>
      </c>
      <c r="F7" s="1">
        <f>$C$3*B7+(1-B7)*$E$3</f>
        <v>0.15</v>
      </c>
      <c r="G7" s="1">
        <f>B7^2*$C$4^2+(1-B7)^2*$E$4^2+2*B7*(1-B7)*$C$5*$C$4*$E$4</f>
        <v>4.0000000000000008E-2</v>
      </c>
      <c r="H7" s="1">
        <f>B7^2*$C$4^2+(1-B7)^2*$E$4^2+2*B7*(1-B7)*$D$5*$C$4*$E$4</f>
        <v>4.0000000000000008E-2</v>
      </c>
    </row>
    <row r="8" spans="2:10" x14ac:dyDescent="0.3">
      <c r="B8" s="1">
        <f>B7-0.1</f>
        <v>0.9</v>
      </c>
      <c r="C8" s="1">
        <f t="shared" ref="C8:C17" si="0">F8/SQRT(G8)</f>
        <v>0.80062856404263749</v>
      </c>
      <c r="D8" s="1">
        <f t="shared" ref="D8:D17" si="1">F8/SQRT(H8)</f>
        <v>0.77952482932718203</v>
      </c>
      <c r="F8" s="1">
        <f t="shared" ref="F8:F17" si="2">$C$3*B8+(1-B8)*$E$3</f>
        <v>0.14500000000000002</v>
      </c>
      <c r="G8" s="1">
        <f t="shared" ref="G8:G17" si="3">B8^2*$C$4^2+(1-B8)^2*$E$4^2+2*B8*(1-B8)*$C$5*$C$4*$E$4</f>
        <v>3.2800000000000003E-2</v>
      </c>
      <c r="H8" s="1">
        <f t="shared" ref="H8:H17" si="4">B8^2*$C$4^2+(1-B8)^2*$E$4^2+2*B8*(1-B8)*$D$5*$C$4*$E$4</f>
        <v>3.4600000000000006E-2</v>
      </c>
    </row>
    <row r="9" spans="2:10" x14ac:dyDescent="0.3">
      <c r="B9" s="1">
        <f t="shared" ref="B9:B16" si="5">B8-0.1</f>
        <v>0.8</v>
      </c>
      <c r="C9" s="1">
        <f t="shared" si="0"/>
        <v>0.84887468762716511</v>
      </c>
      <c r="D9" s="1">
        <f t="shared" si="1"/>
        <v>0.80295506854696597</v>
      </c>
      <c r="F9" s="1">
        <f t="shared" si="2"/>
        <v>0.13999999999999999</v>
      </c>
      <c r="G9" s="1">
        <f t="shared" si="3"/>
        <v>2.7200000000000012E-2</v>
      </c>
      <c r="H9" s="1">
        <f t="shared" si="4"/>
        <v>3.040000000000001E-2</v>
      </c>
    </row>
    <row r="10" spans="2:10" x14ac:dyDescent="0.3">
      <c r="B10" s="1">
        <f t="shared" si="5"/>
        <v>0.70000000000000007</v>
      </c>
      <c r="C10" s="1">
        <f t="shared" si="0"/>
        <v>0.88631842180312725</v>
      </c>
      <c r="D10" s="1">
        <f t="shared" si="1"/>
        <v>0.81556482599573887</v>
      </c>
      <c r="F10" s="1">
        <f t="shared" si="2"/>
        <v>0.13500000000000001</v>
      </c>
      <c r="G10" s="1">
        <f t="shared" si="3"/>
        <v>2.3200000000000005E-2</v>
      </c>
      <c r="H10" s="1">
        <f t="shared" si="4"/>
        <v>2.7400000000000004E-2</v>
      </c>
    </row>
    <row r="11" spans="2:10" x14ac:dyDescent="0.3">
      <c r="B11" s="1">
        <f t="shared" si="5"/>
        <v>0.60000000000000009</v>
      </c>
      <c r="C11" s="1">
        <f t="shared" si="0"/>
        <v>0.90138781886599728</v>
      </c>
      <c r="D11" s="1">
        <f t="shared" si="1"/>
        <v>0.8125</v>
      </c>
      <c r="F11" s="1">
        <f t="shared" si="2"/>
        <v>0.13</v>
      </c>
      <c r="G11" s="1">
        <f t="shared" si="3"/>
        <v>2.0800000000000006E-2</v>
      </c>
      <c r="H11" s="1">
        <f t="shared" si="4"/>
        <v>2.5600000000000005E-2</v>
      </c>
    </row>
    <row r="12" spans="2:10" x14ac:dyDescent="0.3">
      <c r="B12" s="1">
        <f t="shared" si="5"/>
        <v>0.50000000000000011</v>
      </c>
      <c r="C12" s="1">
        <f t="shared" si="0"/>
        <v>0.88388347648318422</v>
      </c>
      <c r="D12" s="1">
        <f t="shared" si="1"/>
        <v>0.79056941504209477</v>
      </c>
      <c r="F12" s="1">
        <f t="shared" si="2"/>
        <v>0.125</v>
      </c>
      <c r="G12" s="1">
        <f t="shared" si="3"/>
        <v>2.0000000000000004E-2</v>
      </c>
      <c r="H12" s="1">
        <f t="shared" si="4"/>
        <v>2.5000000000000005E-2</v>
      </c>
    </row>
    <row r="13" spans="2:10" x14ac:dyDescent="0.3">
      <c r="B13" s="1">
        <f t="shared" si="5"/>
        <v>0.40000000000000013</v>
      </c>
      <c r="C13" s="1">
        <f t="shared" si="0"/>
        <v>0.83205029433784361</v>
      </c>
      <c r="D13" s="1">
        <f t="shared" si="1"/>
        <v>0.75</v>
      </c>
      <c r="F13" s="1">
        <f t="shared" si="2"/>
        <v>0.12000000000000001</v>
      </c>
      <c r="G13" s="1">
        <f t="shared" si="3"/>
        <v>2.0800000000000003E-2</v>
      </c>
      <c r="H13" s="1">
        <f t="shared" si="4"/>
        <v>2.5600000000000005E-2</v>
      </c>
    </row>
    <row r="14" spans="2:10" x14ac:dyDescent="0.3">
      <c r="B14" s="1">
        <f t="shared" si="5"/>
        <v>0.30000000000000016</v>
      </c>
      <c r="C14" s="1">
        <f t="shared" si="0"/>
        <v>0.75501198894340482</v>
      </c>
      <c r="D14" s="1">
        <f t="shared" si="1"/>
        <v>0.69474040732970366</v>
      </c>
      <c r="F14" s="1">
        <f t="shared" si="2"/>
        <v>0.11500000000000002</v>
      </c>
      <c r="G14" s="1">
        <f t="shared" si="3"/>
        <v>2.3199999999999998E-2</v>
      </c>
      <c r="H14" s="1">
        <f t="shared" si="4"/>
        <v>2.7400000000000001E-2</v>
      </c>
    </row>
    <row r="15" spans="2:10" x14ac:dyDescent="0.3">
      <c r="B15" s="1">
        <f t="shared" si="5"/>
        <v>0.20000000000000015</v>
      </c>
      <c r="C15" s="1">
        <f t="shared" si="0"/>
        <v>0.66697296884991586</v>
      </c>
      <c r="D15" s="1">
        <f t="shared" si="1"/>
        <v>0.63089326814404501</v>
      </c>
      <c r="F15" s="1">
        <f t="shared" si="2"/>
        <v>0.11000000000000001</v>
      </c>
      <c r="G15" s="1">
        <f t="shared" si="3"/>
        <v>2.7199999999999995E-2</v>
      </c>
      <c r="H15" s="1">
        <f t="shared" si="4"/>
        <v>3.0399999999999996E-2</v>
      </c>
    </row>
    <row r="16" spans="2:10" x14ac:dyDescent="0.3">
      <c r="B16" s="1">
        <f t="shared" si="5"/>
        <v>0.10000000000000014</v>
      </c>
      <c r="C16" s="1">
        <f t="shared" si="0"/>
        <v>0.57976551189294434</v>
      </c>
      <c r="D16" s="1">
        <f t="shared" si="1"/>
        <v>0.56448349709899381</v>
      </c>
      <c r="F16" s="1">
        <f t="shared" si="2"/>
        <v>0.10500000000000001</v>
      </c>
      <c r="G16" s="1">
        <f t="shared" si="3"/>
        <v>3.2800000000000003E-2</v>
      </c>
      <c r="H16" s="1">
        <f t="shared" si="4"/>
        <v>3.4600000000000006E-2</v>
      </c>
    </row>
    <row r="17" spans="2:8" x14ac:dyDescent="0.3">
      <c r="B17" s="1">
        <v>0</v>
      </c>
      <c r="C17" s="1">
        <f t="shared" si="0"/>
        <v>0.5</v>
      </c>
      <c r="D17" s="1">
        <f t="shared" si="1"/>
        <v>0.5</v>
      </c>
      <c r="F17" s="1">
        <f t="shared" si="2"/>
        <v>0.1</v>
      </c>
      <c r="G17" s="1">
        <f t="shared" si="3"/>
        <v>4.0000000000000008E-2</v>
      </c>
      <c r="H17" s="1">
        <f t="shared" si="4"/>
        <v>4.0000000000000008E-2</v>
      </c>
    </row>
  </sheetData>
  <mergeCells count="2">
    <mergeCell ref="G2:G5"/>
    <mergeCell ref="H2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1CBF-5398-42A0-B5ED-3BC4A1760DFF}">
  <dimension ref="A1:G8"/>
  <sheetViews>
    <sheetView zoomScale="145" zoomScaleNormal="145" workbookViewId="0">
      <selection activeCell="F49" sqref="F49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.88671875" style="1" customWidth="1"/>
    <col min="4" max="4" width="10.88671875" style="1" bestFit="1" customWidth="1"/>
    <col min="5" max="16384" width="8.88671875" style="1"/>
  </cols>
  <sheetData>
    <row r="1" spans="1:7" x14ac:dyDescent="0.3">
      <c r="B1" s="1">
        <v>1</v>
      </c>
      <c r="C1" s="1" t="s">
        <v>12</v>
      </c>
    </row>
    <row r="2" spans="1:7" x14ac:dyDescent="0.3">
      <c r="B2" s="1">
        <v>2</v>
      </c>
      <c r="C2" s="1" t="s">
        <v>13</v>
      </c>
    </row>
    <row r="3" spans="1:7" x14ac:dyDescent="0.3">
      <c r="B3" s="1" t="s">
        <v>0</v>
      </c>
      <c r="C3" s="1">
        <v>0.14799999999999999</v>
      </c>
      <c r="D3" s="1" t="s">
        <v>2</v>
      </c>
      <c r="E3" s="1">
        <v>0.13</v>
      </c>
      <c r="F3" s="1" t="s">
        <v>18</v>
      </c>
      <c r="G3" s="1">
        <v>0.04</v>
      </c>
    </row>
    <row r="4" spans="1:7" x14ac:dyDescent="0.3">
      <c r="B4" s="1" t="s">
        <v>1</v>
      </c>
      <c r="C4" s="1">
        <f>SQRT(0.64)</f>
        <v>0.8</v>
      </c>
      <c r="D4" s="1" t="s">
        <v>3</v>
      </c>
      <c r="E4" s="1">
        <f>SQRT(0.25)</f>
        <v>0.5</v>
      </c>
    </row>
    <row r="5" spans="1:7" x14ac:dyDescent="0.3">
      <c r="B5" s="1" t="s">
        <v>4</v>
      </c>
      <c r="C5" s="1">
        <v>0.1</v>
      </c>
    </row>
    <row r="6" spans="1:7" x14ac:dyDescent="0.3">
      <c r="A6" s="1" t="s">
        <v>17</v>
      </c>
      <c r="B6" s="2" t="s">
        <v>14</v>
      </c>
      <c r="C6" s="2" t="s">
        <v>15</v>
      </c>
      <c r="D6" s="2" t="s">
        <v>7</v>
      </c>
      <c r="E6" s="2" t="s">
        <v>8</v>
      </c>
    </row>
    <row r="7" spans="1:7" x14ac:dyDescent="0.3">
      <c r="A7" s="1">
        <v>0.2</v>
      </c>
      <c r="B7" s="1">
        <v>0.4</v>
      </c>
      <c r="C7" s="1">
        <v>0.4</v>
      </c>
      <c r="D7" s="1">
        <f>A7*G3+B7*C3+C7*E3</f>
        <v>0.11920000000000001</v>
      </c>
      <c r="E7" s="1">
        <f>C7^2*$C$4^2+B7^2*$E$4^2+2*C7*B7*$C$5*$C$4*$E$4</f>
        <v>0.15520000000000006</v>
      </c>
    </row>
    <row r="8" spans="1:7" x14ac:dyDescent="0.3">
      <c r="D8" s="1" t="s">
        <v>16</v>
      </c>
      <c r="E8" s="1">
        <f>SQRT(E7)</f>
        <v>0.39395431207184428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8A7E-5E5C-4295-8A22-B78006915C44}">
  <dimension ref="A1:H15"/>
  <sheetViews>
    <sheetView zoomScale="160" zoomScaleNormal="160" workbookViewId="0">
      <selection activeCell="D9" sqref="D9"/>
    </sheetView>
  </sheetViews>
  <sheetFormatPr defaultRowHeight="14.4" x14ac:dyDescent="0.3"/>
  <cols>
    <col min="1" max="1" width="11.33203125" style="1" bestFit="1" customWidth="1"/>
    <col min="2" max="2" width="8.88671875" style="1"/>
    <col min="3" max="3" width="10.88671875" style="1" bestFit="1" customWidth="1"/>
    <col min="4" max="4" width="10.88671875" style="1" customWidth="1"/>
    <col min="5" max="5" width="10.88671875" style="1" bestFit="1" customWidth="1"/>
    <col min="6" max="16384" width="8.88671875" style="1"/>
  </cols>
  <sheetData>
    <row r="1" spans="1:8" x14ac:dyDescent="0.3">
      <c r="C1" s="1">
        <v>1</v>
      </c>
      <c r="D1" s="1" t="s">
        <v>22</v>
      </c>
    </row>
    <row r="2" spans="1:8" x14ac:dyDescent="0.3">
      <c r="C2" s="1">
        <v>2</v>
      </c>
      <c r="D2" s="1" t="s">
        <v>23</v>
      </c>
    </row>
    <row r="3" spans="1:8" x14ac:dyDescent="0.3">
      <c r="C3" s="1" t="s">
        <v>0</v>
      </c>
      <c r="D3" s="1">
        <v>7.0000000000000007E-2</v>
      </c>
      <c r="E3" s="1" t="s">
        <v>2</v>
      </c>
      <c r="F3" s="1">
        <v>0.12</v>
      </c>
      <c r="G3" s="1" t="s">
        <v>18</v>
      </c>
      <c r="H3" s="1">
        <v>0.04</v>
      </c>
    </row>
    <row r="4" spans="1:8" x14ac:dyDescent="0.3">
      <c r="C4" s="1" t="s">
        <v>1</v>
      </c>
      <c r="D4" s="1">
        <v>0.2</v>
      </c>
      <c r="E4" s="1" t="s">
        <v>3</v>
      </c>
      <c r="F4" s="1">
        <v>0.09</v>
      </c>
    </row>
    <row r="5" spans="1:8" x14ac:dyDescent="0.3">
      <c r="C5" s="1" t="s">
        <v>4</v>
      </c>
      <c r="D5" s="1">
        <v>0.25</v>
      </c>
    </row>
    <row r="6" spans="1:8" x14ac:dyDescent="0.3">
      <c r="A6" s="1" t="s">
        <v>24</v>
      </c>
      <c r="B6" s="1" t="s">
        <v>18</v>
      </c>
      <c r="C6" s="2" t="s">
        <v>22</v>
      </c>
      <c r="D6" s="2" t="s">
        <v>23</v>
      </c>
      <c r="E6" s="2" t="s">
        <v>7</v>
      </c>
      <c r="F6" s="2" t="s">
        <v>8</v>
      </c>
      <c r="G6" s="1" t="s">
        <v>16</v>
      </c>
    </row>
    <row r="7" spans="1:8" x14ac:dyDescent="0.3">
      <c r="A7" s="1" t="s">
        <v>19</v>
      </c>
      <c r="B7" s="1">
        <v>0.2</v>
      </c>
      <c r="C7" s="1">
        <v>0.4</v>
      </c>
      <c r="D7" s="1">
        <v>0.4</v>
      </c>
      <c r="E7" s="1">
        <f>B7*$H$3+C7*$D$3+D7*$F$3</f>
        <v>8.4000000000000005E-2</v>
      </c>
      <c r="F7" s="1">
        <f>D7^2*$D$4^2+C7^2*$F$4^2+2*D7*C7*$D$5*$D$4*$F$4</f>
        <v>9.1360000000000035E-3</v>
      </c>
      <c r="G7" s="1">
        <f>SQRT(F7)</f>
        <v>9.5582425162788184E-2</v>
      </c>
    </row>
    <row r="8" spans="1:8" x14ac:dyDescent="0.3">
      <c r="A8" s="1" t="s">
        <v>20</v>
      </c>
      <c r="B8" s="1">
        <v>0.1</v>
      </c>
      <c r="C8" s="1">
        <v>0.3</v>
      </c>
      <c r="D8" s="1">
        <v>0.6</v>
      </c>
      <c r="E8" s="1">
        <f t="shared" ref="E8:E9" si="0">B8*$H$3+C8*$D$3+D8*$F$3</f>
        <v>9.7000000000000003E-2</v>
      </c>
      <c r="F8" s="1">
        <f>D8^2*$D$4^2+C8^2*$F$4^2+2*D8*C8*$D$5*$D$4*$F$4</f>
        <v>1.6749000000000003E-2</v>
      </c>
      <c r="G8" s="1">
        <f>SQRT(F8)</f>
        <v>0.12941792766073795</v>
      </c>
    </row>
    <row r="9" spans="1:8" x14ac:dyDescent="0.3">
      <c r="A9" s="1" t="s">
        <v>21</v>
      </c>
      <c r="B9" s="1">
        <v>0</v>
      </c>
      <c r="C9" s="1">
        <v>0.2</v>
      </c>
      <c r="D9" s="1">
        <v>0.8</v>
      </c>
      <c r="E9" s="1">
        <f t="shared" si="0"/>
        <v>0.11</v>
      </c>
      <c r="F9" s="1">
        <f>D9^2*$D$4^2+C9^2*$F$4^2+2*D9*C9*$D$5*$D$4*$F$4</f>
        <v>2.7364000000000013E-2</v>
      </c>
      <c r="G9" s="3">
        <f>SQRT(F9)</f>
        <v>0.16542067585401776</v>
      </c>
    </row>
    <row r="10" spans="1:8" x14ac:dyDescent="0.3">
      <c r="A10" s="1" t="s">
        <v>25</v>
      </c>
      <c r="H10" s="1" t="s">
        <v>27</v>
      </c>
    </row>
    <row r="11" spans="1:8" x14ac:dyDescent="0.3">
      <c r="A11" s="1" t="s">
        <v>19</v>
      </c>
      <c r="B11" s="1">
        <v>0</v>
      </c>
      <c r="C11" s="1">
        <v>0.5</v>
      </c>
      <c r="D11" s="1">
        <v>0.5</v>
      </c>
      <c r="E11" s="1">
        <f t="shared" ref="E11:E13" si="1">B11*$H$3+C11*$D$3+D11*$F$3</f>
        <v>9.5000000000000001E-2</v>
      </c>
      <c r="F11" s="1">
        <f>D11^2*$D$4^2+C11^2*$F$4^2+2*D11*C11*$D$5*$D$4*$F$4</f>
        <v>1.4275000000000001E-2</v>
      </c>
      <c r="G11" s="1">
        <f>SQRT(F11)</f>
        <v>0.11947803145348521</v>
      </c>
      <c r="H11" s="1">
        <f t="shared" ref="H11:H13" si="2">E11/G11</f>
        <v>0.79512525310550575</v>
      </c>
    </row>
    <row r="12" spans="1:8" x14ac:dyDescent="0.3">
      <c r="A12" s="1" t="s">
        <v>20</v>
      </c>
      <c r="B12" s="1">
        <v>0</v>
      </c>
      <c r="C12" s="1">
        <f>1/3</f>
        <v>0.33333333333333331</v>
      </c>
      <c r="D12" s="1">
        <f>2/3</f>
        <v>0.66666666666666663</v>
      </c>
      <c r="E12" s="1">
        <f t="shared" si="1"/>
        <v>0.10333333333333332</v>
      </c>
      <c r="F12" s="1">
        <f>D12^2*$D$4^2+C12^2*$F$4^2+2*D12*C12*$D$5*$D$4*$F$4</f>
        <v>2.0677777777777781E-2</v>
      </c>
      <c r="G12" s="1">
        <f>SQRT(F12)</f>
        <v>0.14379769740081996</v>
      </c>
      <c r="H12" s="1">
        <f t="shared" si="2"/>
        <v>0.71860214176659054</v>
      </c>
    </row>
    <row r="13" spans="1:8" x14ac:dyDescent="0.3">
      <c r="A13" s="1" t="s">
        <v>21</v>
      </c>
      <c r="B13" s="1">
        <v>0</v>
      </c>
      <c r="C13" s="1">
        <v>0.2</v>
      </c>
      <c r="D13" s="1">
        <v>0.8</v>
      </c>
      <c r="E13" s="1">
        <f t="shared" si="1"/>
        <v>0.11</v>
      </c>
      <c r="F13" s="1">
        <f>D13^2*$D$4^2+C13^2*$F$4^2+2*D13*C13*$D$5*$D$4*$F$4</f>
        <v>2.7364000000000013E-2</v>
      </c>
      <c r="G13" s="1">
        <f>SQRT(F13)</f>
        <v>0.16542067585401776</v>
      </c>
      <c r="H13" s="1">
        <f t="shared" si="2"/>
        <v>0.66497128869836075</v>
      </c>
    </row>
    <row r="15" spans="1:8" x14ac:dyDescent="0.3">
      <c r="A15" s="1" t="s">
        <v>26</v>
      </c>
      <c r="B15" s="1">
        <v>0</v>
      </c>
      <c r="C15" s="1">
        <f>0.62</f>
        <v>0.62</v>
      </c>
      <c r="D15" s="1">
        <v>0.38</v>
      </c>
      <c r="E15" s="1">
        <f>B15*$H$3+C15*$D$3+D15*$F$3</f>
        <v>8.8999999999999996E-2</v>
      </c>
      <c r="F15" s="1">
        <f>D15^2*$D$4^2+C15^2*$F$4^2+2*D15*C15*$D$5*$D$4*$F$4</f>
        <v>1.101004E-2</v>
      </c>
      <c r="G15" s="3">
        <f>SQRT(F15)</f>
        <v>0.10492873772232277</v>
      </c>
      <c r="H15" s="1">
        <f>E15/G15</f>
        <v>0.84819470749304504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</vt:lpstr>
      <vt:lpstr>q5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Sammon</dc:creator>
  <cp:lastModifiedBy>Marco Sammon</cp:lastModifiedBy>
  <dcterms:created xsi:type="dcterms:W3CDTF">2017-11-04T19:58:49Z</dcterms:created>
  <dcterms:modified xsi:type="dcterms:W3CDTF">2018-02-28T15:50:53Z</dcterms:modified>
</cp:coreProperties>
</file>