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Library/CloudStorage/OneDrive-SemmelweisEgyetem/PCA_sa/flame/"/>
    </mc:Choice>
  </mc:AlternateContent>
  <xr:revisionPtr revIDLastSave="0" documentId="13_ncr:1_{8D2459B0-C94A-1546-9314-7E0BD2FC6919}" xr6:coauthVersionLast="47" xr6:coauthVersionMax="47" xr10:uidLastSave="{00000000-0000-0000-0000-000000000000}"/>
  <bookViews>
    <workbookView xWindow="0" yWindow="500" windowWidth="33600" windowHeight="20500" activeTab="1" xr2:uid="{D7B9C10B-EFE8-A245-B1BC-8FA42727B21B}"/>
  </bookViews>
  <sheets>
    <sheet name="Sheet1" sheetId="1" r:id="rId1"/>
    <sheet name="ics" sheetId="3" r:id="rId2"/>
    <sheet name="Sheet2" sheetId="10" r:id="rId3"/>
  </sheets>
  <definedNames>
    <definedName name="oszto">ics!$T$3</definedName>
    <definedName name="VNa">ics!$T$3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3" l="1"/>
  <c r="E7" i="1"/>
  <c r="D2" i="1"/>
  <c r="D1" i="1"/>
  <c r="E101" i="1"/>
  <c r="E21" i="1"/>
  <c r="D21" i="1"/>
  <c r="E44" i="1"/>
  <c r="D3" i="1"/>
  <c r="D4" i="1"/>
  <c r="D6" i="1"/>
  <c r="D7" i="1"/>
  <c r="D9" i="1"/>
  <c r="D11" i="1"/>
  <c r="D13" i="1"/>
  <c r="D14" i="1"/>
  <c r="D15" i="1"/>
  <c r="D17" i="1"/>
  <c r="D18" i="1"/>
  <c r="D19" i="1"/>
  <c r="D20" i="1"/>
  <c r="D27" i="1"/>
  <c r="D30" i="1"/>
  <c r="D31" i="1"/>
  <c r="D32" i="1"/>
  <c r="D34" i="1"/>
  <c r="D36" i="1"/>
  <c r="D38" i="1"/>
  <c r="D40" i="1"/>
  <c r="D41" i="1"/>
  <c r="D42" i="1"/>
  <c r="D43" i="1"/>
  <c r="D44" i="1"/>
  <c r="D50" i="1"/>
  <c r="D51" i="1"/>
  <c r="D59" i="1"/>
  <c r="D61" i="1"/>
  <c r="D62" i="1"/>
  <c r="D63" i="1"/>
  <c r="D65" i="1"/>
  <c r="D66" i="1"/>
  <c r="D67" i="1"/>
  <c r="D71" i="1"/>
  <c r="D72" i="1"/>
  <c r="D74" i="1"/>
  <c r="D77" i="1"/>
  <c r="D78" i="1"/>
  <c r="D80" i="1"/>
  <c r="D83" i="1"/>
  <c r="D85" i="1"/>
  <c r="D86" i="1"/>
  <c r="D89" i="1"/>
  <c r="D95" i="1"/>
  <c r="D97" i="1"/>
  <c r="D102" i="1"/>
  <c r="D103" i="1"/>
  <c r="D105" i="1"/>
  <c r="D110" i="1"/>
  <c r="D111" i="1"/>
  <c r="D113" i="1"/>
  <c r="D115" i="1"/>
  <c r="D117" i="1"/>
  <c r="D118" i="1"/>
  <c r="D119" i="1"/>
  <c r="D120" i="1"/>
  <c r="D121" i="1"/>
  <c r="D122" i="1"/>
  <c r="D124" i="1"/>
  <c r="D126" i="1"/>
  <c r="D128" i="1"/>
  <c r="D12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B5" i="3"/>
  <c r="R3" i="3"/>
  <c r="S3" i="3"/>
  <c r="T3" i="3" l="1"/>
  <c r="B45" i="3" l="1"/>
  <c r="B50" i="3"/>
  <c r="G22" i="3"/>
  <c r="B16" i="3"/>
  <c r="B15" i="3"/>
</calcChain>
</file>

<file path=xl/sharedStrings.xml><?xml version="1.0" encoding="utf-8"?>
<sst xmlns="http://schemas.openxmlformats.org/spreadsheetml/2006/main" count="371" uniqueCount="271">
  <si>
    <t>AMPK+nS=&gt;AMPKa+nS</t>
  </si>
  <si>
    <t>AMPKa=&gt;AMPK</t>
  </si>
  <si>
    <t xml:space="preserve">ULK + mTORa = mTORa:ULK </t>
  </si>
  <si>
    <t>AMPKa+TSC=&gt;AMPKa+TSCa</t>
  </si>
  <si>
    <t>AKTa+TSCa=&gt;AKTa+TSC</t>
  </si>
  <si>
    <t>RHEBa+TSCa=&gt;RHEB+TSCa</t>
  </si>
  <si>
    <t>RHEBa+mTOR=&gt;RHEBa+mTORa</t>
  </si>
  <si>
    <t>RHEB=&gt;RHEBa</t>
  </si>
  <si>
    <t>ULKa=&gt;ULK</t>
  </si>
  <si>
    <t>AMPKa+ULKa=&gt;AMPK+ULKa</t>
  </si>
  <si>
    <t>ULKa =&gt; ULKa+phag</t>
  </si>
  <si>
    <t>phag+BEC1=&gt;preAUT+BEC1</t>
  </si>
  <si>
    <t>phag+BEC1:UVG=&gt;preAUT+BEC1:UVG</t>
  </si>
  <si>
    <t>BEC1+UVG=BEC1:UVG</t>
  </si>
  <si>
    <t>ATG5+phag=&gt;ATG5+AUT</t>
  </si>
  <si>
    <t>eS+PERK=&gt;PERKa</t>
  </si>
  <si>
    <t>PERKa+ATF4=&gt;PERK+ATF4a</t>
  </si>
  <si>
    <t>dS+DAPK=&gt;dS+DAPKa</t>
  </si>
  <si>
    <t>DAPKa=&gt;DAPK</t>
  </si>
  <si>
    <t>EPACa+PLCe=&gt;EPACa+PLCea</t>
  </si>
  <si>
    <t>PLCea=&gt;PLCe</t>
  </si>
  <si>
    <t>PLCea+PIP2=&gt;PLCea+IP3</t>
  </si>
  <si>
    <t>Ca2er+IP3R:IP3=&gt;Ca2ic+IP3R:IP3</t>
  </si>
  <si>
    <t>Ca2ic+SERCA=&gt;Ca2er+SERCA</t>
  </si>
  <si>
    <t>Ca2ic+Bax=&gt;Ca2ic+Baxa</t>
  </si>
  <si>
    <t>IP3R+IP3=IP3R:IP3</t>
  </si>
  <si>
    <t>IP3R:IP3+phag=&gt;IP3R:IP3</t>
  </si>
  <si>
    <t>Ca2ic+CaMKKb=&gt;Ca2ic+CaMKKba</t>
  </si>
  <si>
    <t>CaMKKba=&gt;Ca2ic+CaMKKb</t>
  </si>
  <si>
    <t>AMPK+CaMKKba=&gt;AMPKa+CaMKKba</t>
  </si>
  <si>
    <t>IP3R+BCL2=IP3R:BCL2</t>
  </si>
  <si>
    <t>BCL2p=&gt;BCL2</t>
  </si>
  <si>
    <t>Ca2ic+Calpain=&gt;Ca2ic+Calpaina</t>
  </si>
  <si>
    <t>Calpaina=&gt;Calpain</t>
  </si>
  <si>
    <t>Calpaina+Ga=&gt;Gaa+Calpaina</t>
  </si>
  <si>
    <t>Calpaina+ATG5=&gt;Calpaina+ATG5t</t>
  </si>
  <si>
    <t>ATG5t+BCL2=ATG5:BCL2</t>
  </si>
  <si>
    <t>Calpaina+Bid=&gt;Calpaina+tBid</t>
  </si>
  <si>
    <t>AC:Gaa=&gt;AC:Gaa+cAMP</t>
  </si>
  <si>
    <t>cAMP+EPAC=&gt;cAMP+EPACa</t>
  </si>
  <si>
    <t>EPACa=&gt;EPAC</t>
  </si>
  <si>
    <t>Ga=&gt;G</t>
  </si>
  <si>
    <t>AC+Ga=AC:Ga</t>
  </si>
  <si>
    <t>Ga+Gbg=&gt;Gabg</t>
  </si>
  <si>
    <t>BCL2+Bax=BCL2:Bax</t>
  </si>
  <si>
    <t>Bax+p53m=&gt;Bax*+p53m</t>
  </si>
  <si>
    <t>Baxa=&gt;Bax</t>
  </si>
  <si>
    <t>UVG+Bax=UVG:Bax</t>
  </si>
  <si>
    <t>cytc+caspase=&gt;cytc+caspasea</t>
  </si>
  <si>
    <t>Bid+caspasea=&gt;tBid+caspasea</t>
  </si>
  <si>
    <t>JNKa+caspase=&gt;JNKa+caspasea</t>
  </si>
  <si>
    <t>p53c=p53a</t>
  </si>
  <si>
    <t>p53c+Mdm2=&gt;p53m+Mdm2</t>
  </si>
  <si>
    <t>p53m+BCL2=p53:BCL2</t>
  </si>
  <si>
    <t>p53c+AMPKa=&gt;p53c+AMPK</t>
  </si>
  <si>
    <t>PUMA+BCL2=PUMA:BCL2</t>
  </si>
  <si>
    <t>mTORa+TFEBi=&gt;mTORa+TFEB</t>
  </si>
  <si>
    <t>phag+TFEB=&gt;AUT+TFEB</t>
  </si>
  <si>
    <t>Ins+PI3K=&gt;Ins+PI3Ka</t>
  </si>
  <si>
    <t>PI3Ka=&gt;PI3K</t>
  </si>
  <si>
    <t>AKT+PI3Ka=&gt;AKTa+PI3K</t>
  </si>
  <si>
    <t>AKTa=&gt;AKT</t>
  </si>
  <si>
    <t>AKTa+mTORa:ULKa=&gt;AKTa+mTOR+ULKa</t>
  </si>
  <si>
    <t>JNKa+BCL2=&gt;JNKa+BCL2p</t>
  </si>
  <si>
    <t>JNKa+BEC1:BCL2=&gt;JNKa+BEC1+BCL2p</t>
  </si>
  <si>
    <t>DAPKa+BEC1:BCL2=&gt;DAPKa+BEC1+BCL2</t>
  </si>
  <si>
    <t>eS+JNK=&gt;eS+JNKa</t>
  </si>
  <si>
    <t>JNKa=&gt;JNK</t>
  </si>
  <si>
    <t>MAPK15a=&gt;MAPK15</t>
  </si>
  <si>
    <t>PKA+MAPK15a=&gt;PKAa+MAPK15a</t>
  </si>
  <si>
    <t>PKAa=&gt;PKA</t>
  </si>
  <si>
    <t>PKAa+phag=&gt;PKAa+preAUT</t>
  </si>
  <si>
    <t xml:space="preserve">mTORa =&gt; mTOR </t>
  </si>
  <si>
    <t>ULKa + mTORa = mTORa:ULK</t>
  </si>
  <si>
    <t>BEC1+BCL2=BEC1:BCL2</t>
  </si>
  <si>
    <t>Gabg+GPCRa=&gt;Ga+Gbg+GPCRa</t>
  </si>
  <si>
    <t>TFEB=&gt;TFEBi</t>
  </si>
  <si>
    <t>nS+MAPK15=&gt;nS+MAPK15a</t>
  </si>
  <si>
    <t>PKAa+preAUT=&gt;PKAa+AUT</t>
  </si>
  <si>
    <t>NO24=&gt;ATG5</t>
  </si>
  <si>
    <t>cytc=&gt;NO23</t>
  </si>
  <si>
    <t>NO22+Baxa=&gt;cytc+Baxa</t>
  </si>
  <si>
    <t>PUMA=&gt;NO21</t>
  </si>
  <si>
    <t>NO20+p53a=&gt;p53a+PUMA</t>
  </si>
  <si>
    <t>DRAM=&gt;NO19</t>
  </si>
  <si>
    <t>Mdm2=&gt;NO17</t>
  </si>
  <si>
    <t>NO15+p53a=&gt;p53a+Mdm2</t>
  </si>
  <si>
    <t>p53c=&gt;NO14</t>
  </si>
  <si>
    <t>tBid=&gt;NO13</t>
  </si>
  <si>
    <t>NO14=&gt;Bid</t>
  </si>
  <si>
    <t>Bax=&gt;NO12</t>
  </si>
  <si>
    <t>cAMP=&gt;NO11</t>
  </si>
  <si>
    <t>Calpaina+BEC1=&gt;Calpaina+NO10</t>
  </si>
  <si>
    <t>NO08=&gt;phag</t>
  </si>
  <si>
    <t>AUT+eS=&gt;AUT+NO07</t>
  </si>
  <si>
    <t>AUT+nS=&gt;AUT+NO05</t>
  </si>
  <si>
    <t>AUT=&gt;NO04</t>
  </si>
  <si>
    <t>phag=&gt;NO03</t>
  </si>
  <si>
    <t>BEC1c=&gt;NO02</t>
  </si>
  <si>
    <t>NO01=&gt;BEC1</t>
  </si>
  <si>
    <t>ATF4a=&gt;phag</t>
  </si>
  <si>
    <t xml:space="preserve">AMPKa+mTORa =&gt; AMPKa + mTOR </t>
  </si>
  <si>
    <t xml:space="preserve">AMPKa+ULK =&gt; AMPKa + ULKa </t>
  </si>
  <si>
    <t>NO18+p53a=&gt;p53a+DRAM</t>
  </si>
  <si>
    <t>porcasp3</t>
  </si>
  <si>
    <t>procsp8</t>
  </si>
  <si>
    <t>nM</t>
  </si>
  <si>
    <t>AKT</t>
  </si>
  <si>
    <t>caspase</t>
  </si>
  <si>
    <t>ULK</t>
  </si>
  <si>
    <t>ATG5</t>
  </si>
  <si>
    <t>DAPK</t>
  </si>
  <si>
    <t>Bax</t>
  </si>
  <si>
    <t>BCL2</t>
  </si>
  <si>
    <t>Ca2ic</t>
  </si>
  <si>
    <t>PIP2</t>
  </si>
  <si>
    <t>IP3</t>
  </si>
  <si>
    <t>v</t>
  </si>
  <si>
    <t>Na</t>
  </si>
  <si>
    <t>dolan, lemon</t>
  </si>
  <si>
    <t>10-200</t>
  </si>
  <si>
    <t>IP3R</t>
  </si>
  <si>
    <t>Gpr_basal</t>
  </si>
  <si>
    <t>lemon</t>
  </si>
  <si>
    <t>tiveci</t>
  </si>
  <si>
    <t>SERCA</t>
  </si>
  <si>
    <t>dolan</t>
  </si>
  <si>
    <t>cAMP</t>
  </si>
  <si>
    <t>Iancu</t>
  </si>
  <si>
    <t>AC</t>
  </si>
  <si>
    <t>PKA</t>
  </si>
  <si>
    <t>Nakano</t>
  </si>
  <si>
    <t>Neumann</t>
  </si>
  <si>
    <t>Kallenberger</t>
  </si>
  <si>
    <t>bagci</t>
  </si>
  <si>
    <t>66-200</t>
  </si>
  <si>
    <t>16-33</t>
  </si>
  <si>
    <t>cytc</t>
  </si>
  <si>
    <t>tBid</t>
  </si>
  <si>
    <t>Bid</t>
  </si>
  <si>
    <t>100-205</t>
  </si>
  <si>
    <t>tiveci,smith</t>
  </si>
  <si>
    <t>smith</t>
  </si>
  <si>
    <t>11-64.477</t>
  </si>
  <si>
    <t>0.3-1.2</t>
  </si>
  <si>
    <t>2.4-11</t>
  </si>
  <si>
    <t>Átváltó</t>
  </si>
  <si>
    <t>nM=</t>
  </si>
  <si>
    <t>db=</t>
  </si>
  <si>
    <t>PUMA</t>
  </si>
  <si>
    <t>ATF4</t>
  </si>
  <si>
    <t>PERK</t>
  </si>
  <si>
    <t>JNK</t>
  </si>
  <si>
    <t>DRAM</t>
  </si>
  <si>
    <t>dolan,eundamrong</t>
  </si>
  <si>
    <t>1.5-37.5</t>
  </si>
  <si>
    <t>Ca2ex</t>
  </si>
  <si>
    <t>Ca2er</t>
  </si>
  <si>
    <t>wang</t>
  </si>
  <si>
    <t>100-200</t>
  </si>
  <si>
    <t>eundamrong,wang</t>
  </si>
  <si>
    <t>PLCe</t>
  </si>
  <si>
    <t>0.02-1</t>
  </si>
  <si>
    <t>1000-2000</t>
  </si>
  <si>
    <t>IP</t>
  </si>
  <si>
    <t>IP2</t>
  </si>
  <si>
    <t>chong,geva</t>
  </si>
  <si>
    <t>chong2</t>
  </si>
  <si>
    <t>chong</t>
  </si>
  <si>
    <t>NO27+dS=&gt;dS+p53c</t>
  </si>
  <si>
    <t>p53c</t>
  </si>
  <si>
    <t>TSC</t>
  </si>
  <si>
    <t>RHEB</t>
  </si>
  <si>
    <t>TFEB</t>
  </si>
  <si>
    <t>MAPK15</t>
  </si>
  <si>
    <t>PI3K</t>
  </si>
  <si>
    <t>bagci,raychadhuri</t>
  </si>
  <si>
    <t>4.0-10.0</t>
  </si>
  <si>
    <t>4-17.0</t>
  </si>
  <si>
    <t>4-20.0</t>
  </si>
  <si>
    <t>PKC*</t>
  </si>
  <si>
    <t>muller</t>
  </si>
  <si>
    <t>Bidkhori</t>
  </si>
  <si>
    <t>Broadbent</t>
  </si>
  <si>
    <t>dalle</t>
  </si>
  <si>
    <t>40-200</t>
  </si>
  <si>
    <t>AMPK</t>
  </si>
  <si>
    <t>Dorvash-ban van rapamycin is!</t>
  </si>
  <si>
    <t>idk</t>
  </si>
  <si>
    <t>Sonntag</t>
  </si>
  <si>
    <t>100-300</t>
  </si>
  <si>
    <t>sundaramurthy</t>
  </si>
  <si>
    <t>1-1000</t>
  </si>
  <si>
    <t>mivel TF...</t>
  </si>
  <si>
    <t>kináz szint</t>
  </si>
  <si>
    <t>10-100</t>
  </si>
  <si>
    <t>Tavassoly</t>
  </si>
  <si>
    <t>guess</t>
  </si>
  <si>
    <t>1-100</t>
  </si>
  <si>
    <t>ez tsc-mtor között</t>
  </si>
  <si>
    <t>250-750</t>
  </si>
  <si>
    <t>1.0-10.0</t>
  </si>
  <si>
    <t>AMPKa+mTORa:ULKa =&gt; AMPKa + mTOR + ULKa</t>
  </si>
  <si>
    <t>BEC1c=&gt;cytc+BEC1c</t>
  </si>
  <si>
    <t>1.0-50.0</t>
  </si>
  <si>
    <t>50.0-100</t>
  </si>
  <si>
    <t>100-500</t>
  </si>
  <si>
    <t>500-1000</t>
  </si>
  <si>
    <t>szerintem csoportosítsuk a fehérjék IC-jét</t>
  </si>
  <si>
    <t>Egyéb molekulák IC-je maradhat exakt érték</t>
  </si>
  <si>
    <t>A oszlop</t>
  </si>
  <si>
    <t>reakciók</t>
  </si>
  <si>
    <t>B oszlop</t>
  </si>
  <si>
    <t>C oszlop</t>
  </si>
  <si>
    <t>egyensúlyi reakcióknál a visszaalakulás együtthatója</t>
  </si>
  <si>
    <t>D oszlop</t>
  </si>
  <si>
    <t>reakciók együtthatói 1/min ill 1/nanoM min</t>
  </si>
  <si>
    <t>reakciók együtthatói 1/s ill 1/(mol/cm^3 sec)</t>
  </si>
  <si>
    <t>E oszlop</t>
  </si>
  <si>
    <t>kiindulási modell együtthatóinak a sorszámai</t>
  </si>
  <si>
    <t>mTORa</t>
  </si>
  <si>
    <t>mTOR</t>
  </si>
  <si>
    <t>BEC1</t>
  </si>
  <si>
    <t>UVG</t>
  </si>
  <si>
    <t>AUT</t>
  </si>
  <si>
    <t>Ins</t>
  </si>
  <si>
    <t>CaMKKb</t>
  </si>
  <si>
    <t>Calpain</t>
  </si>
  <si>
    <t>Ga</t>
  </si>
  <si>
    <t>EPAC</t>
  </si>
  <si>
    <t>G</t>
  </si>
  <si>
    <t>GPCRa</t>
  </si>
  <si>
    <t>Gbg</t>
  </si>
  <si>
    <t>Mdm2</t>
  </si>
  <si>
    <t>hat</t>
  </si>
  <si>
    <t>nakano</t>
  </si>
  <si>
    <t>iancu</t>
  </si>
  <si>
    <t>geva</t>
  </si>
  <si>
    <t>varusai</t>
  </si>
  <si>
    <t>dorvash</t>
  </si>
  <si>
    <t>eungdamrong</t>
  </si>
  <si>
    <t>shin</t>
  </si>
  <si>
    <t>raychaudhuri</t>
  </si>
  <si>
    <t>Ashraf</t>
  </si>
  <si>
    <t>calpain=PKC</t>
  </si>
  <si>
    <t>ugyan az a szerző, 2 cikk, lehet fordítva van a link</t>
  </si>
  <si>
    <t>broadbent</t>
  </si>
  <si>
    <t>bidkhori</t>
  </si>
  <si>
    <t>Mdm2*</t>
  </si>
  <si>
    <t>Ezt az egyenletet kihagytam, PKC csinál autofagoszomát preautofagoszómából, de semmi más nem reakcióban nem szerepel. A reakcióban folyamatosan fogy és PKA* lesz belőle</t>
  </si>
  <si>
    <t>clusterezés</t>
  </si>
  <si>
    <t>min-max</t>
  </si>
  <si>
    <t>smTORa</t>
  </si>
  <si>
    <t>sULK</t>
  </si>
  <si>
    <t>sAMPK</t>
  </si>
  <si>
    <t>sAUT</t>
  </si>
  <si>
    <t>mTORa+AMPKa=&gt;mTORa+AMPK</t>
  </si>
  <si>
    <t>AC+Gaa=AC:Gaa</t>
  </si>
  <si>
    <t>nullad rendű az nm/idő, átváltani</t>
  </si>
  <si>
    <t>ATG5=&gt;REF</t>
  </si>
  <si>
    <t>ATG5t=&gt;REF</t>
  </si>
  <si>
    <t>preAUT=&gt;NO09</t>
  </si>
  <si>
    <t>IP3=&gt;IP2</t>
  </si>
  <si>
    <t>IP2=&gt;IP</t>
  </si>
  <si>
    <t>IP=&gt;Ins</t>
  </si>
  <si>
    <t>Ins=&gt;PIP2</t>
  </si>
  <si>
    <t>NO15+p53a=&gt;p53a+Bax</t>
  </si>
  <si>
    <t>10.0-80.0</t>
  </si>
  <si>
    <t>https://www.ncbi.nlm.nih.gov/pmc/articles/PMC9070113/</t>
  </si>
  <si>
    <t>https://www.tandfonline.com/doi/full/10.1080/15548627.2018.1469590</t>
  </si>
  <si>
    <t>DRAM+preAUT=&gt;DRAM+AUT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</si>
</sst>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horizontal="left"/>
    </xf>
    <xf numFmtId="0" fontId="0" fillId="2" borderId="0" xfId="0" applyFill="1"/>
    <xf numFmtId="16" fontId="0" fillId="0" borderId="0" xfId="0" applyNumberFormat="1" applyAlignment="1">
      <alignment horizontal="right"/>
    </xf>
    <xf numFmtId="17" fontId="0" fillId="0" borderId="0" xfId="0" applyNumberFormat="1"/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4" fillId="3" borderId="0" xfId="1" applyFill="1"/>
    <xf numFmtId="0" fontId="7" fillId="0" borderId="0" xfId="0" applyFont="1"/>
    <xf numFmtId="1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7188305/" TargetMode="External"/><Relationship Id="rId13" Type="http://schemas.openxmlformats.org/officeDocument/2006/relationships/hyperlink" Target="https://pubmed.ncbi.nlm.nih.gov/20169176/" TargetMode="External"/><Relationship Id="rId18" Type="http://schemas.openxmlformats.org/officeDocument/2006/relationships/hyperlink" Target="https://pubmed.ncbi.nlm.nih.gov/16773083/" TargetMode="External"/><Relationship Id="rId26" Type="http://schemas.openxmlformats.org/officeDocument/2006/relationships/hyperlink" Target="https://pubmed.ncbi.nlm.nih.gov/23133538/" TargetMode="External"/><Relationship Id="rId3" Type="http://schemas.openxmlformats.org/officeDocument/2006/relationships/hyperlink" Target="https://www.ncbi.nlm.nih.gov/pmc/articles/PMC2858442/" TargetMode="External"/><Relationship Id="rId21" Type="http://schemas.openxmlformats.org/officeDocument/2006/relationships/hyperlink" Target="https://www.ncbi.nlm.nih.gov/pmc/articles/PMC2646859/" TargetMode="External"/><Relationship Id="rId7" Type="http://schemas.openxmlformats.org/officeDocument/2006/relationships/hyperlink" Target="https://pubmed.ncbi.nlm.nih.gov/12782119/" TargetMode="External"/><Relationship Id="rId12" Type="http://schemas.openxmlformats.org/officeDocument/2006/relationships/hyperlink" Target="https://pubmed.ncbi.nlm.nih.gov/17293406/" TargetMode="External"/><Relationship Id="rId17" Type="http://schemas.openxmlformats.org/officeDocument/2006/relationships/hyperlink" Target="https://www.sciencedirect.com/science/article/abs/pii/S0022519318305551" TargetMode="External"/><Relationship Id="rId25" Type="http://schemas.openxmlformats.org/officeDocument/2006/relationships/hyperlink" Target="https://pubmed.ncbi.nlm.nih.gov/29330362/" TargetMode="External"/><Relationship Id="rId2" Type="http://schemas.openxmlformats.org/officeDocument/2006/relationships/hyperlink" Target="https://pubmed.ncbi.nlm.nih.gov/15833443/" TargetMode="External"/><Relationship Id="rId16" Type="http://schemas.openxmlformats.org/officeDocument/2006/relationships/hyperlink" Target="https://pubmed.ncbi.nlm.nih.gov/23502249/" TargetMode="External"/><Relationship Id="rId20" Type="http://schemas.openxmlformats.org/officeDocument/2006/relationships/hyperlink" Target="https://pubmed.ncbi.nlm.nih.gov/25433195/" TargetMode="External"/><Relationship Id="rId29" Type="http://schemas.openxmlformats.org/officeDocument/2006/relationships/hyperlink" Target="https://www.ncbi.nlm.nih.gov/pmc/articles/PMC9070113/" TargetMode="External"/><Relationship Id="rId1" Type="http://schemas.openxmlformats.org/officeDocument/2006/relationships/hyperlink" Target="https://pubmed.ncbi.nlm.nih.gov/16339882/" TargetMode="External"/><Relationship Id="rId6" Type="http://schemas.openxmlformats.org/officeDocument/2006/relationships/hyperlink" Target="https://pubmed.ncbi.nlm.nih.gov/24806937/" TargetMode="External"/><Relationship Id="rId11" Type="http://schemas.openxmlformats.org/officeDocument/2006/relationships/hyperlink" Target="https://pubmed.ncbi.nlm.nih.gov/19285552/" TargetMode="External"/><Relationship Id="rId24" Type="http://schemas.openxmlformats.org/officeDocument/2006/relationships/hyperlink" Target="https://pubmed.ncbi.nlm.nih.gov/22457331/" TargetMode="External"/><Relationship Id="rId5" Type="http://schemas.openxmlformats.org/officeDocument/2006/relationships/hyperlink" Target="https://www.ncbi.nlm.nih.gov/pmc/articles/PMC4208692/" TargetMode="External"/><Relationship Id="rId15" Type="http://schemas.openxmlformats.org/officeDocument/2006/relationships/hyperlink" Target="https://pubmed.ncbi.nlm.nih.gov/26928575/" TargetMode="External"/><Relationship Id="rId23" Type="http://schemas.openxmlformats.org/officeDocument/2006/relationships/hyperlink" Target="https://pubmed.ncbi.nlm.nih.gov/37115157/" TargetMode="External"/><Relationship Id="rId28" Type="http://schemas.openxmlformats.org/officeDocument/2006/relationships/hyperlink" Target="https://pubmed.ncbi.nlm.nih.gov/31493485/" TargetMode="External"/><Relationship Id="rId10" Type="http://schemas.openxmlformats.org/officeDocument/2006/relationships/hyperlink" Target="https://pubmed.ncbi.nlm.nih.gov/22452783/" TargetMode="External"/><Relationship Id="rId19" Type="http://schemas.openxmlformats.org/officeDocument/2006/relationships/hyperlink" Target="https://link.springer.com/chapter/10.1007/978-3-030-17938-0_6" TargetMode="External"/><Relationship Id="rId4" Type="http://schemas.openxmlformats.org/officeDocument/2006/relationships/hyperlink" Target="https://www.ncbi.nlm.nih.gov/pmc/articles/PMC2858442/" TargetMode="External"/><Relationship Id="rId9" Type="http://schemas.openxmlformats.org/officeDocument/2006/relationships/hyperlink" Target="https://pubmed.ncbi.nlm.nih.gov/17098795/" TargetMode="External"/><Relationship Id="rId14" Type="http://schemas.openxmlformats.org/officeDocument/2006/relationships/hyperlink" Target="https://pubmed.ncbi.nlm.nih.gov/27527217/" TargetMode="External"/><Relationship Id="rId22" Type="http://schemas.openxmlformats.org/officeDocument/2006/relationships/hyperlink" Target="https://www.ncbi.nlm.nih.gov/pmc/articles/PMC4429580/" TargetMode="External"/><Relationship Id="rId27" Type="http://schemas.openxmlformats.org/officeDocument/2006/relationships/hyperlink" Target="https://pubmed.ncbi.nlm.nih.gov/181716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1B5D-0E55-9744-BDF7-B7D720CA905A}">
  <dimension ref="A1:G132"/>
  <sheetViews>
    <sheetView topLeftCell="A104" zoomScale="150" workbookViewId="0">
      <selection activeCell="A128" sqref="A128"/>
    </sheetView>
  </sheetViews>
  <sheetFormatPr baseColWidth="10" defaultColWidth="11" defaultRowHeight="16" x14ac:dyDescent="0.2"/>
  <cols>
    <col min="1" max="1" width="63.6640625" style="1" bestFit="1" customWidth="1"/>
    <col min="2" max="2" width="10.83203125" style="1"/>
  </cols>
  <sheetData>
    <row r="1" spans="1:7" x14ac:dyDescent="0.2">
      <c r="A1" s="1" t="s">
        <v>0</v>
      </c>
      <c r="B1" s="1">
        <v>1.64E-4</v>
      </c>
      <c r="D1">
        <f>B1/(60*10^(-9))</f>
        <v>2733.333333333333</v>
      </c>
      <c r="F1" t="s">
        <v>210</v>
      </c>
      <c r="G1" t="s">
        <v>211</v>
      </c>
    </row>
    <row r="2" spans="1:7" x14ac:dyDescent="0.2">
      <c r="A2" s="1" t="s">
        <v>1</v>
      </c>
      <c r="B2" s="1">
        <v>1.5900000000000001E-2</v>
      </c>
      <c r="D2">
        <f>B2/60</f>
        <v>2.6499999999999999E-4</v>
      </c>
      <c r="F2" t="s">
        <v>212</v>
      </c>
      <c r="G2" t="s">
        <v>216</v>
      </c>
    </row>
    <row r="3" spans="1:7" x14ac:dyDescent="0.2">
      <c r="A3" s="1" t="s">
        <v>101</v>
      </c>
      <c r="B3" s="1">
        <v>1.6699999999999999E-4</v>
      </c>
      <c r="D3">
        <f t="shared" ref="D3:D11" si="0">B3/(60*10^(-6))</f>
        <v>2.7833333333333337</v>
      </c>
      <c r="F3" t="s">
        <v>213</v>
      </c>
      <c r="G3" t="s">
        <v>214</v>
      </c>
    </row>
    <row r="4" spans="1:7" x14ac:dyDescent="0.2">
      <c r="A4" s="1" t="s">
        <v>202</v>
      </c>
      <c r="B4" s="1">
        <v>1.7000000000000001E-4</v>
      </c>
      <c r="D4">
        <f t="shared" si="0"/>
        <v>2.8333333333333339</v>
      </c>
      <c r="F4" t="s">
        <v>215</v>
      </c>
      <c r="G4" t="s">
        <v>217</v>
      </c>
    </row>
    <row r="5" spans="1:7" x14ac:dyDescent="0.2">
      <c r="A5" s="1" t="s">
        <v>72</v>
      </c>
      <c r="B5" s="1">
        <v>1.6820000000000002E-2</v>
      </c>
      <c r="F5" t="s">
        <v>218</v>
      </c>
      <c r="G5" t="s">
        <v>219</v>
      </c>
    </row>
    <row r="6" spans="1:7" x14ac:dyDescent="0.2">
      <c r="A6" s="1" t="s">
        <v>256</v>
      </c>
      <c r="B6" s="1">
        <v>1.6699999999999999E-4</v>
      </c>
      <c r="D6">
        <f>B6/(60*10^(-6))</f>
        <v>2.7833333333333337</v>
      </c>
    </row>
    <row r="7" spans="1:7" x14ac:dyDescent="0.2">
      <c r="A7" s="1" t="s">
        <v>2</v>
      </c>
      <c r="B7" s="1">
        <v>1.5899999999999999E-4</v>
      </c>
      <c r="C7">
        <v>1.6799999999999999E-2</v>
      </c>
      <c r="D7">
        <f t="shared" si="0"/>
        <v>2.65</v>
      </c>
      <c r="E7">
        <f>C7/(60)</f>
        <v>2.7999999999999998E-4</v>
      </c>
    </row>
    <row r="8" spans="1:7" x14ac:dyDescent="0.2">
      <c r="E8">
        <f t="shared" ref="E8:E36" si="1">C8/(60*10^(-9))</f>
        <v>0</v>
      </c>
    </row>
    <row r="9" spans="1:7" x14ac:dyDescent="0.2">
      <c r="A9" s="1" t="s">
        <v>73</v>
      </c>
      <c r="B9" s="1">
        <v>1.5799999999999999E-4</v>
      </c>
      <c r="C9">
        <v>1.6500000000000001E-2</v>
      </c>
      <c r="D9">
        <f t="shared" si="0"/>
        <v>2.6333333333333333</v>
      </c>
      <c r="E9">
        <f t="shared" si="1"/>
        <v>275000</v>
      </c>
    </row>
    <row r="10" spans="1:7" x14ac:dyDescent="0.2">
      <c r="E10">
        <f t="shared" si="1"/>
        <v>0</v>
      </c>
    </row>
    <row r="11" spans="1:7" x14ac:dyDescent="0.2">
      <c r="A11" s="1" t="s">
        <v>102</v>
      </c>
      <c r="B11" s="1">
        <v>1.66E-4</v>
      </c>
      <c r="D11">
        <f t="shared" si="0"/>
        <v>2.7666666666666671</v>
      </c>
      <c r="E11">
        <f t="shared" si="1"/>
        <v>0</v>
      </c>
    </row>
    <row r="12" spans="1:7" x14ac:dyDescent="0.2">
      <c r="A12" s="1" t="s">
        <v>10</v>
      </c>
      <c r="B12" s="1">
        <v>1.6400000000000001E-2</v>
      </c>
      <c r="E12">
        <f t="shared" si="1"/>
        <v>0</v>
      </c>
    </row>
    <row r="13" spans="1:7" x14ac:dyDescent="0.2">
      <c r="A13" s="1" t="s">
        <v>3</v>
      </c>
      <c r="B13" s="1">
        <v>1.7100000000000001E-4</v>
      </c>
      <c r="D13" s="2">
        <f>B13/(60*10^(-6))</f>
        <v>2.8500000000000005</v>
      </c>
      <c r="E13">
        <f t="shared" si="1"/>
        <v>0</v>
      </c>
    </row>
    <row r="14" spans="1:7" x14ac:dyDescent="0.2">
      <c r="A14" s="1" t="s">
        <v>5</v>
      </c>
      <c r="B14" s="1">
        <v>1.6900000000000001E-3</v>
      </c>
      <c r="D14" s="2">
        <f t="shared" ref="D14:D20" si="2">B14/(60*10^(-6))</f>
        <v>28.166666666666671</v>
      </c>
      <c r="E14">
        <f t="shared" si="1"/>
        <v>0</v>
      </c>
    </row>
    <row r="15" spans="1:7" x14ac:dyDescent="0.2">
      <c r="A15" s="1" t="s">
        <v>6</v>
      </c>
      <c r="B15" s="1">
        <v>1.7000000000000001E-4</v>
      </c>
      <c r="D15" s="2">
        <f>B15/(60*10^(-12))</f>
        <v>2833333.3333333335</v>
      </c>
      <c r="E15">
        <f t="shared" si="1"/>
        <v>0</v>
      </c>
    </row>
    <row r="16" spans="1:7" x14ac:dyDescent="0.2">
      <c r="A16" s="1" t="s">
        <v>7</v>
      </c>
      <c r="B16" s="1">
        <v>1.4999999999999999E-2</v>
      </c>
      <c r="D16" s="2"/>
      <c r="E16">
        <f t="shared" si="1"/>
        <v>0</v>
      </c>
    </row>
    <row r="17" spans="1:5" x14ac:dyDescent="0.2">
      <c r="A17" s="1" t="s">
        <v>8</v>
      </c>
      <c r="B17" s="1">
        <v>1.6900000000000001E-3</v>
      </c>
      <c r="D17" s="2">
        <f>B17/(60*10^(-12))</f>
        <v>28166666.666666668</v>
      </c>
      <c r="E17">
        <f t="shared" si="1"/>
        <v>0</v>
      </c>
    </row>
    <row r="18" spans="1:5" x14ac:dyDescent="0.2">
      <c r="A18" s="1" t="s">
        <v>9</v>
      </c>
      <c r="B18" s="1">
        <v>1.63E-4</v>
      </c>
      <c r="D18" s="2">
        <f t="shared" si="2"/>
        <v>2.7166666666666668</v>
      </c>
      <c r="E18">
        <f t="shared" si="1"/>
        <v>0</v>
      </c>
    </row>
    <row r="19" spans="1:5" x14ac:dyDescent="0.2">
      <c r="A19" s="1" t="s">
        <v>11</v>
      </c>
      <c r="B19" s="1">
        <v>3.3000000000000003E-5</v>
      </c>
      <c r="D19" s="2">
        <f t="shared" si="2"/>
        <v>0.55000000000000004</v>
      </c>
      <c r="E19">
        <f t="shared" si="1"/>
        <v>0</v>
      </c>
    </row>
    <row r="20" spans="1:5" x14ac:dyDescent="0.2">
      <c r="A20" s="1" t="s">
        <v>12</v>
      </c>
      <c r="B20" s="1">
        <v>1.66E-4</v>
      </c>
      <c r="D20" s="2">
        <f t="shared" si="2"/>
        <v>2.7666666666666671</v>
      </c>
      <c r="E20">
        <f t="shared" si="1"/>
        <v>0</v>
      </c>
    </row>
    <row r="21" spans="1:5" x14ac:dyDescent="0.2">
      <c r="A21" s="1" t="s">
        <v>13</v>
      </c>
      <c r="B21" s="1">
        <v>1.65E-4</v>
      </c>
      <c r="C21">
        <v>1.6799999999999999E-2</v>
      </c>
      <c r="D21" s="2">
        <f>B21/(60*10^(-6))</f>
        <v>2.7500000000000004</v>
      </c>
      <c r="E21">
        <f>C21/(60*10^(-9))</f>
        <v>279999.99999999994</v>
      </c>
    </row>
    <row r="22" spans="1:5" x14ac:dyDescent="0.2">
      <c r="D22" s="2"/>
      <c r="E22">
        <f t="shared" si="1"/>
        <v>0</v>
      </c>
    </row>
    <row r="23" spans="1:5" x14ac:dyDescent="0.2">
      <c r="A23" s="1" t="s">
        <v>99</v>
      </c>
      <c r="B23" s="1">
        <v>1.85E-4</v>
      </c>
      <c r="E23">
        <f t="shared" si="1"/>
        <v>0</v>
      </c>
    </row>
    <row r="24" spans="1:5" x14ac:dyDescent="0.2">
      <c r="A24" s="1" t="s">
        <v>203</v>
      </c>
      <c r="B24" s="1">
        <v>3.4999999999999997E-5</v>
      </c>
      <c r="E24">
        <f t="shared" si="1"/>
        <v>0</v>
      </c>
    </row>
    <row r="25" spans="1:5" x14ac:dyDescent="0.2">
      <c r="A25" s="1" t="s">
        <v>98</v>
      </c>
      <c r="B25" s="1">
        <v>8.2000000000000003E-2</v>
      </c>
      <c r="E25">
        <f t="shared" si="1"/>
        <v>0</v>
      </c>
    </row>
    <row r="26" spans="1:5" x14ac:dyDescent="0.2">
      <c r="A26" s="1" t="s">
        <v>97</v>
      </c>
      <c r="B26" s="1">
        <v>1.6800000000000001E-3</v>
      </c>
      <c r="E26">
        <f t="shared" si="1"/>
        <v>0</v>
      </c>
    </row>
    <row r="27" spans="1:5" x14ac:dyDescent="0.2">
      <c r="A27" s="1" t="s">
        <v>14</v>
      </c>
      <c r="B27" s="1">
        <v>1.66E-2</v>
      </c>
      <c r="D27">
        <f>B27/(60*10^(-6))</f>
        <v>276.66666666666669</v>
      </c>
      <c r="E27">
        <f t="shared" si="1"/>
        <v>0</v>
      </c>
    </row>
    <row r="28" spans="1:5" x14ac:dyDescent="0.2">
      <c r="A28" s="1" t="s">
        <v>96</v>
      </c>
      <c r="B28" s="1">
        <v>1.67E-2</v>
      </c>
      <c r="E28">
        <f t="shared" si="1"/>
        <v>0</v>
      </c>
    </row>
    <row r="29" spans="1:5" x14ac:dyDescent="0.2">
      <c r="A29" s="1" t="s">
        <v>95</v>
      </c>
      <c r="B29" s="1">
        <v>1.7000000000000001E-2</v>
      </c>
      <c r="E29">
        <f t="shared" si="1"/>
        <v>0</v>
      </c>
    </row>
    <row r="30" spans="1:5" x14ac:dyDescent="0.2">
      <c r="A30" s="1" t="s">
        <v>94</v>
      </c>
      <c r="B30" s="1">
        <v>1.7000000000000001E-2</v>
      </c>
      <c r="D30">
        <f>B30/(60*10^(-6))</f>
        <v>283.33333333333337</v>
      </c>
      <c r="E30">
        <f t="shared" si="1"/>
        <v>0</v>
      </c>
    </row>
    <row r="31" spans="1:5" x14ac:dyDescent="0.2">
      <c r="A31" s="1" t="s">
        <v>93</v>
      </c>
      <c r="B31" s="1">
        <v>1.7E-6</v>
      </c>
      <c r="D31">
        <f>B31/(60*10^(-6))</f>
        <v>2.8333333333333335E-2</v>
      </c>
      <c r="E31">
        <f t="shared" si="1"/>
        <v>0</v>
      </c>
    </row>
    <row r="32" spans="1:5" x14ac:dyDescent="0.2">
      <c r="A32" s="1" t="s">
        <v>15</v>
      </c>
      <c r="B32" s="1">
        <v>1.9999999999999999E-6</v>
      </c>
      <c r="D32">
        <f>B32/(60*10^(-6))</f>
        <v>3.3333333333333333E-2</v>
      </c>
      <c r="E32">
        <f t="shared" si="1"/>
        <v>0</v>
      </c>
    </row>
    <row r="33" spans="1:5" x14ac:dyDescent="0.2">
      <c r="A33" s="1" t="s">
        <v>100</v>
      </c>
      <c r="B33" s="1">
        <v>1.6000000000000001E-4</v>
      </c>
      <c r="E33">
        <f t="shared" si="1"/>
        <v>0</v>
      </c>
    </row>
    <row r="34" spans="1:5" x14ac:dyDescent="0.2">
      <c r="A34" s="1" t="s">
        <v>16</v>
      </c>
      <c r="B34" s="1">
        <v>1.4E-2</v>
      </c>
      <c r="D34">
        <f>B34/(60*10^(-6))</f>
        <v>233.33333333333337</v>
      </c>
      <c r="E34">
        <f t="shared" si="1"/>
        <v>0</v>
      </c>
    </row>
    <row r="35" spans="1:5" x14ac:dyDescent="0.2">
      <c r="A35" s="1" t="s">
        <v>261</v>
      </c>
      <c r="B35" s="1">
        <v>1.65E-3</v>
      </c>
      <c r="E35">
        <f t="shared" si="1"/>
        <v>0</v>
      </c>
    </row>
    <row r="36" spans="1:5" x14ac:dyDescent="0.2">
      <c r="A36" s="1" t="s">
        <v>17</v>
      </c>
      <c r="B36" s="1">
        <v>6.2E-4</v>
      </c>
      <c r="D36">
        <f>B36/(60*10^(-6))</f>
        <v>10.333333333333334</v>
      </c>
      <c r="E36">
        <f t="shared" si="1"/>
        <v>0</v>
      </c>
    </row>
    <row r="37" spans="1:5" x14ac:dyDescent="0.2">
      <c r="A37" s="1" t="s">
        <v>18</v>
      </c>
      <c r="B37" s="1">
        <v>1.78E-2</v>
      </c>
      <c r="E37">
        <f t="shared" ref="E37:E45" si="3">C37/(60*10^(-9))</f>
        <v>0</v>
      </c>
    </row>
    <row r="38" spans="1:5" x14ac:dyDescent="0.2">
      <c r="A38" s="1" t="s">
        <v>19</v>
      </c>
      <c r="B38" s="1">
        <v>1.52E-2</v>
      </c>
      <c r="D38">
        <f>B38/(60*10^(-6))</f>
        <v>253.33333333333334</v>
      </c>
      <c r="E38">
        <f t="shared" si="3"/>
        <v>0</v>
      </c>
    </row>
    <row r="39" spans="1:5" x14ac:dyDescent="0.2">
      <c r="A39" s="1" t="s">
        <v>20</v>
      </c>
      <c r="B39" s="1">
        <v>1.93E-4</v>
      </c>
      <c r="E39">
        <f t="shared" si="3"/>
        <v>0</v>
      </c>
    </row>
    <row r="40" spans="1:5" x14ac:dyDescent="0.2">
      <c r="A40" s="1" t="s">
        <v>21</v>
      </c>
      <c r="B40" s="1">
        <v>0.02</v>
      </c>
      <c r="D40">
        <f>B40/(60*10^(-6))</f>
        <v>333.33333333333337</v>
      </c>
      <c r="E40">
        <f t="shared" si="3"/>
        <v>0</v>
      </c>
    </row>
    <row r="41" spans="1:5" x14ac:dyDescent="0.2">
      <c r="A41" s="1" t="s">
        <v>22</v>
      </c>
      <c r="B41" s="1">
        <v>1.5900000000000001E-2</v>
      </c>
      <c r="D41">
        <f t="shared" ref="D41:D44" si="4">B41/(60*10^(-6))</f>
        <v>265.00000000000006</v>
      </c>
      <c r="E41">
        <f t="shared" si="3"/>
        <v>0</v>
      </c>
    </row>
    <row r="42" spans="1:5" x14ac:dyDescent="0.2">
      <c r="A42" s="1" t="s">
        <v>23</v>
      </c>
      <c r="B42" s="1">
        <v>6.2E-4</v>
      </c>
      <c r="D42">
        <f t="shared" si="4"/>
        <v>10.333333333333334</v>
      </c>
      <c r="E42">
        <f t="shared" si="3"/>
        <v>0</v>
      </c>
    </row>
    <row r="43" spans="1:5" x14ac:dyDescent="0.2">
      <c r="A43" s="1" t="s">
        <v>24</v>
      </c>
      <c r="B43" s="1">
        <v>1.4999999999999999E-4</v>
      </c>
      <c r="D43">
        <f t="shared" si="4"/>
        <v>2.5</v>
      </c>
      <c r="E43">
        <f t="shared" si="3"/>
        <v>0</v>
      </c>
    </row>
    <row r="44" spans="1:5" x14ac:dyDescent="0.2">
      <c r="A44" s="1" t="s">
        <v>25</v>
      </c>
      <c r="B44" s="1">
        <v>1.6899999999999999E-4</v>
      </c>
      <c r="C44">
        <v>1.54E-2</v>
      </c>
      <c r="D44">
        <f t="shared" si="4"/>
        <v>2.8166666666666669</v>
      </c>
      <c r="E44">
        <f t="shared" si="3"/>
        <v>256666.66666666663</v>
      </c>
    </row>
    <row r="45" spans="1:5" x14ac:dyDescent="0.2">
      <c r="E45">
        <f t="shared" si="3"/>
        <v>0</v>
      </c>
    </row>
    <row r="46" spans="1:5" x14ac:dyDescent="0.2">
      <c r="A46" s="1" t="s">
        <v>262</v>
      </c>
      <c r="B46" s="1">
        <v>1.7000000000000001E-2</v>
      </c>
    </row>
    <row r="47" spans="1:5" x14ac:dyDescent="0.2">
      <c r="A47" s="1" t="s">
        <v>263</v>
      </c>
      <c r="B47" s="1">
        <v>1.7000000000000001E-2</v>
      </c>
      <c r="E47">
        <f>C50/(60*10^(-9))</f>
        <v>0</v>
      </c>
    </row>
    <row r="48" spans="1:5" x14ac:dyDescent="0.2">
      <c r="A48" s="1" t="s">
        <v>264</v>
      </c>
      <c r="B48" s="1">
        <v>1.7000000000000001E-2</v>
      </c>
      <c r="E48">
        <f>C51/(60*10^(-9))</f>
        <v>0</v>
      </c>
    </row>
    <row r="49" spans="1:5" x14ac:dyDescent="0.2">
      <c r="A49" s="1" t="s">
        <v>265</v>
      </c>
      <c r="B49" s="1">
        <v>1.7000000000000001E-2</v>
      </c>
      <c r="E49">
        <f>C52/(60*10^(-9))</f>
        <v>0</v>
      </c>
    </row>
    <row r="50" spans="1:5" x14ac:dyDescent="0.2">
      <c r="A50" s="1" t="s">
        <v>26</v>
      </c>
      <c r="B50" s="1">
        <v>1.3999999999999999E-4</v>
      </c>
      <c r="D50">
        <f>B50/(60*10^(-6))</f>
        <v>2.3333333333333335</v>
      </c>
      <c r="E50">
        <f t="shared" ref="E50:E64" si="5">C54/(60*10^(-9))</f>
        <v>253333.33333333331</v>
      </c>
    </row>
    <row r="51" spans="1:5" x14ac:dyDescent="0.2">
      <c r="A51" s="1" t="s">
        <v>27</v>
      </c>
      <c r="B51" s="1">
        <v>1.6699999999999999E-5</v>
      </c>
      <c r="D51">
        <f>B51/(60*10^(-6))</f>
        <v>0.27833333333333332</v>
      </c>
      <c r="E51">
        <f t="shared" si="5"/>
        <v>0</v>
      </c>
    </row>
    <row r="52" spans="1:5" x14ac:dyDescent="0.2">
      <c r="A52" s="1" t="s">
        <v>28</v>
      </c>
      <c r="B52" s="1">
        <v>1.66E-2</v>
      </c>
      <c r="E52">
        <f t="shared" si="5"/>
        <v>256666.66666666663</v>
      </c>
    </row>
    <row r="53" spans="1:5" x14ac:dyDescent="0.2">
      <c r="A53" s="1" t="s">
        <v>29</v>
      </c>
      <c r="B53" s="1">
        <v>1.65E-4</v>
      </c>
      <c r="E53">
        <f t="shared" si="5"/>
        <v>0</v>
      </c>
    </row>
    <row r="54" spans="1:5" x14ac:dyDescent="0.2">
      <c r="A54" s="1" t="s">
        <v>30</v>
      </c>
      <c r="B54" s="1">
        <v>1.7699999999999999E-4</v>
      </c>
      <c r="C54">
        <v>1.52E-2</v>
      </c>
      <c r="E54">
        <f t="shared" si="5"/>
        <v>0</v>
      </c>
    </row>
    <row r="55" spans="1:5" x14ac:dyDescent="0.2">
      <c r="E55">
        <f t="shared" si="5"/>
        <v>0</v>
      </c>
    </row>
    <row r="56" spans="1:5" x14ac:dyDescent="0.2">
      <c r="A56" s="1" t="s">
        <v>74</v>
      </c>
      <c r="B56" s="1">
        <v>1.7000000000000001E-4</v>
      </c>
      <c r="C56">
        <v>1.54E-2</v>
      </c>
      <c r="E56">
        <f t="shared" si="5"/>
        <v>0</v>
      </c>
    </row>
    <row r="57" spans="1:5" x14ac:dyDescent="0.2">
      <c r="E57">
        <f t="shared" si="5"/>
        <v>0</v>
      </c>
    </row>
    <row r="58" spans="1:5" x14ac:dyDescent="0.2">
      <c r="A58" s="1" t="s">
        <v>31</v>
      </c>
      <c r="B58" s="1">
        <v>1.4999999999999999E-2</v>
      </c>
      <c r="E58">
        <f t="shared" si="5"/>
        <v>0</v>
      </c>
    </row>
    <row r="59" spans="1:5" x14ac:dyDescent="0.2">
      <c r="A59" s="1" t="s">
        <v>32</v>
      </c>
      <c r="B59" s="1">
        <v>1.8799999999999999E-4</v>
      </c>
      <c r="D59">
        <f>B59/(60*10^(-6))</f>
        <v>3.1333333333333333</v>
      </c>
      <c r="E59">
        <f t="shared" si="5"/>
        <v>78.333333333333314</v>
      </c>
    </row>
    <row r="60" spans="1:5" x14ac:dyDescent="0.2">
      <c r="A60" s="1" t="s">
        <v>33</v>
      </c>
      <c r="B60" s="1">
        <v>1.6E-2</v>
      </c>
      <c r="E60">
        <f t="shared" si="5"/>
        <v>0</v>
      </c>
    </row>
    <row r="61" spans="1:5" x14ac:dyDescent="0.2">
      <c r="A61" s="1" t="s">
        <v>34</v>
      </c>
      <c r="B61" s="1">
        <v>1.93E-4</v>
      </c>
      <c r="D61">
        <f>B61/(60*10^(-6))</f>
        <v>3.2166666666666668</v>
      </c>
      <c r="E61">
        <f t="shared" si="5"/>
        <v>0</v>
      </c>
    </row>
    <row r="62" spans="1:5" x14ac:dyDescent="0.2">
      <c r="A62" s="1" t="s">
        <v>35</v>
      </c>
      <c r="B62" s="1">
        <v>2.0000000000000001E-4</v>
      </c>
      <c r="D62">
        <f t="shared" ref="D62" si="6">B62/(60*10^(-6))</f>
        <v>3.3333333333333339</v>
      </c>
      <c r="E62">
        <f t="shared" si="5"/>
        <v>0</v>
      </c>
    </row>
    <row r="63" spans="1:5" x14ac:dyDescent="0.2">
      <c r="A63" s="1" t="s">
        <v>36</v>
      </c>
      <c r="B63" s="1">
        <v>1.9000000000000001E-4</v>
      </c>
      <c r="C63">
        <v>4.6999999999999999E-6</v>
      </c>
      <c r="D63">
        <f>B63/(60*10^(-6))</f>
        <v>3.166666666666667</v>
      </c>
      <c r="E63">
        <f t="shared" si="5"/>
        <v>253333.33333333331</v>
      </c>
    </row>
    <row r="64" spans="1:5" x14ac:dyDescent="0.2">
      <c r="E64">
        <f t="shared" si="5"/>
        <v>0</v>
      </c>
    </row>
    <row r="65" spans="1:5" x14ac:dyDescent="0.2">
      <c r="A65" s="1" t="s">
        <v>37</v>
      </c>
      <c r="B65" s="1">
        <v>1.6799999999999999E-4</v>
      </c>
      <c r="D65">
        <f>B65/(60*10^(-6))</f>
        <v>2.8000000000000003</v>
      </c>
      <c r="E65">
        <f t="shared" ref="E65:E127" si="7">C69/(60*10^(-9))</f>
        <v>0</v>
      </c>
    </row>
    <row r="66" spans="1:5" x14ac:dyDescent="0.2">
      <c r="A66" s="1" t="s">
        <v>92</v>
      </c>
      <c r="B66" s="1">
        <v>5.5999999999999999E-5</v>
      </c>
      <c r="D66">
        <f>B66/(60*10^(-6))</f>
        <v>0.93333333333333335</v>
      </c>
      <c r="E66">
        <f t="shared" si="7"/>
        <v>0</v>
      </c>
    </row>
    <row r="67" spans="1:5" x14ac:dyDescent="0.2">
      <c r="A67" s="1" t="s">
        <v>257</v>
      </c>
      <c r="B67" s="1">
        <v>1.3999999999999999E-4</v>
      </c>
      <c r="C67">
        <v>1.52E-2</v>
      </c>
      <c r="D67">
        <f>B67/(60*10^(-6))</f>
        <v>2.3333333333333335</v>
      </c>
      <c r="E67">
        <f t="shared" si="7"/>
        <v>0</v>
      </c>
    </row>
    <row r="68" spans="1:5" x14ac:dyDescent="0.2">
      <c r="E68">
        <f t="shared" si="7"/>
        <v>0</v>
      </c>
    </row>
    <row r="69" spans="1:5" x14ac:dyDescent="0.2">
      <c r="A69" s="1" t="s">
        <v>38</v>
      </c>
      <c r="B69" s="1">
        <v>0.02</v>
      </c>
      <c r="E69">
        <f t="shared" si="7"/>
        <v>0</v>
      </c>
    </row>
    <row r="70" spans="1:5" x14ac:dyDescent="0.2">
      <c r="A70" s="1" t="s">
        <v>91</v>
      </c>
      <c r="B70" s="1">
        <v>8.3299999999999999E-2</v>
      </c>
      <c r="E70">
        <f t="shared" si="7"/>
        <v>324999.99999999994</v>
      </c>
    </row>
    <row r="71" spans="1:5" x14ac:dyDescent="0.2">
      <c r="A71" s="1" t="s">
        <v>39</v>
      </c>
      <c r="B71" s="1">
        <v>2.1000000000000001E-4</v>
      </c>
      <c r="D71">
        <f>B71/(60*10^(-6))</f>
        <v>3.5000000000000004</v>
      </c>
      <c r="E71">
        <f t="shared" si="7"/>
        <v>0</v>
      </c>
    </row>
    <row r="72" spans="1:5" x14ac:dyDescent="0.2">
      <c r="A72" s="1" t="s">
        <v>40</v>
      </c>
      <c r="B72" s="1">
        <v>1.8800000000000001E-2</v>
      </c>
      <c r="D72">
        <f>B72/(60*10^(-6))</f>
        <v>313.33333333333337</v>
      </c>
      <c r="E72">
        <f t="shared" si="7"/>
        <v>0</v>
      </c>
    </row>
    <row r="73" spans="1:5" x14ac:dyDescent="0.2">
      <c r="A73" s="1" t="s">
        <v>41</v>
      </c>
      <c r="B73" s="1">
        <v>1.66E-2</v>
      </c>
      <c r="E73">
        <f t="shared" si="7"/>
        <v>0</v>
      </c>
    </row>
    <row r="74" spans="1:5" x14ac:dyDescent="0.2">
      <c r="A74" s="1" t="s">
        <v>42</v>
      </c>
      <c r="B74" s="1">
        <v>2E-3</v>
      </c>
      <c r="C74">
        <v>1.95E-2</v>
      </c>
      <c r="D74">
        <f>B74/(60*10^(-6))</f>
        <v>33.333333333333336</v>
      </c>
      <c r="E74">
        <f t="shared" si="7"/>
        <v>316666.66666666663</v>
      </c>
    </row>
    <row r="75" spans="1:5" x14ac:dyDescent="0.2">
      <c r="E75">
        <f t="shared" si="7"/>
        <v>0</v>
      </c>
    </row>
    <row r="76" spans="1:5" x14ac:dyDescent="0.2">
      <c r="A76" s="1" t="s">
        <v>75</v>
      </c>
      <c r="B76" s="1">
        <v>2.1000000000000001E-2</v>
      </c>
      <c r="E76">
        <f t="shared" si="7"/>
        <v>0</v>
      </c>
    </row>
    <row r="77" spans="1:5" x14ac:dyDescent="0.2">
      <c r="A77" s="1" t="s">
        <v>43</v>
      </c>
      <c r="B77" s="1">
        <v>3.0000000000000001E-5</v>
      </c>
      <c r="D77">
        <f>B77/(60*10^(-6))</f>
        <v>0.50000000000000011</v>
      </c>
      <c r="E77">
        <f t="shared" si="7"/>
        <v>0</v>
      </c>
    </row>
    <row r="78" spans="1:5" x14ac:dyDescent="0.2">
      <c r="A78" s="1" t="s">
        <v>44</v>
      </c>
      <c r="B78" s="1">
        <v>2.1000000000000001E-4</v>
      </c>
      <c r="C78">
        <v>1.9E-2</v>
      </c>
      <c r="D78">
        <f t="shared" ref="D78:D80" si="8">B78/(60*10^(-6))</f>
        <v>3.5000000000000004</v>
      </c>
      <c r="E78">
        <f t="shared" si="7"/>
        <v>0</v>
      </c>
    </row>
    <row r="79" spans="1:5" x14ac:dyDescent="0.2">
      <c r="E79">
        <f t="shared" si="7"/>
        <v>25666.666666666661</v>
      </c>
    </row>
    <row r="80" spans="1:5" x14ac:dyDescent="0.2">
      <c r="A80" s="1" t="s">
        <v>45</v>
      </c>
      <c r="B80" s="1">
        <v>1.6670000000000001E-4</v>
      </c>
      <c r="D80">
        <f t="shared" si="8"/>
        <v>2.7783333333333338</v>
      </c>
      <c r="E80">
        <f t="shared" si="7"/>
        <v>0</v>
      </c>
    </row>
    <row r="81" spans="1:5" x14ac:dyDescent="0.2">
      <c r="A81" s="1" t="s">
        <v>46</v>
      </c>
      <c r="B81" s="1">
        <v>8.4000000000000005E-2</v>
      </c>
      <c r="E81">
        <f t="shared" si="7"/>
        <v>0</v>
      </c>
    </row>
    <row r="82" spans="1:5" x14ac:dyDescent="0.2">
      <c r="A82" s="1" t="s">
        <v>90</v>
      </c>
      <c r="B82" s="1">
        <v>1.7000000000000001E-2</v>
      </c>
      <c r="E82">
        <f t="shared" si="7"/>
        <v>0</v>
      </c>
    </row>
    <row r="83" spans="1:5" x14ac:dyDescent="0.2">
      <c r="A83" s="1" t="s">
        <v>47</v>
      </c>
      <c r="B83" s="1">
        <v>1.56E-4</v>
      </c>
      <c r="C83">
        <v>1.5399999999999999E-3</v>
      </c>
      <c r="D83">
        <f>B83/(60*10^(-6))</f>
        <v>2.6</v>
      </c>
      <c r="E83">
        <f t="shared" si="7"/>
        <v>0</v>
      </c>
    </row>
    <row r="84" spans="1:5" x14ac:dyDescent="0.2">
      <c r="E84">
        <f t="shared" si="7"/>
        <v>0</v>
      </c>
    </row>
    <row r="85" spans="1:5" x14ac:dyDescent="0.2">
      <c r="A85" s="1" t="s">
        <v>48</v>
      </c>
      <c r="B85" s="1">
        <v>1.6699999999999999E-4</v>
      </c>
      <c r="D85">
        <f t="shared" ref="D85:D86" si="9">B85/(60*10^(-6))</f>
        <v>2.7833333333333337</v>
      </c>
      <c r="E85">
        <f t="shared" si="7"/>
        <v>0</v>
      </c>
    </row>
    <row r="86" spans="1:5" x14ac:dyDescent="0.2">
      <c r="A86" s="1" t="s">
        <v>49</v>
      </c>
      <c r="B86" s="1">
        <v>1.65E-4</v>
      </c>
      <c r="D86">
        <f t="shared" si="9"/>
        <v>2.7500000000000004</v>
      </c>
      <c r="E86">
        <f t="shared" si="7"/>
        <v>0</v>
      </c>
    </row>
    <row r="87" spans="1:5" x14ac:dyDescent="0.2">
      <c r="A87" s="1" t="s">
        <v>88</v>
      </c>
      <c r="B87" s="1">
        <v>1.5299999999999999E-2</v>
      </c>
      <c r="E87">
        <f t="shared" si="7"/>
        <v>0</v>
      </c>
    </row>
    <row r="88" spans="1:5" x14ac:dyDescent="0.2">
      <c r="A88" s="1" t="s">
        <v>89</v>
      </c>
      <c r="B88" s="1">
        <v>1.55E-4</v>
      </c>
      <c r="E88">
        <f t="shared" si="7"/>
        <v>299999.99999999994</v>
      </c>
    </row>
    <row r="89" spans="1:5" x14ac:dyDescent="0.2">
      <c r="A89" s="1" t="s">
        <v>50</v>
      </c>
      <c r="B89" s="1">
        <v>6.9999999999999994E-5</v>
      </c>
      <c r="D89">
        <f>B89/(60*10^(-6))</f>
        <v>1.1666666666666667</v>
      </c>
      <c r="E89">
        <f t="shared" si="7"/>
        <v>0</v>
      </c>
    </row>
    <row r="90" spans="1:5" x14ac:dyDescent="0.2">
      <c r="A90" s="1" t="s">
        <v>169</v>
      </c>
      <c r="B90" s="1">
        <v>1.4999999999999999E-2</v>
      </c>
      <c r="E90">
        <f t="shared" si="7"/>
        <v>0</v>
      </c>
    </row>
    <row r="91" spans="1:5" x14ac:dyDescent="0.2">
      <c r="A91" s="1" t="s">
        <v>87</v>
      </c>
      <c r="B91" s="1">
        <v>1.4E-2</v>
      </c>
      <c r="E91">
        <f t="shared" si="7"/>
        <v>0</v>
      </c>
    </row>
    <row r="92" spans="1:5" x14ac:dyDescent="0.2">
      <c r="A92" s="1" t="s">
        <v>51</v>
      </c>
      <c r="B92" s="1">
        <v>1.6E-2</v>
      </c>
      <c r="C92">
        <v>1.7999999999999999E-2</v>
      </c>
      <c r="E92">
        <f t="shared" si="7"/>
        <v>0</v>
      </c>
    </row>
    <row r="93" spans="1:5" x14ac:dyDescent="0.2">
      <c r="E93">
        <f t="shared" si="7"/>
        <v>166.66666666666666</v>
      </c>
    </row>
    <row r="94" spans="1:5" x14ac:dyDescent="0.2">
      <c r="A94" s="1" t="s">
        <v>86</v>
      </c>
      <c r="B94" s="1">
        <v>1.4200000000000001E-2</v>
      </c>
      <c r="E94">
        <f t="shared" si="7"/>
        <v>0</v>
      </c>
    </row>
    <row r="95" spans="1:5" x14ac:dyDescent="0.2">
      <c r="A95" s="1" t="s">
        <v>52</v>
      </c>
      <c r="B95" s="1">
        <v>1.5799999999999999E-4</v>
      </c>
      <c r="D95">
        <f>B95/(60*10^(-6))</f>
        <v>2.6333333333333333</v>
      </c>
      <c r="E95">
        <f t="shared" si="7"/>
        <v>0</v>
      </c>
    </row>
    <row r="96" spans="1:5" x14ac:dyDescent="0.2">
      <c r="A96" s="1" t="s">
        <v>266</v>
      </c>
      <c r="B96" s="1">
        <v>1.6400000000000001E-2</v>
      </c>
      <c r="E96">
        <f t="shared" si="7"/>
        <v>0</v>
      </c>
    </row>
    <row r="97" spans="1:5" x14ac:dyDescent="0.2">
      <c r="A97" s="1" t="s">
        <v>53</v>
      </c>
      <c r="B97" s="1">
        <v>1.6200000000000001E-4</v>
      </c>
      <c r="C97">
        <v>1.0000000000000001E-5</v>
      </c>
      <c r="D97">
        <f>B97/(60*10^(-6))</f>
        <v>2.7</v>
      </c>
      <c r="E97">
        <f t="shared" si="7"/>
        <v>0</v>
      </c>
    </row>
    <row r="98" spans="1:5" x14ac:dyDescent="0.2">
      <c r="E98">
        <f t="shared" si="7"/>
        <v>0</v>
      </c>
    </row>
    <row r="99" spans="1:5" x14ac:dyDescent="0.2">
      <c r="A99" s="1" t="s">
        <v>85</v>
      </c>
      <c r="B99" s="1">
        <v>1.7999999999999999E-2</v>
      </c>
      <c r="E99">
        <f t="shared" si="7"/>
        <v>0</v>
      </c>
    </row>
    <row r="100" spans="1:5" x14ac:dyDescent="0.2">
      <c r="A100" s="1" t="s">
        <v>103</v>
      </c>
      <c r="B100" s="1">
        <v>1.7999999999999999E-2</v>
      </c>
      <c r="E100">
        <f t="shared" si="7"/>
        <v>0</v>
      </c>
    </row>
    <row r="101" spans="1:5" x14ac:dyDescent="0.2">
      <c r="A101" s="1" t="s">
        <v>84</v>
      </c>
      <c r="B101" s="1">
        <v>1.6199999999999999E-2</v>
      </c>
      <c r="E101">
        <f>C105/(60*10^(-9))</f>
        <v>833333.33333333326</v>
      </c>
    </row>
    <row r="102" spans="1:5" x14ac:dyDescent="0.2">
      <c r="A102" s="1" t="s">
        <v>270</v>
      </c>
      <c r="B102" s="1">
        <v>1.66E-4</v>
      </c>
      <c r="D102">
        <f>B102/(60*10^(-6))</f>
        <v>2.7666666666666671</v>
      </c>
      <c r="E102">
        <f t="shared" si="7"/>
        <v>0</v>
      </c>
    </row>
    <row r="103" spans="1:5" x14ac:dyDescent="0.2">
      <c r="A103" s="1" t="s">
        <v>54</v>
      </c>
      <c r="B103" s="1">
        <v>1.5699999999999999E-4</v>
      </c>
      <c r="D103">
        <f t="shared" ref="D103:D105" si="10">B103/(60*10^(-6))</f>
        <v>2.6166666666666667</v>
      </c>
      <c r="E103">
        <f t="shared" si="7"/>
        <v>0</v>
      </c>
    </row>
    <row r="104" spans="1:5" x14ac:dyDescent="0.2">
      <c r="A104" s="1" t="s">
        <v>83</v>
      </c>
      <c r="B104" s="1">
        <v>8.5000000000000006E-3</v>
      </c>
      <c r="E104">
        <f t="shared" si="7"/>
        <v>0</v>
      </c>
    </row>
    <row r="105" spans="1:5" x14ac:dyDescent="0.2">
      <c r="A105" s="1" t="s">
        <v>55</v>
      </c>
      <c r="B105" s="1">
        <v>1E-3</v>
      </c>
      <c r="C105">
        <v>0.05</v>
      </c>
      <c r="D105">
        <f t="shared" si="10"/>
        <v>16.666666666666668</v>
      </c>
      <c r="E105">
        <f t="shared" si="7"/>
        <v>0</v>
      </c>
    </row>
    <row r="106" spans="1:5" x14ac:dyDescent="0.2">
      <c r="E106">
        <f t="shared" si="7"/>
        <v>0</v>
      </c>
    </row>
    <row r="107" spans="1:5" x14ac:dyDescent="0.2">
      <c r="A107" s="1" t="s">
        <v>82</v>
      </c>
      <c r="B107" s="1">
        <v>7.1999999999999998E-3</v>
      </c>
      <c r="E107">
        <f t="shared" si="7"/>
        <v>0</v>
      </c>
    </row>
    <row r="108" spans="1:5" x14ac:dyDescent="0.2">
      <c r="A108" s="1" t="s">
        <v>81</v>
      </c>
      <c r="B108" s="1">
        <v>1.6500000000000001E-2</v>
      </c>
      <c r="E108">
        <f t="shared" si="7"/>
        <v>0</v>
      </c>
    </row>
    <row r="109" spans="1:5" x14ac:dyDescent="0.2">
      <c r="A109" s="1" t="s">
        <v>80</v>
      </c>
      <c r="B109" s="1">
        <v>1.66E-2</v>
      </c>
      <c r="E109">
        <f t="shared" si="7"/>
        <v>0</v>
      </c>
    </row>
    <row r="110" spans="1:5" x14ac:dyDescent="0.2">
      <c r="A110" s="1" t="s">
        <v>56</v>
      </c>
      <c r="B110" s="1">
        <v>1.7000000000000001E-4</v>
      </c>
      <c r="D110">
        <f>B110/(60*10^(-6))</f>
        <v>2.8333333333333339</v>
      </c>
      <c r="E110">
        <f t="shared" si="7"/>
        <v>0</v>
      </c>
    </row>
    <row r="111" spans="1:5" x14ac:dyDescent="0.2">
      <c r="A111" s="1" t="s">
        <v>57</v>
      </c>
      <c r="B111" s="1">
        <v>1.5999999999999999E-6</v>
      </c>
      <c r="D111">
        <f>B111/(60*10^(-6))</f>
        <v>2.6666666666666668E-2</v>
      </c>
      <c r="E111">
        <f t="shared" si="7"/>
        <v>0</v>
      </c>
    </row>
    <row r="112" spans="1:5" x14ac:dyDescent="0.2">
      <c r="A112" s="1" t="s">
        <v>76</v>
      </c>
      <c r="B112" s="1">
        <v>1.7000000000000001E-4</v>
      </c>
      <c r="E112">
        <f t="shared" si="7"/>
        <v>0</v>
      </c>
    </row>
    <row r="113" spans="1:5" x14ac:dyDescent="0.2">
      <c r="A113" s="1" t="s">
        <v>58</v>
      </c>
      <c r="B113" s="1">
        <v>2.4E-2</v>
      </c>
      <c r="D113">
        <f t="shared" ref="D113:D129" si="11">B113/(60*10^(-6))</f>
        <v>400.00000000000006</v>
      </c>
      <c r="E113">
        <f t="shared" si="7"/>
        <v>0</v>
      </c>
    </row>
    <row r="114" spans="1:5" x14ac:dyDescent="0.2">
      <c r="A114" s="1" t="s">
        <v>59</v>
      </c>
      <c r="B114" s="1">
        <v>2.1999999999999999E-2</v>
      </c>
      <c r="E114">
        <f t="shared" si="7"/>
        <v>0</v>
      </c>
    </row>
    <row r="115" spans="1:5" x14ac:dyDescent="0.2">
      <c r="A115" s="1" t="s">
        <v>60</v>
      </c>
      <c r="B115" s="1">
        <v>1.89E-2</v>
      </c>
      <c r="D115">
        <f t="shared" si="11"/>
        <v>315.00000000000006</v>
      </c>
      <c r="E115">
        <f t="shared" si="7"/>
        <v>0</v>
      </c>
    </row>
    <row r="116" spans="1:5" x14ac:dyDescent="0.2">
      <c r="A116" s="1" t="s">
        <v>61</v>
      </c>
      <c r="B116" s="1">
        <v>1.7600000000000001E-2</v>
      </c>
      <c r="E116">
        <f t="shared" si="7"/>
        <v>0</v>
      </c>
    </row>
    <row r="117" spans="1:5" x14ac:dyDescent="0.2">
      <c r="A117" s="1" t="s">
        <v>4</v>
      </c>
      <c r="B117" s="1">
        <v>1.55E-2</v>
      </c>
      <c r="D117">
        <f t="shared" si="11"/>
        <v>258.33333333333337</v>
      </c>
      <c r="E117">
        <f t="shared" si="7"/>
        <v>0</v>
      </c>
    </row>
    <row r="118" spans="1:5" x14ac:dyDescent="0.2">
      <c r="A118" s="1" t="s">
        <v>62</v>
      </c>
      <c r="B118" s="1">
        <v>1.6100000000000001E-4</v>
      </c>
      <c r="D118">
        <f t="shared" si="11"/>
        <v>2.6833333333333336</v>
      </c>
      <c r="E118">
        <f t="shared" si="7"/>
        <v>0</v>
      </c>
    </row>
    <row r="119" spans="1:5" x14ac:dyDescent="0.2">
      <c r="A119" s="1" t="s">
        <v>63</v>
      </c>
      <c r="B119" s="1">
        <v>1.7200000000000001E-4</v>
      </c>
      <c r="D119">
        <f t="shared" si="11"/>
        <v>2.8666666666666671</v>
      </c>
      <c r="E119">
        <f t="shared" si="7"/>
        <v>0</v>
      </c>
    </row>
    <row r="120" spans="1:5" x14ac:dyDescent="0.2">
      <c r="A120" s="1" t="s">
        <v>64</v>
      </c>
      <c r="B120" s="1">
        <v>1.6899999999999999E-4</v>
      </c>
      <c r="D120">
        <f t="shared" si="11"/>
        <v>2.8166666666666669</v>
      </c>
      <c r="E120">
        <f t="shared" si="7"/>
        <v>0</v>
      </c>
    </row>
    <row r="121" spans="1:5" x14ac:dyDescent="0.2">
      <c r="A121" s="1" t="s">
        <v>65</v>
      </c>
      <c r="B121" s="1">
        <v>3.1E-2</v>
      </c>
      <c r="D121">
        <f t="shared" si="11"/>
        <v>516.66666666666674</v>
      </c>
      <c r="E121">
        <f t="shared" si="7"/>
        <v>0</v>
      </c>
    </row>
    <row r="122" spans="1:5" x14ac:dyDescent="0.2">
      <c r="A122" s="1" t="s">
        <v>66</v>
      </c>
      <c r="B122" s="1">
        <v>1.6100000000000001E-4</v>
      </c>
      <c r="D122">
        <f t="shared" si="11"/>
        <v>2.6833333333333336</v>
      </c>
      <c r="E122">
        <f t="shared" si="7"/>
        <v>0</v>
      </c>
    </row>
    <row r="123" spans="1:5" x14ac:dyDescent="0.2">
      <c r="A123" s="1" t="s">
        <v>67</v>
      </c>
      <c r="B123" s="1">
        <v>1.5900000000000001E-2</v>
      </c>
      <c r="E123">
        <f t="shared" si="7"/>
        <v>0</v>
      </c>
    </row>
    <row r="124" spans="1:5" x14ac:dyDescent="0.2">
      <c r="A124" s="1" t="s">
        <v>77</v>
      </c>
      <c r="B124" s="1">
        <v>3.3999999999999998E-3</v>
      </c>
      <c r="D124">
        <f t="shared" si="11"/>
        <v>56.666666666666671</v>
      </c>
      <c r="E124">
        <f t="shared" si="7"/>
        <v>0</v>
      </c>
    </row>
    <row r="125" spans="1:5" x14ac:dyDescent="0.2">
      <c r="A125" s="1" t="s">
        <v>68</v>
      </c>
      <c r="B125" s="1">
        <v>8.6999999999999994E-2</v>
      </c>
      <c r="E125">
        <f t="shared" si="7"/>
        <v>0</v>
      </c>
    </row>
    <row r="126" spans="1:5" x14ac:dyDescent="0.2">
      <c r="A126" s="1" t="s">
        <v>69</v>
      </c>
      <c r="B126" s="1">
        <v>5.1999999999999995E-4</v>
      </c>
      <c r="D126">
        <f t="shared" si="11"/>
        <v>8.6666666666666661</v>
      </c>
      <c r="E126">
        <f t="shared" si="7"/>
        <v>0</v>
      </c>
    </row>
    <row r="127" spans="1:5" x14ac:dyDescent="0.2">
      <c r="A127" s="1" t="s">
        <v>70</v>
      </c>
      <c r="B127" s="1">
        <v>7.8E-2</v>
      </c>
      <c r="E127">
        <f t="shared" si="7"/>
        <v>0</v>
      </c>
    </row>
    <row r="128" spans="1:5" x14ac:dyDescent="0.2">
      <c r="A128" s="1" t="s">
        <v>71</v>
      </c>
      <c r="B128" s="1">
        <v>2.5999999999999998E-5</v>
      </c>
      <c r="D128">
        <f t="shared" si="11"/>
        <v>0.43333333333333335</v>
      </c>
      <c r="E128">
        <f t="shared" ref="E128" si="12">C132/(60*10^(-9))</f>
        <v>0</v>
      </c>
    </row>
    <row r="129" spans="1:4" x14ac:dyDescent="0.2">
      <c r="A129" s="1" t="s">
        <v>78</v>
      </c>
      <c r="B129" s="1">
        <v>5.3000000000000001E-5</v>
      </c>
      <c r="D129">
        <f t="shared" si="11"/>
        <v>0.88333333333333341</v>
      </c>
    </row>
    <row r="130" spans="1:4" x14ac:dyDescent="0.2">
      <c r="A130" s="1" t="s">
        <v>79</v>
      </c>
      <c r="B130" s="1">
        <v>1.7000000000000001E-2</v>
      </c>
    </row>
    <row r="131" spans="1:4" x14ac:dyDescent="0.2">
      <c r="A131" s="1" t="s">
        <v>260</v>
      </c>
      <c r="B131" s="1">
        <v>1.6E-2</v>
      </c>
    </row>
    <row r="132" spans="1:4" x14ac:dyDescent="0.2">
      <c r="A132" s="1" t="s">
        <v>259</v>
      </c>
      <c r="B132" s="1">
        <v>1.6900000000000001E-3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E7B-8840-7548-841A-B686F3BDE46F}">
  <dimension ref="A1:T55"/>
  <sheetViews>
    <sheetView tabSelected="1" topLeftCell="A28" zoomScale="112" workbookViewId="0">
      <selection activeCell="B55" sqref="B55"/>
    </sheetView>
  </sheetViews>
  <sheetFormatPr baseColWidth="10" defaultRowHeight="16" x14ac:dyDescent="0.2"/>
  <cols>
    <col min="1" max="1" width="9.5" bestFit="1" customWidth="1"/>
    <col min="2" max="2" width="12.5" style="3" bestFit="1" customWidth="1"/>
    <col min="8" max="9" width="12.1640625" bestFit="1" customWidth="1"/>
    <col min="11" max="11" width="12.1640625" bestFit="1" customWidth="1"/>
    <col min="18" max="18" width="12.1640625" bestFit="1" customWidth="1"/>
  </cols>
  <sheetData>
    <row r="1" spans="1:20" x14ac:dyDescent="0.2">
      <c r="A1" s="12" t="s">
        <v>104</v>
      </c>
      <c r="B1" s="13">
        <v>1.4434</v>
      </c>
      <c r="C1" s="12" t="s">
        <v>106</v>
      </c>
      <c r="D1" s="4" t="s">
        <v>132</v>
      </c>
    </row>
    <row r="2" spans="1:20" x14ac:dyDescent="0.2">
      <c r="A2" s="12" t="s">
        <v>105</v>
      </c>
      <c r="B2" s="13" t="s">
        <v>143</v>
      </c>
      <c r="C2" s="12" t="s">
        <v>106</v>
      </c>
      <c r="D2" s="4" t="s">
        <v>132</v>
      </c>
      <c r="E2" s="4" t="s">
        <v>133</v>
      </c>
      <c r="G2" t="s">
        <v>208</v>
      </c>
      <c r="R2" t="s">
        <v>117</v>
      </c>
      <c r="S2" t="s">
        <v>118</v>
      </c>
    </row>
    <row r="3" spans="1:20" x14ac:dyDescent="0.2">
      <c r="A3" s="12" t="s">
        <v>108</v>
      </c>
      <c r="B3" s="13">
        <v>24</v>
      </c>
      <c r="C3" s="12" t="s">
        <v>106</v>
      </c>
      <c r="D3" s="4" t="s">
        <v>134</v>
      </c>
      <c r="E3" t="s">
        <v>242</v>
      </c>
      <c r="G3" s="8" t="s">
        <v>204</v>
      </c>
      <c r="H3" t="s">
        <v>106</v>
      </c>
      <c r="R3">
        <f>5*10^(-12)</f>
        <v>4.9999999999999997E-12</v>
      </c>
      <c r="S3">
        <f>6*10^(23)</f>
        <v>5.9999999999999995E+23</v>
      </c>
      <c r="T3">
        <f>R3*S3</f>
        <v>2999999999999.9995</v>
      </c>
    </row>
    <row r="4" spans="1:20" x14ac:dyDescent="0.2">
      <c r="A4" s="12" t="s">
        <v>108</v>
      </c>
      <c r="B4" s="21" t="s">
        <v>267</v>
      </c>
      <c r="C4" s="12" t="s">
        <v>106</v>
      </c>
      <c r="G4" t="s">
        <v>205</v>
      </c>
      <c r="H4" t="s">
        <v>106</v>
      </c>
    </row>
    <row r="5" spans="1:20" x14ac:dyDescent="0.2">
      <c r="A5" t="s">
        <v>156</v>
      </c>
      <c r="B5" s="3">
        <f>2*10^6</f>
        <v>2000000</v>
      </c>
      <c r="C5" t="s">
        <v>106</v>
      </c>
      <c r="D5" s="4" t="s">
        <v>124</v>
      </c>
      <c r="G5" t="s">
        <v>206</v>
      </c>
      <c r="H5" t="s">
        <v>106</v>
      </c>
    </row>
    <row r="6" spans="1:20" x14ac:dyDescent="0.2">
      <c r="A6" t="s">
        <v>114</v>
      </c>
      <c r="B6" s="3" t="s">
        <v>159</v>
      </c>
      <c r="C6" t="s">
        <v>106</v>
      </c>
      <c r="D6" s="4" t="s">
        <v>126</v>
      </c>
      <c r="E6" s="4" t="s">
        <v>123</v>
      </c>
      <c r="F6" s="4" t="s">
        <v>158</v>
      </c>
      <c r="G6" t="s">
        <v>207</v>
      </c>
      <c r="H6" t="s">
        <v>106</v>
      </c>
    </row>
    <row r="7" spans="1:20" x14ac:dyDescent="0.2">
      <c r="A7" t="s">
        <v>157</v>
      </c>
      <c r="B7" s="3" t="s">
        <v>163</v>
      </c>
      <c r="C7" t="s">
        <v>106</v>
      </c>
      <c r="D7" t="s">
        <v>158</v>
      </c>
      <c r="E7" s="4" t="s">
        <v>240</v>
      </c>
      <c r="G7" t="s">
        <v>209</v>
      </c>
    </row>
    <row r="8" spans="1:20" x14ac:dyDescent="0.2">
      <c r="A8" t="s">
        <v>186</v>
      </c>
      <c r="B8" s="3">
        <v>250</v>
      </c>
      <c r="C8" t="s">
        <v>106</v>
      </c>
      <c r="D8" s="4" t="s">
        <v>189</v>
      </c>
    </row>
    <row r="9" spans="1:20" x14ac:dyDescent="0.2">
      <c r="A9" t="s">
        <v>115</v>
      </c>
      <c r="B9" s="3" t="s">
        <v>136</v>
      </c>
      <c r="C9" t="s">
        <v>106</v>
      </c>
      <c r="D9" t="s">
        <v>126</v>
      </c>
      <c r="E9" t="s">
        <v>123</v>
      </c>
      <c r="F9" t="s">
        <v>234</v>
      </c>
    </row>
    <row r="10" spans="1:20" x14ac:dyDescent="0.2">
      <c r="A10" s="6" t="s">
        <v>164</v>
      </c>
      <c r="B10" s="3" t="s">
        <v>120</v>
      </c>
      <c r="C10" s="6" t="s">
        <v>106</v>
      </c>
      <c r="D10" s="6" t="s">
        <v>188</v>
      </c>
      <c r="E10" s="6"/>
    </row>
    <row r="11" spans="1:20" x14ac:dyDescent="0.2">
      <c r="A11" s="6" t="s">
        <v>165</v>
      </c>
      <c r="B11" s="3" t="s">
        <v>120</v>
      </c>
      <c r="C11" s="6" t="s">
        <v>106</v>
      </c>
      <c r="D11" s="6" t="s">
        <v>188</v>
      </c>
      <c r="E11" s="6"/>
    </row>
    <row r="12" spans="1:20" x14ac:dyDescent="0.2">
      <c r="A12" t="s">
        <v>116</v>
      </c>
      <c r="B12" s="3" t="s">
        <v>120</v>
      </c>
      <c r="C12" t="s">
        <v>106</v>
      </c>
      <c r="D12" t="s">
        <v>119</v>
      </c>
    </row>
    <row r="13" spans="1:20" x14ac:dyDescent="0.2">
      <c r="A13" t="s">
        <v>225</v>
      </c>
      <c r="B13" s="3">
        <v>10000</v>
      </c>
      <c r="C13" t="s">
        <v>106</v>
      </c>
      <c r="D13" s="4" t="s">
        <v>268</v>
      </c>
    </row>
    <row r="14" spans="1:20" x14ac:dyDescent="0.2">
      <c r="A14" t="s">
        <v>121</v>
      </c>
      <c r="B14" s="3" t="s">
        <v>144</v>
      </c>
      <c r="C14" t="s">
        <v>106</v>
      </c>
      <c r="D14" t="s">
        <v>119</v>
      </c>
      <c r="I14" t="s">
        <v>250</v>
      </c>
    </row>
    <row r="15" spans="1:20" x14ac:dyDescent="0.2">
      <c r="A15" t="s">
        <v>122</v>
      </c>
      <c r="B15" s="3">
        <f>14/VNa*10^9</f>
        <v>4.6666666666666679E-3</v>
      </c>
      <c r="C15" t="s">
        <v>106</v>
      </c>
      <c r="D15" s="4" t="s">
        <v>142</v>
      </c>
      <c r="E15" t="s">
        <v>123</v>
      </c>
      <c r="I15" t="s">
        <v>251</v>
      </c>
    </row>
    <row r="16" spans="1:20" x14ac:dyDescent="0.2">
      <c r="A16" t="s">
        <v>230</v>
      </c>
      <c r="B16" s="3">
        <f>10^5/VNa*10^9</f>
        <v>33.333333333333343</v>
      </c>
      <c r="C16" t="s">
        <v>106</v>
      </c>
      <c r="D16" t="s">
        <v>142</v>
      </c>
      <c r="E16" t="s">
        <v>123</v>
      </c>
    </row>
    <row r="17" spans="1:7" x14ac:dyDescent="0.2">
      <c r="A17" t="s">
        <v>228</v>
      </c>
      <c r="B17" s="3" t="s">
        <v>140</v>
      </c>
      <c r="C17" t="s">
        <v>106</v>
      </c>
      <c r="D17" t="s">
        <v>141</v>
      </c>
    </row>
    <row r="18" spans="1:7" x14ac:dyDescent="0.2">
      <c r="A18" t="s">
        <v>232</v>
      </c>
      <c r="B18" s="3">
        <v>205</v>
      </c>
      <c r="C18" t="s">
        <v>106</v>
      </c>
      <c r="D18" t="s">
        <v>142</v>
      </c>
    </row>
    <row r="19" spans="1:7" x14ac:dyDescent="0.2">
      <c r="A19" s="16" t="s">
        <v>231</v>
      </c>
      <c r="B19" s="17">
        <v>205</v>
      </c>
      <c r="C19" s="16" t="s">
        <v>106</v>
      </c>
      <c r="D19" s="16" t="s">
        <v>142</v>
      </c>
    </row>
    <row r="20" spans="1:7" x14ac:dyDescent="0.2">
      <c r="A20" t="s">
        <v>125</v>
      </c>
      <c r="B20" s="3" t="s">
        <v>155</v>
      </c>
      <c r="C20" t="s">
        <v>106</v>
      </c>
      <c r="D20" t="s">
        <v>154</v>
      </c>
      <c r="G20" t="s">
        <v>146</v>
      </c>
    </row>
    <row r="21" spans="1:7" x14ac:dyDescent="0.2">
      <c r="A21" t="s">
        <v>226</v>
      </c>
      <c r="B21" s="3" t="s">
        <v>145</v>
      </c>
      <c r="C21" t="s">
        <v>106</v>
      </c>
      <c r="D21" t="s">
        <v>126</v>
      </c>
      <c r="F21" s="3" t="s">
        <v>148</v>
      </c>
      <c r="G21" s="5"/>
    </row>
    <row r="22" spans="1:7" x14ac:dyDescent="0.2">
      <c r="A22" t="s">
        <v>127</v>
      </c>
      <c r="B22" s="3">
        <v>1</v>
      </c>
      <c r="C22" t="s">
        <v>106</v>
      </c>
      <c r="D22" s="4" t="s">
        <v>236</v>
      </c>
      <c r="E22" s="4" t="s">
        <v>235</v>
      </c>
      <c r="F22" s="3" t="s">
        <v>147</v>
      </c>
      <c r="G22" s="5">
        <f>G21/VNa*10^9</f>
        <v>0</v>
      </c>
    </row>
    <row r="23" spans="1:7" x14ac:dyDescent="0.2">
      <c r="A23" t="s">
        <v>129</v>
      </c>
      <c r="B23" s="3">
        <v>0.5</v>
      </c>
      <c r="C23" t="s">
        <v>106</v>
      </c>
      <c r="D23" t="s">
        <v>128</v>
      </c>
    </row>
    <row r="24" spans="1:7" x14ac:dyDescent="0.2">
      <c r="A24" t="s">
        <v>130</v>
      </c>
      <c r="B24" s="3">
        <v>64.572000000000003</v>
      </c>
      <c r="C24" t="s">
        <v>106</v>
      </c>
      <c r="D24" t="s">
        <v>131</v>
      </c>
    </row>
    <row r="25" spans="1:7" x14ac:dyDescent="0.2">
      <c r="A25" t="s">
        <v>107</v>
      </c>
      <c r="B25" s="3" t="s">
        <v>135</v>
      </c>
      <c r="C25" t="s">
        <v>106</v>
      </c>
      <c r="D25" s="4" t="s">
        <v>241</v>
      </c>
      <c r="E25" s="4" t="s">
        <v>234</v>
      </c>
    </row>
    <row r="26" spans="1:7" x14ac:dyDescent="0.2">
      <c r="A26" t="s">
        <v>139</v>
      </c>
      <c r="B26" s="7" t="s">
        <v>177</v>
      </c>
      <c r="C26" t="s">
        <v>106</v>
      </c>
      <c r="D26" s="4" t="s">
        <v>242</v>
      </c>
      <c r="E26" t="s">
        <v>134</v>
      </c>
      <c r="F26" t="s">
        <v>258</v>
      </c>
    </row>
    <row r="27" spans="1:7" x14ac:dyDescent="0.2">
      <c r="A27" t="s">
        <v>112</v>
      </c>
      <c r="B27" s="3" t="s">
        <v>178</v>
      </c>
      <c r="C27" t="s">
        <v>106</v>
      </c>
      <c r="D27" t="s">
        <v>176</v>
      </c>
    </row>
    <row r="28" spans="1:7" x14ac:dyDescent="0.2">
      <c r="A28" t="s">
        <v>113</v>
      </c>
      <c r="B28" s="3" t="s">
        <v>179</v>
      </c>
      <c r="C28" t="s">
        <v>106</v>
      </c>
      <c r="D28" t="s">
        <v>176</v>
      </c>
    </row>
    <row r="29" spans="1:7" x14ac:dyDescent="0.2">
      <c r="A29" t="s">
        <v>137</v>
      </c>
      <c r="B29" s="3" t="s">
        <v>179</v>
      </c>
      <c r="C29" t="s">
        <v>106</v>
      </c>
      <c r="D29" t="s">
        <v>176</v>
      </c>
    </row>
    <row r="30" spans="1:7" x14ac:dyDescent="0.2">
      <c r="A30" t="s">
        <v>170</v>
      </c>
      <c r="B30" s="3">
        <v>25.8</v>
      </c>
      <c r="C30" t="s">
        <v>106</v>
      </c>
      <c r="D30" s="4" t="s">
        <v>168</v>
      </c>
      <c r="E30" s="4" t="s">
        <v>237</v>
      </c>
    </row>
    <row r="31" spans="1:7" x14ac:dyDescent="0.2">
      <c r="A31" t="s">
        <v>138</v>
      </c>
      <c r="B31" s="3">
        <v>0</v>
      </c>
      <c r="C31" t="s">
        <v>106</v>
      </c>
      <c r="D31" t="s">
        <v>134</v>
      </c>
    </row>
    <row r="32" spans="1:7" x14ac:dyDescent="0.2">
      <c r="A32" s="6" t="s">
        <v>229</v>
      </c>
      <c r="B32" s="10" t="s">
        <v>201</v>
      </c>
      <c r="C32" s="6" t="s">
        <v>106</v>
      </c>
      <c r="D32" s="6" t="s">
        <v>197</v>
      </c>
    </row>
    <row r="33" spans="1:6" x14ac:dyDescent="0.2">
      <c r="A33" t="s">
        <v>227</v>
      </c>
      <c r="B33" s="3">
        <v>20</v>
      </c>
      <c r="C33" t="s">
        <v>106</v>
      </c>
      <c r="D33" s="4" t="s">
        <v>243</v>
      </c>
      <c r="E33" t="s">
        <v>244</v>
      </c>
    </row>
    <row r="34" spans="1:6" x14ac:dyDescent="0.2">
      <c r="A34" t="s">
        <v>161</v>
      </c>
      <c r="B34" s="3" t="s">
        <v>162</v>
      </c>
      <c r="C34" t="s">
        <v>106</v>
      </c>
      <c r="D34" t="s">
        <v>160</v>
      </c>
    </row>
    <row r="35" spans="1:6" x14ac:dyDescent="0.2">
      <c r="A35" t="s">
        <v>248</v>
      </c>
      <c r="B35" s="3">
        <v>15</v>
      </c>
      <c r="C35" t="s">
        <v>106</v>
      </c>
      <c r="D35" t="s">
        <v>168</v>
      </c>
    </row>
    <row r="36" spans="1:6" x14ac:dyDescent="0.2">
      <c r="A36" t="s">
        <v>233</v>
      </c>
      <c r="B36" s="3">
        <v>150</v>
      </c>
      <c r="C36" t="s">
        <v>106</v>
      </c>
      <c r="D36" t="s">
        <v>166</v>
      </c>
    </row>
    <row r="37" spans="1:6" x14ac:dyDescent="0.2">
      <c r="A37" t="s">
        <v>149</v>
      </c>
      <c r="B37" s="3">
        <v>6</v>
      </c>
      <c r="C37" t="s">
        <v>106</v>
      </c>
      <c r="D37" s="4" t="s">
        <v>167</v>
      </c>
      <c r="E37" t="s">
        <v>245</v>
      </c>
    </row>
    <row r="38" spans="1:6" x14ac:dyDescent="0.2">
      <c r="A38" s="6" t="s">
        <v>150</v>
      </c>
      <c r="B38" s="9" t="s">
        <v>192</v>
      </c>
      <c r="C38" s="6" t="s">
        <v>106</v>
      </c>
      <c r="D38" s="6" t="s">
        <v>193</v>
      </c>
      <c r="E38" s="6" t="s">
        <v>197</v>
      </c>
    </row>
    <row r="39" spans="1:6" x14ac:dyDescent="0.2">
      <c r="A39" s="6" t="s">
        <v>151</v>
      </c>
      <c r="B39" s="9">
        <v>100</v>
      </c>
      <c r="C39" s="6" t="s">
        <v>106</v>
      </c>
      <c r="D39" s="6" t="s">
        <v>194</v>
      </c>
      <c r="E39" s="6" t="s">
        <v>197</v>
      </c>
    </row>
    <row r="40" spans="1:6" x14ac:dyDescent="0.2">
      <c r="A40" t="s">
        <v>152</v>
      </c>
      <c r="B40" s="3" t="s">
        <v>195</v>
      </c>
      <c r="C40" t="s">
        <v>106</v>
      </c>
      <c r="D40" s="4" t="s">
        <v>191</v>
      </c>
    </row>
    <row r="41" spans="1:6" x14ac:dyDescent="0.2">
      <c r="A41" t="s">
        <v>153</v>
      </c>
      <c r="B41" s="3" t="s">
        <v>195</v>
      </c>
      <c r="C41" t="s">
        <v>106</v>
      </c>
      <c r="D41" s="4" t="s">
        <v>196</v>
      </c>
    </row>
    <row r="42" spans="1:6" x14ac:dyDescent="0.2">
      <c r="A42" t="s">
        <v>111</v>
      </c>
      <c r="B42" s="3" t="s">
        <v>195</v>
      </c>
      <c r="C42" t="s">
        <v>106</v>
      </c>
      <c r="D42" t="s">
        <v>196</v>
      </c>
    </row>
    <row r="43" spans="1:6" x14ac:dyDescent="0.2">
      <c r="A43" s="14" t="s">
        <v>223</v>
      </c>
      <c r="B43" s="15" t="s">
        <v>198</v>
      </c>
      <c r="C43" s="14" t="s">
        <v>106</v>
      </c>
      <c r="D43" s="14" t="s">
        <v>197</v>
      </c>
      <c r="E43" s="6"/>
    </row>
    <row r="44" spans="1:6" x14ac:dyDescent="0.2">
      <c r="A44" t="s">
        <v>222</v>
      </c>
      <c r="B44" s="3" t="s">
        <v>190</v>
      </c>
      <c r="C44" t="s">
        <v>106</v>
      </c>
      <c r="D44" t="s">
        <v>196</v>
      </c>
    </row>
    <row r="45" spans="1:6" x14ac:dyDescent="0.2">
      <c r="A45" t="s">
        <v>110</v>
      </c>
      <c r="B45" s="3">
        <f>27000/VNa*10^9</f>
        <v>9.0000000000000018</v>
      </c>
      <c r="C45" t="s">
        <v>106</v>
      </c>
      <c r="D45" s="4" t="s">
        <v>183</v>
      </c>
    </row>
    <row r="46" spans="1:6" x14ac:dyDescent="0.2">
      <c r="A46" t="s">
        <v>171</v>
      </c>
      <c r="B46" s="3" t="s">
        <v>200</v>
      </c>
      <c r="C46" t="s">
        <v>106</v>
      </c>
      <c r="D46" s="4" t="s">
        <v>184</v>
      </c>
      <c r="E46" s="4" t="s">
        <v>238</v>
      </c>
      <c r="F46" t="s">
        <v>246</v>
      </c>
    </row>
    <row r="47" spans="1:6" x14ac:dyDescent="0.2">
      <c r="A47" t="s">
        <v>107</v>
      </c>
      <c r="B47" s="3">
        <v>100</v>
      </c>
      <c r="C47" t="s">
        <v>106</v>
      </c>
      <c r="D47" s="4" t="s">
        <v>247</v>
      </c>
      <c r="E47" t="s">
        <v>238</v>
      </c>
    </row>
    <row r="48" spans="1:6" x14ac:dyDescent="0.2">
      <c r="A48" s="6" t="s">
        <v>172</v>
      </c>
      <c r="B48" s="9">
        <v>300</v>
      </c>
      <c r="C48" s="6" t="s">
        <v>106</v>
      </c>
      <c r="D48" s="6" t="s">
        <v>199</v>
      </c>
      <c r="E48" s="6" t="s">
        <v>197</v>
      </c>
    </row>
    <row r="49" spans="1:7" x14ac:dyDescent="0.2">
      <c r="A49" s="11" t="s">
        <v>180</v>
      </c>
      <c r="B49" s="18">
        <v>20</v>
      </c>
      <c r="C49" s="11" t="s">
        <v>106</v>
      </c>
      <c r="D49" s="19" t="s">
        <v>181</v>
      </c>
      <c r="E49" s="11" t="s">
        <v>249</v>
      </c>
    </row>
    <row r="50" spans="1:7" x14ac:dyDescent="0.2">
      <c r="A50" t="s">
        <v>109</v>
      </c>
      <c r="B50" s="3">
        <f>3000/VNa*10^9</f>
        <v>1</v>
      </c>
      <c r="C50" t="s">
        <v>106</v>
      </c>
      <c r="D50" t="s">
        <v>183</v>
      </c>
    </row>
    <row r="51" spans="1:7" x14ac:dyDescent="0.2">
      <c r="A51" s="6" t="s">
        <v>173</v>
      </c>
      <c r="B51" s="9" t="s">
        <v>195</v>
      </c>
      <c r="C51" s="6" t="s">
        <v>106</v>
      </c>
      <c r="D51" s="6" t="s">
        <v>197</v>
      </c>
      <c r="E51" s="6"/>
    </row>
    <row r="52" spans="1:7" x14ac:dyDescent="0.2">
      <c r="A52" t="s">
        <v>221</v>
      </c>
      <c r="B52" s="3">
        <v>250</v>
      </c>
      <c r="C52" t="s">
        <v>106</v>
      </c>
      <c r="D52" t="s">
        <v>184</v>
      </c>
      <c r="E52" t="s">
        <v>238</v>
      </c>
      <c r="F52" s="4" t="s">
        <v>239</v>
      </c>
      <c r="G52" t="s">
        <v>187</v>
      </c>
    </row>
    <row r="53" spans="1:7" x14ac:dyDescent="0.2">
      <c r="A53" t="s">
        <v>174</v>
      </c>
      <c r="B53" s="3">
        <v>360</v>
      </c>
      <c r="C53" t="s">
        <v>106</v>
      </c>
      <c r="D53" t="s">
        <v>181</v>
      </c>
    </row>
    <row r="54" spans="1:7" x14ac:dyDescent="0.2">
      <c r="A54" t="s">
        <v>175</v>
      </c>
      <c r="B54" s="3" t="s">
        <v>185</v>
      </c>
      <c r="C54" t="s">
        <v>106</v>
      </c>
      <c r="D54" t="s">
        <v>182</v>
      </c>
    </row>
    <row r="55" spans="1:7" x14ac:dyDescent="0.2">
      <c r="A55" t="s">
        <v>224</v>
      </c>
      <c r="B55" s="3">
        <f>6.44*10^-9</f>
        <v>6.4400000000000009E-9</v>
      </c>
      <c r="C55" t="s">
        <v>106</v>
      </c>
      <c r="D55" t="s">
        <v>269</v>
      </c>
    </row>
  </sheetData>
  <hyperlinks>
    <hyperlink ref="D3" r:id="rId1" display="https://pubmed.ncbi.nlm.nih.gov/16339882/" xr:uid="{1AADD0F5-F4DF-0F45-AEC3-24EE165546E1}"/>
    <hyperlink ref="D5" r:id="rId2" display="https://pubmed.ncbi.nlm.nih.gov/15833443/" xr:uid="{E97C6E3E-DFAD-9249-97AF-195C44D54B3E}"/>
    <hyperlink ref="D1" r:id="rId3" display="https://www.ncbi.nlm.nih.gov/pmc/articles/PMC2858442/" xr:uid="{6F31886D-402D-5245-9C5E-99FB5A9B75D6}"/>
    <hyperlink ref="D2" r:id="rId4" display="https://www.ncbi.nlm.nih.gov/pmc/articles/PMC2858442/" xr:uid="{C83C2593-6CE6-5C49-8CB2-33C97BBF0E33}"/>
    <hyperlink ref="E2" r:id="rId5" display="https://www.ncbi.nlm.nih.gov/pmc/articles/PMC4208692/" xr:uid="{02CBAE7D-4B7E-E947-8E70-7AFD56ACFD8B}"/>
    <hyperlink ref="D6" r:id="rId6" display="https://pubmed.ncbi.nlm.nih.gov/24806937/" xr:uid="{7F42D7EB-62F2-3547-AC09-6718536B745D}"/>
    <hyperlink ref="E6" r:id="rId7" display="https://pubmed.ncbi.nlm.nih.gov/12782119/" xr:uid="{E7B587B1-1FF8-3A40-BA82-D0854D6528B6}"/>
    <hyperlink ref="F6" r:id="rId8" display="https://pubmed.ncbi.nlm.nih.gov/17188305/" xr:uid="{4E92503E-4037-B44E-A659-24F07BC06F42}"/>
    <hyperlink ref="E7" r:id="rId9" display="https://pubmed.ncbi.nlm.nih.gov/17098795/" xr:uid="{21F6BB19-4153-DA42-9515-D58E779AA879}"/>
    <hyperlink ref="D8" r:id="rId10" display="https://pubmed.ncbi.nlm.nih.gov/22452783/" xr:uid="{90893208-AC92-9145-8C80-074349D72976}"/>
    <hyperlink ref="D15" r:id="rId11" display="https://pubmed.ncbi.nlm.nih.gov/19285552/" xr:uid="{91C7EC50-4E34-DA4A-BC2B-5BF6ADD37BEB}"/>
    <hyperlink ref="D22" r:id="rId12" display="https://pubmed.ncbi.nlm.nih.gov/17293406/" xr:uid="{12656FF1-5CF0-2641-A989-8B6BF063CE6D}"/>
    <hyperlink ref="E22" r:id="rId13" display="https://pubmed.ncbi.nlm.nih.gov/20169176/" xr:uid="{24B12D9D-83D5-4841-B1EF-AB4FD356BBEF}"/>
    <hyperlink ref="D25" r:id="rId14" display="https://pubmed.ncbi.nlm.nih.gov/27527217/" xr:uid="{51E47153-C8C1-9241-8A48-FA7377219A49}"/>
    <hyperlink ref="E25" r:id="rId15" display="https://pubmed.ncbi.nlm.nih.gov/26928575/" xr:uid="{CAF15974-A4AF-3D40-9F61-884A9062AA3C}"/>
    <hyperlink ref="D26" r:id="rId16" display="https://pubmed.ncbi.nlm.nih.gov/23502249/" xr:uid="{0BA9CCE6-E6B8-BC41-81BA-CF5F6385343D}"/>
    <hyperlink ref="D30" r:id="rId17" display="https://www.sciencedirect.com/science/article/abs/pii/S0022519318305551" xr:uid="{1720ACF3-D657-C048-9E8B-10EBC6207E4F}"/>
    <hyperlink ref="E30" r:id="rId18" display="https://pubmed.ncbi.nlm.nih.gov/16773083/" xr:uid="{3BD3A461-6F5C-8B4F-ACB5-2468EBEB3A14}"/>
    <hyperlink ref="D33" r:id="rId19" display="https://link.springer.com/chapter/10.1007/978-3-030-17938-0_6" xr:uid="{6FC8321B-DDF4-644A-958E-341D2524E96D}"/>
    <hyperlink ref="D37" r:id="rId20" display="https://pubmed.ncbi.nlm.nih.gov/25433195/" xr:uid="{7120AF04-E133-CF43-B5A5-4130698DBAEF}"/>
    <hyperlink ref="D40" r:id="rId21" display="https://www.ncbi.nlm.nih.gov/pmc/articles/PMC2646859/" xr:uid="{3F9F5FAB-C79D-8846-B44A-228134E13FBF}"/>
    <hyperlink ref="D41" r:id="rId22" display="https://www.ncbi.nlm.nih.gov/pmc/articles/PMC4429580/" xr:uid="{26AA9977-B74B-0D46-B5D9-FF0925F88417}"/>
    <hyperlink ref="D45" r:id="rId23" display="https://pubmed.ncbi.nlm.nih.gov/37115157/" xr:uid="{432C2FD1-F26A-CD49-A4D1-49C73705F5A5}"/>
    <hyperlink ref="D46" r:id="rId24" display="https://pubmed.ncbi.nlm.nih.gov/22457331/" xr:uid="{24E2207C-91D0-4445-B79C-750F607FEE0A}"/>
    <hyperlink ref="E46" r:id="rId25" display="https://pubmed.ncbi.nlm.nih.gov/29330362/" xr:uid="{96F9A42A-3AC0-E945-8162-789EE3808533}"/>
    <hyperlink ref="D47" r:id="rId26" display="https://pubmed.ncbi.nlm.nih.gov/23133538/" xr:uid="{D65D5BE3-9B1E-CB49-A8C0-D35DBCA3D6E6}"/>
    <hyperlink ref="D49" r:id="rId27" display="https://pubmed.ncbi.nlm.nih.gov/18171696/" xr:uid="{F4B227BA-B520-4D48-91F3-053872E14384}"/>
    <hyperlink ref="F52" r:id="rId28" display="https://pubmed.ncbi.nlm.nih.gov/31493485/" xr:uid="{090259E9-36AA-FB4C-8BC4-CE6EE2F6B769}"/>
    <hyperlink ref="D13" r:id="rId29" xr:uid="{036A59DC-9708-4D45-A106-C549554147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B45C-C1D2-0748-A29B-CFCF7228ED71}">
  <dimension ref="A1:H12"/>
  <sheetViews>
    <sheetView zoomScale="150" workbookViewId="0">
      <selection activeCell="C26" sqref="C26"/>
    </sheetView>
  </sheetViews>
  <sheetFormatPr baseColWidth="10" defaultRowHeight="16" x14ac:dyDescent="0.2"/>
  <sheetData>
    <row r="1" spans="1:8" x14ac:dyDescent="0.2">
      <c r="A1" t="s">
        <v>220</v>
      </c>
      <c r="B1" t="s">
        <v>252</v>
      </c>
      <c r="C1" t="s">
        <v>109</v>
      </c>
      <c r="D1" t="s">
        <v>253</v>
      </c>
      <c r="E1" t="s">
        <v>186</v>
      </c>
      <c r="F1" t="s">
        <v>254</v>
      </c>
      <c r="G1" t="s">
        <v>224</v>
      </c>
      <c r="H1" t="s">
        <v>255</v>
      </c>
    </row>
    <row r="2" spans="1:8" x14ac:dyDescent="0.2">
      <c r="A2" s="20">
        <v>1</v>
      </c>
      <c r="B2" s="20">
        <v>5.7708371000000001E-2</v>
      </c>
      <c r="C2" s="20">
        <v>1</v>
      </c>
      <c r="D2" s="20">
        <v>6.6594169999999994E-2</v>
      </c>
      <c r="E2" s="20">
        <v>1</v>
      </c>
      <c r="F2" s="20">
        <v>0.11376243900000001</v>
      </c>
      <c r="G2" s="20">
        <v>1</v>
      </c>
      <c r="H2" s="20">
        <v>5.2919862999999998E-2</v>
      </c>
    </row>
    <row r="3" spans="1:8" x14ac:dyDescent="0.2">
      <c r="A3" s="20">
        <v>0.32882490800000003</v>
      </c>
      <c r="B3" s="20">
        <v>3.3738786999999999E-2</v>
      </c>
      <c r="C3" s="20">
        <v>0.736130795</v>
      </c>
      <c r="D3" s="20">
        <v>1.2741815E-2</v>
      </c>
      <c r="E3" s="20">
        <v>5.8744940010000004</v>
      </c>
      <c r="F3" s="20">
        <v>0.15193142400000001</v>
      </c>
      <c r="G3" s="20">
        <v>2.6784532560000001</v>
      </c>
      <c r="H3" s="20">
        <v>0.19627206799999999</v>
      </c>
    </row>
    <row r="4" spans="1:8" x14ac:dyDescent="0.2">
      <c r="A4" s="20">
        <v>0.245583783</v>
      </c>
      <c r="B4" s="20">
        <v>1.2439199999999999E-2</v>
      </c>
      <c r="C4" s="20">
        <v>0.64219673300000002</v>
      </c>
      <c r="D4" s="20">
        <v>4.1460075999999998E-2</v>
      </c>
      <c r="E4" s="20">
        <v>12.006089729999999</v>
      </c>
      <c r="F4" s="20">
        <v>0.225558969</v>
      </c>
      <c r="G4" s="20">
        <v>2.3265209580000001</v>
      </c>
      <c r="H4" s="20">
        <v>0.21323128</v>
      </c>
    </row>
    <row r="5" spans="1:8" x14ac:dyDescent="0.2">
      <c r="A5" s="20">
        <v>0.406145533</v>
      </c>
      <c r="B5" s="20">
        <v>7.7622760999999998E-2</v>
      </c>
      <c r="C5" s="20">
        <v>0.82456607100000001</v>
      </c>
      <c r="D5" s="20">
        <v>6.6624359999999999E-3</v>
      </c>
      <c r="E5" s="20">
        <v>9.2934546410000003</v>
      </c>
      <c r="F5" s="20">
        <v>7.6389622000000004E-2</v>
      </c>
      <c r="G5" s="20">
        <v>1.77141628</v>
      </c>
      <c r="H5" s="20">
        <v>0.11256190200000001</v>
      </c>
    </row>
    <row r="6" spans="1:8" x14ac:dyDescent="0.2">
      <c r="A6" s="20">
        <v>0.45201306699999999</v>
      </c>
      <c r="B6" s="20">
        <v>6.0164087999999998E-2</v>
      </c>
      <c r="C6" s="20">
        <v>0.61680423299999998</v>
      </c>
      <c r="D6" s="20">
        <v>2.5687951000000001E-2</v>
      </c>
      <c r="E6" s="20">
        <v>6.3521554619999998</v>
      </c>
      <c r="F6" s="20">
        <v>0.113317853</v>
      </c>
      <c r="G6" s="20">
        <v>2.199335445</v>
      </c>
      <c r="H6" s="20">
        <v>0.121303907</v>
      </c>
    </row>
    <row r="7" spans="1:8" x14ac:dyDescent="0.2">
      <c r="A7" s="20">
        <v>0.511601478</v>
      </c>
      <c r="B7" s="20">
        <v>1.1503304000000001E-2</v>
      </c>
      <c r="C7" s="20">
        <v>0.54764569200000002</v>
      </c>
      <c r="D7" s="20">
        <v>5.4933350000000002E-3</v>
      </c>
      <c r="E7" s="20">
        <v>6.3585201309999997</v>
      </c>
      <c r="F7" s="20">
        <v>0.25435007799999998</v>
      </c>
      <c r="G7" s="20">
        <v>2.8487761530000002</v>
      </c>
      <c r="H7" s="20">
        <v>9.5341645000000003E-2</v>
      </c>
    </row>
    <row r="8" spans="1:8" x14ac:dyDescent="0.2">
      <c r="A8" s="20">
        <v>0.199496967</v>
      </c>
      <c r="B8" s="20">
        <v>4.5938233000000002E-2</v>
      </c>
      <c r="C8" s="20">
        <v>0.50619174899999997</v>
      </c>
      <c r="D8" s="20">
        <v>1.1392006999999999E-2</v>
      </c>
      <c r="E8" s="20">
        <v>9.3468848439999999</v>
      </c>
      <c r="F8" s="20">
        <v>0.340815117</v>
      </c>
      <c r="G8" s="20">
        <v>2.0840901029999999</v>
      </c>
      <c r="H8" s="20">
        <v>0.18999524600000001</v>
      </c>
    </row>
    <row r="9" spans="1:8" x14ac:dyDescent="0.2">
      <c r="A9" s="20">
        <v>0.16337916299999999</v>
      </c>
      <c r="B9" s="20">
        <v>0.109206759</v>
      </c>
      <c r="C9" s="20">
        <v>0.51082220599999995</v>
      </c>
      <c r="D9" s="20">
        <v>2.937321E-2</v>
      </c>
      <c r="E9" s="20">
        <v>9.5806999059999995</v>
      </c>
      <c r="F9" s="20">
        <v>1.162044437</v>
      </c>
      <c r="G9" s="20">
        <v>1.7004469870000001</v>
      </c>
      <c r="H9" s="20">
        <v>7.7889356000000007E-2</v>
      </c>
    </row>
    <row r="10" spans="1:8" x14ac:dyDescent="0.2">
      <c r="A10" s="20">
        <v>0.116531919</v>
      </c>
      <c r="B10" s="20">
        <v>4.2836170999999999E-2</v>
      </c>
      <c r="C10" s="20">
        <v>0.62827556399999995</v>
      </c>
      <c r="D10" s="20">
        <v>1.210989E-3</v>
      </c>
      <c r="E10" s="20">
        <v>11.71887078</v>
      </c>
      <c r="F10" s="20">
        <v>0.96604794500000002</v>
      </c>
      <c r="G10" s="20">
        <v>3.5451011779999999</v>
      </c>
      <c r="H10" s="20">
        <v>0.312004383</v>
      </c>
    </row>
    <row r="11" spans="1:8" x14ac:dyDescent="0.2">
      <c r="A11" s="20">
        <v>0.145393099</v>
      </c>
      <c r="B11" s="20">
        <v>0.100218</v>
      </c>
      <c r="C11" s="20">
        <v>0.59430587499999998</v>
      </c>
      <c r="D11" s="20">
        <v>6.3402669999999994E-2</v>
      </c>
      <c r="E11" s="20">
        <v>4.6167442669999996</v>
      </c>
      <c r="F11" s="20">
        <v>0.17881229800000001</v>
      </c>
      <c r="G11" s="20">
        <v>4.3265386699999997</v>
      </c>
      <c r="H11" s="20">
        <v>0.12666976799999999</v>
      </c>
    </row>
    <row r="12" spans="1:8" x14ac:dyDescent="0.2">
      <c r="A12" s="20">
        <v>0.18063958499999999</v>
      </c>
      <c r="B12" s="20">
        <v>5.2235280000000002E-2</v>
      </c>
      <c r="C12" s="20">
        <v>0.62518069799999998</v>
      </c>
      <c r="D12" s="20">
        <v>5.062999E-2</v>
      </c>
      <c r="E12" s="20">
        <v>3.7116340440000002</v>
      </c>
      <c r="F12" s="20">
        <v>0.28583469299999997</v>
      </c>
      <c r="G12" s="20">
        <v>2.2899796810000002</v>
      </c>
      <c r="H12" s="20">
        <v>0.151026932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ics</vt:lpstr>
      <vt:lpstr>Sheet2</vt:lpstr>
      <vt:lpstr>oszto</vt:lpstr>
      <vt:lpstr>VNa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Hajdú Bence</dc:creator>
  <cp:lastModifiedBy>Hajdú Bence</cp:lastModifiedBy>
  <dcterms:created xsi:type="dcterms:W3CDTF">2024-02-16T09:17:47Z</dcterms:created>
  <dcterms:modified xsi:type="dcterms:W3CDTF">2024-05-25T09:59:58Z</dcterms:modified>
</cp:coreProperties>
</file>