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Spenzer\Desktop\A.Y. 2017-2018 FIRST TERM\GE-ELEC\"/>
    </mc:Choice>
  </mc:AlternateContent>
  <bookViews>
    <workbookView xWindow="0" yWindow="0" windowWidth="23016" windowHeight="9048" firstSheet="2" activeTab="4" xr2:uid="{00000000-000D-0000-FFFF-FFFF00000000}"/>
  </bookViews>
  <sheets>
    <sheet name="group 2" sheetId="2" r:id="rId1"/>
    <sheet name="LINES" sheetId="1" r:id="rId2"/>
    <sheet name="3D LINE" sheetId="3" r:id="rId3"/>
    <sheet name="CIRCLE" sheetId="4" r:id="rId4"/>
    <sheet name="PARABOLA LR." sheetId="5" r:id="rId5"/>
    <sheet name="PARABOLA UD." sheetId="14" r:id="rId6"/>
    <sheet name="ELLIPSE H." sheetId="6" r:id="rId7"/>
    <sheet name="ELLIPSE V." sheetId="9" r:id="rId8"/>
    <sheet name="HYPERBOLA H." sheetId="7" r:id="rId9"/>
    <sheet name="HYPERBOLA V." sheetId="10" r:id="rId10"/>
  </sheets>
  <calcPr calcId="171027"/>
  <fileRecoveryPr autoRecover="0"/>
</workbook>
</file>

<file path=xl/calcChain.xml><?xml version="1.0" encoding="utf-8"?>
<calcChain xmlns="http://schemas.openxmlformats.org/spreadsheetml/2006/main">
  <c r="E158" i="14" l="1"/>
  <c r="C87" i="5"/>
  <c r="M83" i="5" s="1"/>
  <c r="L90" i="5" s="1"/>
  <c r="C84" i="5"/>
  <c r="P83" i="5" s="1"/>
  <c r="O90" i="5" s="1"/>
  <c r="C81" i="5"/>
  <c r="Q83" i="5"/>
  <c r="P90" i="5" s="1"/>
  <c r="G83" i="5"/>
  <c r="G90" i="5" s="1"/>
  <c r="F105" i="5" s="1"/>
  <c r="H83" i="5" l="1"/>
  <c r="H90" i="5" s="1"/>
  <c r="E97" i="5" s="1"/>
  <c r="J13" i="5" s="1"/>
  <c r="N105" i="5"/>
  <c r="M105" i="5"/>
  <c r="L105" i="5"/>
  <c r="J105" i="5" l="1"/>
  <c r="G105" i="5"/>
  <c r="E113" i="5" s="1"/>
  <c r="F91" i="10"/>
  <c r="E91" i="7"/>
  <c r="K84" i="7"/>
  <c r="E84" i="7"/>
  <c r="J20" i="5" l="1"/>
  <c r="L150" i="14"/>
  <c r="M150" i="14"/>
  <c r="G128" i="14"/>
  <c r="G135" i="14" s="1"/>
  <c r="F150" i="14" s="1"/>
  <c r="H128" i="14"/>
  <c r="H135" i="14" s="1"/>
  <c r="C132" i="14"/>
  <c r="C129" i="14"/>
  <c r="P128" i="14" s="1"/>
  <c r="O135" i="14" s="1"/>
  <c r="C126" i="14"/>
  <c r="M128" i="14"/>
  <c r="L135" i="14" s="1"/>
  <c r="Q128" i="14" l="1"/>
  <c r="P135" i="14" s="1"/>
  <c r="N150" i="14" s="1"/>
  <c r="J150" i="14"/>
  <c r="G150" i="14"/>
  <c r="F40" i="14"/>
  <c r="F40" i="5"/>
  <c r="F34" i="5"/>
  <c r="F34" i="14"/>
  <c r="F29" i="14"/>
  <c r="F22" i="14" s="1"/>
  <c r="L29" i="14"/>
  <c r="G21" i="14" s="1"/>
  <c r="G29" i="5"/>
  <c r="G22" i="5" s="1"/>
  <c r="E142" i="14" l="1"/>
  <c r="J13" i="14" s="1"/>
  <c r="J20" i="14"/>
  <c r="F21" i="14"/>
  <c r="G21" i="5"/>
  <c r="G29" i="14" l="1"/>
  <c r="F29" i="5"/>
  <c r="J34" i="5"/>
  <c r="N29" i="14" l="1"/>
  <c r="N29" i="5"/>
  <c r="M29" i="14"/>
  <c r="G22" i="14" s="1"/>
  <c r="M29" i="5"/>
  <c r="F22" i="5" s="1"/>
  <c r="L29" i="5"/>
  <c r="F21" i="5" s="1"/>
  <c r="K29" i="14"/>
  <c r="J29" i="14"/>
  <c r="K29" i="5"/>
  <c r="J29" i="5"/>
  <c r="J34" i="14" l="1"/>
  <c r="G18" i="7" l="1"/>
  <c r="G17" i="7"/>
  <c r="J18" i="7"/>
  <c r="I18" i="7"/>
  <c r="J17" i="7"/>
  <c r="I17" i="7"/>
  <c r="J18" i="10"/>
  <c r="J17" i="10"/>
  <c r="I18" i="10"/>
  <c r="I17" i="10"/>
  <c r="G18" i="10"/>
  <c r="G17" i="10"/>
  <c r="D19" i="10"/>
  <c r="D18" i="10"/>
  <c r="D17" i="10"/>
  <c r="D16" i="10"/>
  <c r="D10" i="10"/>
  <c r="C88" i="10" l="1"/>
  <c r="L83" i="10" s="1"/>
  <c r="L87" i="10" s="1"/>
  <c r="C86" i="10"/>
  <c r="F83" i="10" s="1"/>
  <c r="F87" i="10" s="1"/>
  <c r="D25" i="10" s="1"/>
  <c r="C84" i="10"/>
  <c r="I82" i="10" s="1"/>
  <c r="C82" i="10"/>
  <c r="N82" i="10" s="1"/>
  <c r="C87" i="7"/>
  <c r="K82" i="7" s="1"/>
  <c r="K86" i="7" s="1"/>
  <c r="J24" i="7" s="1"/>
  <c r="C85" i="7"/>
  <c r="E82" i="7" s="1"/>
  <c r="E86" i="7" s="1"/>
  <c r="D24" i="7" s="1"/>
  <c r="C83" i="7"/>
  <c r="M81" i="7" s="1"/>
  <c r="C81" i="7"/>
  <c r="H81" i="7" s="1"/>
  <c r="D23" i="7" s="1"/>
  <c r="G81" i="7" l="1"/>
  <c r="C29" i="7" s="1"/>
  <c r="N81" i="7"/>
  <c r="J23" i="7" s="1"/>
  <c r="H82" i="10"/>
  <c r="F85" i="10" s="1"/>
  <c r="D24" i="10" s="1"/>
  <c r="O82" i="10"/>
  <c r="J25" i="10"/>
  <c r="L85" i="10" l="1"/>
  <c r="J24" i="10" s="1"/>
  <c r="D30" i="10"/>
  <c r="P7" i="9" l="1"/>
  <c r="V7" i="9"/>
  <c r="D19" i="7" l="1"/>
  <c r="D18" i="7"/>
  <c r="D17" i="7"/>
  <c r="D16" i="7"/>
  <c r="L14" i="10"/>
  <c r="H14" i="10"/>
  <c r="G14" i="10"/>
  <c r="L13" i="10"/>
  <c r="H13" i="10"/>
  <c r="G13" i="10"/>
  <c r="L9" i="10"/>
  <c r="K9" i="10"/>
  <c r="H9" i="10"/>
  <c r="G9" i="10"/>
  <c r="L8" i="10"/>
  <c r="K8" i="10"/>
  <c r="H8" i="10"/>
  <c r="G8" i="10"/>
  <c r="L7" i="10"/>
  <c r="K7" i="10"/>
  <c r="H7" i="10"/>
  <c r="G7" i="10"/>
  <c r="L6" i="10"/>
  <c r="K6" i="10"/>
  <c r="H6" i="10"/>
  <c r="G6" i="10"/>
  <c r="L14" i="7"/>
  <c r="L13" i="7"/>
  <c r="L9" i="7"/>
  <c r="K9" i="7"/>
  <c r="L8" i="7"/>
  <c r="K8" i="7"/>
  <c r="L7" i="7"/>
  <c r="K7" i="7"/>
  <c r="L6" i="7"/>
  <c r="K6" i="7"/>
  <c r="H14" i="7"/>
  <c r="G14" i="7"/>
  <c r="H13" i="7"/>
  <c r="G13" i="7"/>
  <c r="G6" i="7"/>
  <c r="H6" i="7"/>
  <c r="G7" i="7"/>
  <c r="H7" i="7"/>
  <c r="G8" i="7"/>
  <c r="H8" i="7"/>
  <c r="G9" i="7"/>
  <c r="H9" i="7"/>
  <c r="K8" i="9"/>
  <c r="K6" i="9"/>
  <c r="K7" i="9"/>
  <c r="K5" i="9"/>
  <c r="G13" i="9"/>
  <c r="G12" i="9"/>
  <c r="H8" i="9"/>
  <c r="H7" i="9"/>
  <c r="H6" i="9"/>
  <c r="H5" i="9"/>
  <c r="G8" i="9"/>
  <c r="G7" i="9"/>
  <c r="G6" i="9"/>
  <c r="G5" i="9"/>
  <c r="D19" i="9"/>
  <c r="D18" i="9"/>
  <c r="C15" i="9"/>
  <c r="D9" i="9"/>
  <c r="L5" i="9" s="1"/>
  <c r="W5" i="9"/>
  <c r="V5" i="9"/>
  <c r="Q5" i="9"/>
  <c r="P5" i="9"/>
  <c r="N12" i="9" s="1"/>
  <c r="V7" i="6"/>
  <c r="W5" i="6"/>
  <c r="V5" i="6"/>
  <c r="P7" i="6"/>
  <c r="Q5" i="6"/>
  <c r="P5" i="6"/>
  <c r="H13" i="6"/>
  <c r="L8" i="6"/>
  <c r="L6" i="6"/>
  <c r="L7" i="6"/>
  <c r="L5" i="6"/>
  <c r="H12" i="6"/>
  <c r="H8" i="6"/>
  <c r="H7" i="6"/>
  <c r="G8" i="6"/>
  <c r="G7" i="6"/>
  <c r="H6" i="6"/>
  <c r="G6" i="6"/>
  <c r="H5" i="6"/>
  <c r="G5" i="6"/>
  <c r="D19" i="6"/>
  <c r="D18" i="6"/>
  <c r="C15" i="6"/>
  <c r="D9" i="6"/>
  <c r="L12" i="6" s="1"/>
  <c r="N12" i="6" l="1"/>
  <c r="K7" i="6"/>
  <c r="H13" i="9"/>
  <c r="L7" i="9"/>
  <c r="L13" i="6"/>
  <c r="H12" i="9"/>
  <c r="K8" i="6"/>
  <c r="L13" i="9"/>
  <c r="L12" i="9"/>
  <c r="K6" i="6"/>
  <c r="G12" i="6"/>
  <c r="L6" i="9"/>
  <c r="L8" i="9"/>
  <c r="G13" i="6"/>
  <c r="K5" i="6"/>
  <c r="M23" i="4"/>
  <c r="L23" i="4"/>
  <c r="L18" i="4"/>
  <c r="J23" i="4" s="1"/>
  <c r="F18" i="4"/>
  <c r="G23" i="4" s="1"/>
  <c r="E18" i="4"/>
  <c r="F23" i="4" s="1"/>
  <c r="O18" i="4"/>
  <c r="K18" i="4"/>
  <c r="I23" i="4" s="1"/>
  <c r="F27" i="3"/>
  <c r="F26" i="3"/>
  <c r="F25" i="3"/>
  <c r="E27" i="3"/>
  <c r="E26" i="3"/>
  <c r="E25" i="3"/>
  <c r="D27" i="3"/>
  <c r="D26" i="3"/>
  <c r="D25" i="3"/>
  <c r="E19" i="3"/>
  <c r="E18" i="3"/>
  <c r="E17" i="3"/>
  <c r="E34" i="1"/>
  <c r="K29" i="1"/>
  <c r="L37" i="1" s="1"/>
  <c r="K28" i="1"/>
  <c r="L36" i="1" s="1"/>
  <c r="K27" i="1"/>
  <c r="L35" i="1" s="1"/>
  <c r="M21" i="1"/>
  <c r="M20" i="1"/>
  <c r="M19" i="1"/>
  <c r="L21" i="1"/>
  <c r="L20" i="1"/>
  <c r="L19" i="1"/>
  <c r="E36" i="1"/>
  <c r="E35" i="1"/>
  <c r="D27" i="1" l="1"/>
</calcChain>
</file>

<file path=xl/sharedStrings.xml><?xml version="1.0" encoding="utf-8"?>
<sst xmlns="http://schemas.openxmlformats.org/spreadsheetml/2006/main" count="374" uniqueCount="90">
  <si>
    <t>POINT A</t>
  </si>
  <si>
    <t>COORDINATES</t>
  </si>
  <si>
    <t>X</t>
  </si>
  <si>
    <t>Y</t>
  </si>
  <si>
    <t>POINT B</t>
  </si>
  <si>
    <t>POINT C</t>
  </si>
  <si>
    <t>AREA</t>
  </si>
  <si>
    <t>DISTANCE</t>
  </si>
  <si>
    <t>AB</t>
  </si>
  <si>
    <t>BC</t>
  </si>
  <si>
    <t>AC</t>
  </si>
  <si>
    <t>MIDPOINT</t>
  </si>
  <si>
    <t>=</t>
  </si>
  <si>
    <t>SLOPE</t>
  </si>
  <si>
    <t>(</t>
  </si>
  <si>
    <t>ANGLE OF INCLINATION</t>
  </si>
  <si>
    <t>ANGLE A</t>
  </si>
  <si>
    <t>ANGLE B</t>
  </si>
  <si>
    <t>ANGLE C</t>
  </si>
  <si>
    <t>Z</t>
  </si>
  <si>
    <t>R</t>
  </si>
  <si>
    <t>STANDARD EQUATION</t>
  </si>
  <si>
    <t>)</t>
  </si>
  <si>
    <t>+</t>
  </si>
  <si>
    <t>GENERAL EQUATION</t>
  </si>
  <si>
    <r>
      <t>X</t>
    </r>
    <r>
      <rPr>
        <vertAlign val="superscript"/>
        <sz val="22"/>
        <color theme="9" tint="-0.499984740745262"/>
        <rFont val="Impact"/>
        <family val="2"/>
      </rPr>
      <t>2</t>
    </r>
  </si>
  <si>
    <r>
      <t>Y</t>
    </r>
    <r>
      <rPr>
        <vertAlign val="superscript"/>
        <sz val="22"/>
        <color theme="9" tint="-0.499984740745262"/>
        <rFont val="Impact"/>
        <family val="2"/>
      </rPr>
      <t>2</t>
    </r>
  </si>
  <si>
    <t>V</t>
  </si>
  <si>
    <t>CENTER</t>
  </si>
  <si>
    <t>H</t>
  </si>
  <si>
    <t>K</t>
  </si>
  <si>
    <t>A</t>
  </si>
  <si>
    <t>LATUS RECTUM</t>
  </si>
  <si>
    <t>L</t>
  </si>
  <si>
    <t>FOCUS</t>
  </si>
  <si>
    <t>F1</t>
  </si>
  <si>
    <t>DIRECTRIX</t>
  </si>
  <si>
    <t>GENERAL FORM</t>
  </si>
  <si>
    <t>STANDARD FORM</t>
  </si>
  <si>
    <t>MEASUREMENTS</t>
  </si>
  <si>
    <t>VF</t>
  </si>
  <si>
    <t>VD</t>
  </si>
  <si>
    <t>FL</t>
  </si>
  <si>
    <t>FR</t>
  </si>
  <si>
    <t>LR</t>
  </si>
  <si>
    <t>DIRECTION OF THE PARABOLA</t>
  </si>
  <si>
    <t>AXIS OF SYMMETRY</t>
  </si>
  <si>
    <t>a</t>
  </si>
  <si>
    <t>b</t>
  </si>
  <si>
    <t>VERTICES</t>
  </si>
  <si>
    <t>V1</t>
  </si>
  <si>
    <t>V2</t>
  </si>
  <si>
    <t>B1</t>
  </si>
  <si>
    <t>B2</t>
  </si>
  <si>
    <t>FOCI</t>
  </si>
  <si>
    <t>F2</t>
  </si>
  <si>
    <t>L1</t>
  </si>
  <si>
    <t>R1</t>
  </si>
  <si>
    <t>L2</t>
  </si>
  <si>
    <t>R2</t>
  </si>
  <si>
    <t>D1</t>
  </si>
  <si>
    <t>D2</t>
  </si>
  <si>
    <t>AXIS</t>
  </si>
  <si>
    <t>MAJOR</t>
  </si>
  <si>
    <t>MINOR</t>
  </si>
  <si>
    <t>CENTER TO FOCUS</t>
  </si>
  <si>
    <t>c</t>
  </si>
  <si>
    <t>DIRECTION</t>
  </si>
  <si>
    <t>VERTICAL</t>
  </si>
  <si>
    <t>HORIZONTAL</t>
  </si>
  <si>
    <t>x=</t>
  </si>
  <si>
    <t>x</t>
  </si>
  <si>
    <t>y</t>
  </si>
  <si>
    <r>
      <t>)</t>
    </r>
    <r>
      <rPr>
        <vertAlign val="superscript"/>
        <sz val="16"/>
        <color theme="0"/>
        <rFont val="Impact"/>
        <family val="2"/>
      </rPr>
      <t>2</t>
    </r>
  </si>
  <si>
    <t>Y=</t>
  </si>
  <si>
    <t xml:space="preserve">c </t>
  </si>
  <si>
    <t>SEMIMAJOR</t>
  </si>
  <si>
    <t>SEMIMINOR</t>
  </si>
  <si>
    <t>ASYMPTOTES</t>
  </si>
  <si>
    <t>A1</t>
  </si>
  <si>
    <t>A2</t>
  </si>
  <si>
    <t>h</t>
  </si>
  <si>
    <t>k</t>
  </si>
  <si>
    <t>x²</t>
  </si>
  <si>
    <t>-</t>
  </si>
  <si>
    <r>
      <t>)</t>
    </r>
    <r>
      <rPr>
        <b/>
        <vertAlign val="superscript"/>
        <sz val="16"/>
        <color theme="0"/>
        <rFont val="Segoe UI"/>
        <family val="2"/>
      </rPr>
      <t>2</t>
    </r>
  </si>
  <si>
    <t>y=</t>
  </si>
  <si>
    <t>(x</t>
  </si>
  <si>
    <t>X=</t>
  </si>
  <si>
    <t>y²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</si>
</sst>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Impact"/>
      <family val="2"/>
    </font>
    <font>
      <sz val="16"/>
      <color theme="1"/>
      <name val="Impact"/>
      <family val="2"/>
    </font>
    <font>
      <b/>
      <sz val="14"/>
      <color theme="1"/>
      <name val="Calibri"/>
      <family val="2"/>
      <scheme val="minor"/>
    </font>
    <font>
      <sz val="22"/>
      <color theme="1"/>
      <name val="Impact"/>
      <family val="2"/>
    </font>
    <font>
      <sz val="16"/>
      <color rgb="FFFF0000"/>
      <name val="Impact"/>
      <family val="2"/>
    </font>
    <font>
      <sz val="16"/>
      <color theme="3" tint="-0.499984740745262"/>
      <name val="Impact"/>
      <family val="2"/>
    </font>
    <font>
      <sz val="16"/>
      <color rgb="FFFFC000"/>
      <name val="Impact"/>
      <family val="2"/>
    </font>
    <font>
      <sz val="16"/>
      <color rgb="FF002060"/>
      <name val="Impact"/>
      <family val="2"/>
    </font>
    <font>
      <sz val="16"/>
      <color theme="7" tint="-0.249977111117893"/>
      <name val="Impact"/>
      <family val="2"/>
    </font>
    <font>
      <sz val="16"/>
      <color theme="4" tint="-0.249977111117893"/>
      <name val="Impact"/>
      <family val="2"/>
    </font>
    <font>
      <sz val="16"/>
      <color theme="3" tint="-0.249977111117893"/>
      <name val="Impact"/>
      <family val="2"/>
    </font>
    <font>
      <sz val="16"/>
      <color theme="3" tint="0.39997558519241921"/>
      <name val="Impact"/>
      <family val="2"/>
    </font>
    <font>
      <sz val="16"/>
      <color rgb="FF00B050"/>
      <name val="Impact"/>
      <family val="2"/>
    </font>
    <font>
      <sz val="14"/>
      <color rgb="FFFF0000"/>
      <name val="Impact"/>
      <family val="2"/>
    </font>
    <font>
      <sz val="14"/>
      <color rgb="FFFFC000"/>
      <name val="Impact"/>
      <family val="2"/>
    </font>
    <font>
      <sz val="14"/>
      <color rgb="FF00B050"/>
      <name val="Impact"/>
      <family val="2"/>
    </font>
    <font>
      <sz val="14"/>
      <color theme="3" tint="0.39997558519241921"/>
      <name val="Impact"/>
      <family val="2"/>
    </font>
    <font>
      <sz val="14"/>
      <color theme="7" tint="-0.249977111117893"/>
      <name val="Impact"/>
      <family val="2"/>
    </font>
    <font>
      <sz val="14"/>
      <color theme="9" tint="-0.249977111117893"/>
      <name val="Impact"/>
      <family val="2"/>
    </font>
    <font>
      <sz val="16"/>
      <color theme="9" tint="-0.249977111117893"/>
      <name val="Impact"/>
      <family val="2"/>
    </font>
    <font>
      <sz val="11"/>
      <color theme="9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00B050"/>
      <name val="Impact"/>
      <family val="2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rgb="FF9C0006"/>
      <name val="Impact"/>
      <family val="2"/>
    </font>
    <font>
      <sz val="12"/>
      <color theme="0"/>
      <name val="Impact"/>
      <family val="2"/>
    </font>
    <font>
      <sz val="14"/>
      <color theme="0"/>
      <name val="Impact"/>
      <family val="2"/>
    </font>
    <font>
      <sz val="11"/>
      <color theme="5" tint="-0.499984740745262"/>
      <name val="Calibri"/>
      <family val="2"/>
      <scheme val="minor"/>
    </font>
    <font>
      <sz val="16"/>
      <color theme="0"/>
      <name val="Impact"/>
      <family val="2"/>
    </font>
    <font>
      <sz val="12"/>
      <color rgb="FF9C0006"/>
      <name val="Impact"/>
      <family val="2"/>
    </font>
    <font>
      <sz val="14"/>
      <color rgb="FF3F3F3F"/>
      <name val="Impact"/>
      <family val="2"/>
    </font>
    <font>
      <sz val="14"/>
      <color rgb="FFFA7D00"/>
      <name val="Impact"/>
      <family val="2"/>
    </font>
    <font>
      <sz val="16"/>
      <color rgb="FFFA7D00"/>
      <name val="Impact"/>
      <family val="2"/>
    </font>
    <font>
      <sz val="16"/>
      <color rgb="FF3F3F76"/>
      <name val="Impact"/>
      <family val="2"/>
    </font>
    <font>
      <sz val="22"/>
      <color theme="9" tint="-0.499984740745262"/>
      <name val="Impact"/>
      <family val="2"/>
    </font>
    <font>
      <sz val="18"/>
      <color theme="9" tint="-0.499984740745262"/>
      <name val="Impact"/>
      <family val="2"/>
    </font>
    <font>
      <sz val="9"/>
      <color theme="1"/>
      <name val="Calibri"/>
      <family val="2"/>
      <scheme val="minor"/>
    </font>
    <font>
      <vertAlign val="superscript"/>
      <sz val="22"/>
      <color theme="9" tint="-0.499984740745262"/>
      <name val="Impact"/>
      <family val="2"/>
    </font>
    <font>
      <sz val="14"/>
      <color rgb="FF9C6500"/>
      <name val="Impact"/>
      <family val="2"/>
    </font>
    <font>
      <sz val="16"/>
      <color rgb="FF9C6500"/>
      <name val="Impact"/>
      <family val="2"/>
    </font>
    <font>
      <sz val="16"/>
      <color theme="3"/>
      <name val="Impact"/>
      <family val="2"/>
    </font>
    <font>
      <sz val="16"/>
      <color rgb="FF9C65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1"/>
      <color rgb="FFA14C17"/>
      <name val="Calibri"/>
      <family val="2"/>
      <scheme val="minor"/>
    </font>
    <font>
      <vertAlign val="superscript"/>
      <sz val="16"/>
      <color theme="0"/>
      <name val="Impact"/>
      <family val="2"/>
    </font>
    <font>
      <sz val="16"/>
      <color rgb="FF9C0006"/>
      <name val="Impact"/>
      <family val="2"/>
    </font>
    <font>
      <sz val="11"/>
      <color theme="0"/>
      <name val="Calibri"/>
      <family val="2"/>
      <scheme val="minor"/>
    </font>
    <font>
      <b/>
      <sz val="16"/>
      <color theme="0"/>
      <name val="Segoe UI"/>
      <family val="2"/>
    </font>
    <font>
      <b/>
      <vertAlign val="superscript"/>
      <sz val="16"/>
      <color theme="0"/>
      <name val="Segoe UI"/>
      <family val="2"/>
    </font>
    <font>
      <b/>
      <sz val="14"/>
      <color theme="0"/>
      <name val="Segoe UI"/>
      <family val="2"/>
    </font>
    <font>
      <sz val="14"/>
      <color theme="0"/>
      <name val="Segoe UI Light"/>
      <family val="2"/>
    </font>
    <font>
      <sz val="11"/>
      <color rgb="FFFA7D00"/>
      <name val="Impact"/>
      <family val="2"/>
    </font>
    <font>
      <sz val="20"/>
      <color theme="0"/>
      <name val="Segoe UI Light"/>
      <family val="2"/>
    </font>
    <font>
      <sz val="11"/>
      <color theme="0"/>
      <name val="Segoe UI Light"/>
      <family val="2"/>
    </font>
    <font>
      <sz val="72"/>
      <color theme="0"/>
      <name val="Segoe UI Light"/>
      <family val="2"/>
    </font>
    <font>
      <sz val="30"/>
      <color theme="0"/>
      <name val="Segoe UI Light"/>
      <family val="2"/>
    </font>
    <font>
      <sz val="50"/>
      <color theme="0"/>
      <name val="Segoe UI Light"/>
      <family val="2"/>
    </font>
    <font>
      <sz val="11"/>
      <name val="Calibri"/>
      <family val="2"/>
      <scheme val="minor"/>
    </font>
    <font>
      <sz val="18"/>
      <color theme="0"/>
      <name val="Impact"/>
      <family val="2"/>
    </font>
    <font>
      <sz val="18"/>
      <color theme="1"/>
      <name val="Calibri"/>
      <family val="2"/>
      <scheme val="minor"/>
    </font>
    <font>
      <sz val="36"/>
      <color theme="0"/>
      <name val="Impact"/>
      <family val="2"/>
    </font>
    <font>
      <sz val="11"/>
      <color theme="1"/>
      <name val="Impact"/>
      <family val="2"/>
    </font>
    <font>
      <b/>
      <sz val="11"/>
      <color rgb="FFFA7D00"/>
      <name val="Impact"/>
      <family val="2"/>
    </font>
    <font>
      <sz val="11"/>
      <color rgb="FF9C6500"/>
      <name val="Impact"/>
      <family val="2"/>
    </font>
    <font>
      <sz val="20"/>
      <color rgb="FF9C6500"/>
      <name val="Impact"/>
      <family val="2"/>
    </font>
    <font>
      <sz val="11"/>
      <color theme="1"/>
      <name val="Calibri"/>
      <family val="2"/>
      <scheme val="minor"/>
    </font>
    <font>
      <sz val="14"/>
      <color rgb="FFFA7D00"/>
      <name val="Impact"/>
      <family val="2"/>
    </font>
    <font>
      <sz val="16"/>
      <color rgb="FFFA7D00"/>
      <name val="Impact"/>
      <family val="2"/>
    </font>
    <font>
      <sz val="14"/>
      <color rgb="FF9C6500"/>
      <name val="Impact"/>
      <family val="2"/>
    </font>
    <font>
      <sz val="16"/>
      <color rgb="FF9C6500"/>
      <name val="Impact"/>
      <family val="2"/>
    </font>
    <font>
      <sz val="16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1"/>
      <color rgb="FFFA7D00"/>
      <name val="Impact"/>
      <family val="2"/>
    </font>
    <font>
      <sz val="20"/>
      <color rgb="FF9C6500"/>
      <name val="Impact"/>
      <family val="2"/>
    </font>
    <font>
      <sz val="11"/>
      <color rgb="FF9C6500"/>
      <name val="Calibri"/>
      <family val="2"/>
      <scheme val="minor"/>
    </font>
    <font>
      <sz val="11"/>
      <color theme="1"/>
      <name val="Impact"/>
      <family val="2"/>
    </font>
    <font>
      <b/>
      <sz val="11"/>
      <color rgb="FFFA7D00"/>
      <name val="Impact"/>
      <family val="2"/>
    </font>
    <font>
      <sz val="11"/>
      <color rgb="FF9C6500"/>
      <name val="Impact"/>
      <family val="2"/>
    </font>
    <font>
      <sz val="11"/>
      <name val="Calibri"/>
      <family val="2"/>
      <scheme val="minor"/>
    </font>
    <font>
      <sz val="20"/>
      <color theme="0"/>
      <name val="Segoe UI"/>
      <family val="2"/>
    </font>
    <font>
      <sz val="11"/>
      <color theme="0"/>
      <name val="Calibri"/>
      <family val="2"/>
      <scheme val="minor"/>
    </font>
    <font>
      <sz val="20"/>
      <color theme="0"/>
      <name val="Segoe UI Light"/>
      <family val="2"/>
    </font>
    <font>
      <sz val="11"/>
      <color theme="0"/>
      <name val="Segoe UI Light"/>
      <family val="2"/>
    </font>
    <font>
      <sz val="72"/>
      <color theme="0"/>
      <name val="Segoe UI Light"/>
      <family val="2"/>
    </font>
    <font>
      <sz val="30"/>
      <color theme="0"/>
      <name val="Segoe UI Light"/>
      <family val="2"/>
    </font>
    <font>
      <sz val="50"/>
      <color theme="0"/>
      <name val="Segoe UI Light"/>
      <family val="2"/>
    </font>
    <font>
      <sz val="26"/>
      <color rgb="FF9C6500"/>
      <name val="Impact"/>
      <family val="2"/>
    </font>
    <font>
      <sz val="48"/>
      <color rgb="FF9C6500"/>
      <name val="Impact"/>
      <family val="2"/>
    </font>
    <font>
      <sz val="26"/>
      <color rgb="FF9C6500"/>
      <name val="Impact"/>
      <family val="2"/>
    </font>
    <font>
      <sz val="36"/>
      <color rgb="FF9C6500"/>
      <name val="Impact"/>
      <family val="2"/>
    </font>
    <font>
      <sz val="28"/>
      <color theme="0"/>
      <name val="Segoe UI Light"/>
      <family val="2"/>
    </font>
    <font>
      <sz val="36"/>
      <color theme="0"/>
      <name val="Segoe UI Light"/>
      <family val="2"/>
    </font>
    <font>
      <sz val="36"/>
      <color theme="0"/>
      <name val="Calibri"/>
      <family val="2"/>
      <scheme val="minor"/>
    </font>
    <font>
      <sz val="26"/>
      <color theme="0"/>
      <name val="Segoe UI 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14C1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73915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rgb="FF3F3F3F"/>
      </bottom>
      <diagonal/>
    </border>
    <border>
      <left/>
      <right/>
      <top style="medium">
        <color indexed="64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</cellStyleXfs>
  <cellXfs count="410">
    <xf numFmtId="0" fontId="0" fillId="0" borderId="0" xfId="0"/>
    <xf numFmtId="0" fontId="0" fillId="0" borderId="0" xfId="0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0" borderId="0" xfId="0" applyFill="1" applyBorder="1" applyAlignment="1">
      <alignment horizontal="center"/>
    </xf>
    <xf numFmtId="0" fontId="0" fillId="10" borderId="8" xfId="0" applyFill="1" applyBorder="1"/>
    <xf numFmtId="0" fontId="0" fillId="10" borderId="14" xfId="0" applyFill="1" applyBorder="1"/>
    <xf numFmtId="0" fontId="8" fillId="10" borderId="14" xfId="0" applyFont="1" applyFill="1" applyBorder="1"/>
    <xf numFmtId="0" fontId="11" fillId="10" borderId="0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 vertical="center"/>
    </xf>
    <xf numFmtId="2" fontId="12" fillId="10" borderId="4" xfId="0" applyNumberFormat="1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2" fontId="10" fillId="10" borderId="13" xfId="0" applyNumberFormat="1" applyFont="1" applyFill="1" applyBorder="1" applyAlignment="1">
      <alignment horizontal="center" vertical="center"/>
    </xf>
    <xf numFmtId="2" fontId="10" fillId="10" borderId="13" xfId="0" applyNumberFormat="1" applyFont="1" applyFill="1" applyBorder="1"/>
    <xf numFmtId="0" fontId="13" fillId="10" borderId="0" xfId="0" applyFont="1" applyFill="1" applyBorder="1"/>
    <xf numFmtId="0" fontId="15" fillId="10" borderId="0" xfId="0" applyFont="1" applyFill="1" applyBorder="1"/>
    <xf numFmtId="0" fontId="16" fillId="10" borderId="15" xfId="0" applyFont="1" applyFill="1" applyBorder="1"/>
    <xf numFmtId="0" fontId="17" fillId="10" borderId="0" xfId="0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 vertical="center"/>
    </xf>
    <xf numFmtId="0" fontId="23" fillId="10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5" fillId="10" borderId="0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7" fillId="10" borderId="0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0" fillId="14" borderId="0" xfId="0" applyFill="1"/>
    <xf numFmtId="0" fontId="0" fillId="9" borderId="0" xfId="0" applyFill="1"/>
    <xf numFmtId="0" fontId="0" fillId="0" borderId="0" xfId="0" applyFill="1"/>
    <xf numFmtId="0" fontId="0" fillId="19" borderId="0" xfId="0" applyFill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0" xfId="0" applyFill="1" applyBorder="1"/>
    <xf numFmtId="0" fontId="0" fillId="17" borderId="9" xfId="0" applyFill="1" applyBorder="1"/>
    <xf numFmtId="0" fontId="0" fillId="20" borderId="8" xfId="0" applyFill="1" applyBorder="1"/>
    <xf numFmtId="0" fontId="0" fillId="20" borderId="0" xfId="0" applyFill="1" applyBorder="1"/>
    <xf numFmtId="0" fontId="0" fillId="20" borderId="9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2" borderId="5" xfId="0" applyFill="1" applyBorder="1"/>
    <xf numFmtId="0" fontId="0" fillId="22" borderId="6" xfId="0" applyFill="1" applyBorder="1"/>
    <xf numFmtId="0" fontId="0" fillId="22" borderId="8" xfId="0" applyFill="1" applyBorder="1"/>
    <xf numFmtId="0" fontId="0" fillId="22" borderId="10" xfId="0" applyFill="1" applyBorder="1"/>
    <xf numFmtId="0" fontId="0" fillId="22" borderId="11" xfId="0" applyFill="1" applyBorder="1"/>
    <xf numFmtId="0" fontId="34" fillId="22" borderId="12" xfId="0" applyFont="1" applyFill="1" applyBorder="1"/>
    <xf numFmtId="0" fontId="38" fillId="10" borderId="0" xfId="1" applyFont="1" applyFill="1" applyBorder="1" applyAlignment="1">
      <alignment horizontal="center"/>
    </xf>
    <xf numFmtId="0" fontId="35" fillId="2" borderId="13" xfId="1" applyFont="1" applyBorder="1" applyAlignment="1">
      <alignment horizontal="center" vertical="center"/>
    </xf>
    <xf numFmtId="0" fontId="35" fillId="2" borderId="24" xfId="1" applyFont="1" applyBorder="1" applyAlignment="1">
      <alignment horizontal="center" vertical="center"/>
    </xf>
    <xf numFmtId="0" fontId="35" fillId="2" borderId="25" xfId="1" applyFont="1" applyBorder="1" applyAlignment="1">
      <alignment horizontal="center" vertical="center"/>
    </xf>
    <xf numFmtId="0" fontId="38" fillId="10" borderId="0" xfId="0" applyFont="1" applyFill="1" applyBorder="1" applyAlignment="1">
      <alignment horizontal="center" vertical="center"/>
    </xf>
    <xf numFmtId="0" fontId="34" fillId="22" borderId="7" xfId="0" applyFont="1" applyFill="1" applyBorder="1"/>
    <xf numFmtId="0" fontId="34" fillId="22" borderId="9" xfId="0" applyFont="1" applyFill="1" applyBorder="1"/>
    <xf numFmtId="0" fontId="0" fillId="0" borderId="0" xfId="0" applyFill="1" applyBorder="1"/>
    <xf numFmtId="0" fontId="40" fillId="2" borderId="24" xfId="1" applyFont="1" applyBorder="1" applyAlignment="1">
      <alignment horizontal="center" vertical="center"/>
    </xf>
    <xf numFmtId="0" fontId="40" fillId="2" borderId="13" xfId="1" applyFont="1" applyBorder="1" applyAlignment="1">
      <alignment horizontal="center" vertical="center"/>
    </xf>
    <xf numFmtId="0" fontId="40" fillId="2" borderId="25" xfId="1" applyFont="1" applyBorder="1" applyAlignment="1">
      <alignment horizontal="center" vertical="center"/>
    </xf>
    <xf numFmtId="0" fontId="40" fillId="2" borderId="26" xfId="1" applyFont="1" applyBorder="1" applyAlignment="1">
      <alignment horizontal="center" vertical="center"/>
    </xf>
    <xf numFmtId="0" fontId="40" fillId="2" borderId="27" xfId="1" applyFont="1" applyBorder="1" applyAlignment="1">
      <alignment horizontal="center" vertical="center"/>
    </xf>
    <xf numFmtId="0" fontId="40" fillId="2" borderId="28" xfId="1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40" fillId="10" borderId="0" xfId="1" applyFont="1" applyFill="1" applyBorder="1" applyAlignment="1">
      <alignment horizontal="center" vertical="center"/>
    </xf>
    <xf numFmtId="2" fontId="40" fillId="2" borderId="24" xfId="1" applyNumberFormat="1" applyFont="1" applyBorder="1" applyAlignment="1">
      <alignment horizontal="center" vertical="center"/>
    </xf>
    <xf numFmtId="2" fontId="40" fillId="2" borderId="13" xfId="1" applyNumberFormat="1" applyFont="1" applyBorder="1" applyAlignment="1">
      <alignment horizontal="center" vertical="center"/>
    </xf>
    <xf numFmtId="2" fontId="40" fillId="2" borderId="25" xfId="1" applyNumberFormat="1" applyFont="1" applyBorder="1" applyAlignment="1">
      <alignment horizontal="center" vertical="center"/>
    </xf>
    <xf numFmtId="2" fontId="40" fillId="2" borderId="26" xfId="1" applyNumberFormat="1" applyFont="1" applyBorder="1" applyAlignment="1">
      <alignment horizontal="center" vertical="center"/>
    </xf>
    <xf numFmtId="2" fontId="40" fillId="2" borderId="27" xfId="1" applyNumberFormat="1" applyFont="1" applyBorder="1" applyAlignment="1">
      <alignment horizontal="center" vertical="center"/>
    </xf>
    <xf numFmtId="2" fontId="40" fillId="2" borderId="28" xfId="1" applyNumberFormat="1" applyFont="1" applyBorder="1" applyAlignment="1">
      <alignment horizontal="center" vertical="center"/>
    </xf>
    <xf numFmtId="0" fontId="0" fillId="15" borderId="0" xfId="0" applyFill="1"/>
    <xf numFmtId="0" fontId="42" fillId="5" borderId="37" xfId="5" applyFont="1" applyBorder="1" applyAlignment="1">
      <alignment horizontal="center" vertical="center"/>
    </xf>
    <xf numFmtId="0" fontId="42" fillId="5" borderId="1" xfId="5" applyFont="1" applyBorder="1" applyAlignment="1">
      <alignment horizontal="center" vertical="center"/>
    </xf>
    <xf numFmtId="0" fontId="42" fillId="5" borderId="38" xfId="5" applyFont="1" applyBorder="1" applyAlignment="1">
      <alignment horizontal="center"/>
    </xf>
    <xf numFmtId="0" fontId="45" fillId="4" borderId="1" xfId="3" applyFont="1" applyAlignment="1">
      <alignment horizontal="center" vertical="center"/>
    </xf>
    <xf numFmtId="0" fontId="46" fillId="4" borderId="39" xfId="3" applyFont="1" applyBorder="1" applyAlignment="1">
      <alignment horizontal="center" vertical="center"/>
    </xf>
    <xf numFmtId="0" fontId="46" fillId="4" borderId="40" xfId="3" applyFont="1" applyBorder="1" applyAlignment="1">
      <alignment horizontal="center" vertical="center"/>
    </xf>
    <xf numFmtId="0" fontId="46" fillId="4" borderId="41" xfId="3" applyFont="1" applyBorder="1" applyAlignment="1">
      <alignment horizontal="center" vertical="center"/>
    </xf>
    <xf numFmtId="0" fontId="47" fillId="15" borderId="0" xfId="0" applyFont="1" applyFill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50" fillId="3" borderId="13" xfId="2" applyFont="1" applyBorder="1" applyAlignment="1">
      <alignment horizontal="center" vertical="center"/>
    </xf>
    <xf numFmtId="0" fontId="49" fillId="3" borderId="13" xfId="2" applyFont="1" applyBorder="1" applyAlignment="1">
      <alignment horizontal="center" vertical="center"/>
    </xf>
    <xf numFmtId="0" fontId="5" fillId="11" borderId="0" xfId="5" applyFill="1" applyBorder="1" applyAlignment="1"/>
    <xf numFmtId="0" fontId="39" fillId="23" borderId="24" xfId="0" applyFont="1" applyFill="1" applyBorder="1" applyAlignment="1">
      <alignment horizontal="center" vertical="center"/>
    </xf>
    <xf numFmtId="0" fontId="39" fillId="13" borderId="25" xfId="0" applyFont="1" applyFill="1" applyBorder="1" applyAlignment="1">
      <alignment horizontal="center" vertical="center"/>
    </xf>
    <xf numFmtId="0" fontId="39" fillId="23" borderId="43" xfId="0" applyFont="1" applyFill="1" applyBorder="1" applyAlignment="1">
      <alignment horizontal="center" vertical="center"/>
    </xf>
    <xf numFmtId="0" fontId="39" fillId="13" borderId="44" xfId="0" applyFont="1" applyFill="1" applyBorder="1" applyAlignment="1">
      <alignment horizontal="center" vertical="center"/>
    </xf>
    <xf numFmtId="0" fontId="39" fillId="23" borderId="13" xfId="0" applyFont="1" applyFill="1" applyBorder="1" applyAlignment="1">
      <alignment horizontal="center" vertical="center"/>
    </xf>
    <xf numFmtId="0" fontId="39" fillId="17" borderId="0" xfId="0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2" fontId="39" fillId="13" borderId="13" xfId="0" applyNumberFormat="1" applyFont="1" applyFill="1" applyBorder="1" applyAlignment="1">
      <alignment horizontal="center" vertical="center"/>
    </xf>
    <xf numFmtId="0" fontId="54" fillId="19" borderId="0" xfId="0" applyFont="1" applyFill="1" applyBorder="1"/>
    <xf numFmtId="0" fontId="54" fillId="19" borderId="11" xfId="0" applyFont="1" applyFill="1" applyBorder="1"/>
    <xf numFmtId="0" fontId="39" fillId="8" borderId="0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39" fillId="13" borderId="11" xfId="0" applyFont="1" applyFill="1" applyBorder="1" applyAlignment="1">
      <alignment horizontal="center" vertical="center"/>
    </xf>
    <xf numFmtId="0" fontId="39" fillId="8" borderId="11" xfId="0" applyFont="1" applyFill="1" applyBorder="1" applyAlignment="1">
      <alignment horizontal="center" vertical="center"/>
    </xf>
    <xf numFmtId="0" fontId="39" fillId="13" borderId="12" xfId="0" applyFont="1" applyFill="1" applyBorder="1" applyAlignment="1">
      <alignment horizontal="center" vertical="center"/>
    </xf>
    <xf numFmtId="0" fontId="0" fillId="25" borderId="0" xfId="0" applyFill="1"/>
    <xf numFmtId="2" fontId="39" fillId="24" borderId="13" xfId="0" applyNumberFormat="1" applyFont="1" applyFill="1" applyBorder="1" applyAlignment="1">
      <alignment horizontal="center" vertical="center"/>
    </xf>
    <xf numFmtId="0" fontId="39" fillId="24" borderId="13" xfId="0" applyFont="1" applyFill="1" applyBorder="1" applyAlignment="1">
      <alignment horizontal="center" vertical="center"/>
    </xf>
    <xf numFmtId="0" fontId="39" fillId="21" borderId="24" xfId="0" applyFont="1" applyFill="1" applyBorder="1" applyAlignment="1">
      <alignment horizontal="center" vertical="center"/>
    </xf>
    <xf numFmtId="2" fontId="39" fillId="24" borderId="25" xfId="0" applyNumberFormat="1" applyFont="1" applyFill="1" applyBorder="1" applyAlignment="1">
      <alignment horizontal="center" vertical="center"/>
    </xf>
    <xf numFmtId="0" fontId="39" fillId="21" borderId="26" xfId="0" applyFont="1" applyFill="1" applyBorder="1" applyAlignment="1">
      <alignment horizontal="center" vertical="center"/>
    </xf>
    <xf numFmtId="2" fontId="39" fillId="24" borderId="27" xfId="0" applyNumberFormat="1" applyFont="1" applyFill="1" applyBorder="1" applyAlignment="1">
      <alignment horizontal="center" vertical="center"/>
    </xf>
    <xf numFmtId="2" fontId="39" fillId="24" borderId="28" xfId="0" applyNumberFormat="1" applyFont="1" applyFill="1" applyBorder="1" applyAlignment="1">
      <alignment horizontal="center" vertical="center"/>
    </xf>
    <xf numFmtId="0" fontId="39" fillId="24" borderId="27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24" borderId="25" xfId="0" applyFont="1" applyFill="1" applyBorder="1" applyAlignment="1">
      <alignment horizontal="center" vertical="center"/>
    </xf>
    <xf numFmtId="0" fontId="10" fillId="24" borderId="28" xfId="0" applyFont="1" applyFill="1" applyBorder="1" applyAlignment="1">
      <alignment horizontal="center" vertical="center"/>
    </xf>
    <xf numFmtId="0" fontId="10" fillId="25" borderId="0" xfId="0" applyFont="1" applyFill="1" applyAlignment="1">
      <alignment vertical="center"/>
    </xf>
    <xf numFmtId="0" fontId="44" fillId="24" borderId="38" xfId="3" applyFont="1" applyFill="1" applyBorder="1" applyAlignment="1">
      <alignment vertical="center"/>
    </xf>
    <xf numFmtId="0" fontId="44" fillId="24" borderId="41" xfId="3" applyFont="1" applyFill="1" applyBorder="1" applyAlignment="1">
      <alignment vertical="center"/>
    </xf>
    <xf numFmtId="0" fontId="10" fillId="19" borderId="0" xfId="0" applyFont="1" applyFill="1" applyAlignment="1">
      <alignment vertical="center"/>
    </xf>
    <xf numFmtId="0" fontId="51" fillId="4" borderId="37" xfId="3" applyFont="1" applyBorder="1" applyAlignment="1">
      <alignment horizontal="center" vertical="center"/>
    </xf>
    <xf numFmtId="0" fontId="51" fillId="4" borderId="39" xfId="3" applyFont="1" applyBorder="1" applyAlignment="1">
      <alignment horizontal="center" vertical="center"/>
    </xf>
    <xf numFmtId="0" fontId="39" fillId="12" borderId="8" xfId="0" applyFont="1" applyFill="1" applyBorder="1" applyAlignment="1">
      <alignment horizontal="center" vertical="center"/>
    </xf>
    <xf numFmtId="0" fontId="0" fillId="12" borderId="9" xfId="0" applyFill="1" applyBorder="1"/>
    <xf numFmtId="0" fontId="39" fillId="12" borderId="10" xfId="0" applyFont="1" applyFill="1" applyBorder="1" applyAlignment="1">
      <alignment horizontal="center" vertical="center"/>
    </xf>
    <xf numFmtId="0" fontId="0" fillId="12" borderId="11" xfId="0" applyFill="1" applyBorder="1"/>
    <xf numFmtId="0" fontId="0" fillId="12" borderId="12" xfId="0" applyFill="1" applyBorder="1"/>
    <xf numFmtId="0" fontId="39" fillId="18" borderId="8" xfId="0" applyFont="1" applyFill="1" applyBorder="1" applyAlignment="1">
      <alignment vertical="center"/>
    </xf>
    <xf numFmtId="0" fontId="39" fillId="18" borderId="9" xfId="0" applyFont="1" applyFill="1" applyBorder="1" applyAlignment="1">
      <alignment vertical="center"/>
    </xf>
    <xf numFmtId="0" fontId="39" fillId="18" borderId="10" xfId="0" applyFont="1" applyFill="1" applyBorder="1" applyAlignment="1">
      <alignment vertical="center"/>
    </xf>
    <xf numFmtId="0" fontId="39" fillId="18" borderId="11" xfId="0" applyFont="1" applyFill="1" applyBorder="1" applyAlignment="1">
      <alignment vertical="center"/>
    </xf>
    <xf numFmtId="0" fontId="39" fillId="18" borderId="12" xfId="0" applyFont="1" applyFill="1" applyBorder="1" applyAlignment="1">
      <alignment vertical="center"/>
    </xf>
    <xf numFmtId="0" fontId="57" fillId="0" borderId="0" xfId="0" applyFont="1"/>
    <xf numFmtId="0" fontId="57" fillId="0" borderId="0" xfId="0" quotePrefix="1" applyFont="1"/>
    <xf numFmtId="0" fontId="58" fillId="0" borderId="11" xfId="0" applyFont="1" applyFill="1" applyBorder="1" applyAlignment="1">
      <alignment horizontal="center"/>
    </xf>
    <xf numFmtId="0" fontId="58" fillId="0" borderId="0" xfId="0" applyFont="1"/>
    <xf numFmtId="0" fontId="61" fillId="0" borderId="0" xfId="0" applyFont="1"/>
    <xf numFmtId="0" fontId="58" fillId="0" borderId="0" xfId="0" applyFont="1" applyBorder="1"/>
    <xf numFmtId="0" fontId="58" fillId="0" borderId="0" xfId="0" applyFont="1" applyFill="1" applyBorder="1" applyAlignment="1">
      <alignment horizontal="center"/>
    </xf>
    <xf numFmtId="0" fontId="64" fillId="0" borderId="0" xfId="0" applyFont="1"/>
    <xf numFmtId="0" fontId="65" fillId="0" borderId="0" xfId="0" applyFont="1" applyAlignment="1"/>
    <xf numFmtId="2" fontId="65" fillId="0" borderId="0" xfId="0" applyNumberFormat="1" applyFont="1" applyAlignment="1"/>
    <xf numFmtId="2" fontId="57" fillId="0" borderId="0" xfId="0" applyNumberFormat="1" applyFont="1" applyAlignment="1"/>
    <xf numFmtId="0" fontId="68" fillId="0" borderId="0" xfId="0" applyFont="1"/>
    <xf numFmtId="0" fontId="69" fillId="18" borderId="0" xfId="0" applyFont="1" applyFill="1" applyBorder="1" applyAlignment="1">
      <alignment vertical="center"/>
    </xf>
    <xf numFmtId="0" fontId="69" fillId="18" borderId="0" xfId="0" applyFont="1" applyFill="1" applyBorder="1" applyAlignment="1">
      <alignment horizontal="center" vertical="center"/>
    </xf>
    <xf numFmtId="0" fontId="69" fillId="18" borderId="0" xfId="0" quotePrefix="1" applyFont="1" applyFill="1" applyBorder="1" applyAlignment="1">
      <alignment horizontal="center" vertical="center"/>
    </xf>
    <xf numFmtId="0" fontId="69" fillId="18" borderId="0" xfId="0" applyFont="1" applyFill="1" applyAlignment="1">
      <alignment horizontal="center" vertical="center"/>
    </xf>
    <xf numFmtId="0" fontId="69" fillId="18" borderId="11" xfId="0" applyFont="1" applyFill="1" applyBorder="1" applyAlignment="1">
      <alignment vertical="center"/>
    </xf>
    <xf numFmtId="0" fontId="70" fillId="18" borderId="0" xfId="0" applyFont="1" applyFill="1" applyBorder="1"/>
    <xf numFmtId="0" fontId="10" fillId="24" borderId="0" xfId="0" applyFont="1" applyFill="1" applyBorder="1" applyAlignment="1">
      <alignment horizontal="center" vertical="center"/>
    </xf>
    <xf numFmtId="0" fontId="10" fillId="24" borderId="9" xfId="0" applyFont="1" applyFill="1" applyBorder="1" applyAlignment="1">
      <alignment horizontal="center" vertical="center"/>
    </xf>
    <xf numFmtId="0" fontId="10" fillId="24" borderId="11" xfId="0" applyFont="1" applyFill="1" applyBorder="1" applyAlignment="1">
      <alignment horizontal="center" vertical="center"/>
    </xf>
    <xf numFmtId="0" fontId="10" fillId="24" borderId="12" xfId="0" applyFont="1" applyFill="1" applyBorder="1" applyAlignment="1">
      <alignment horizontal="center" vertical="center"/>
    </xf>
    <xf numFmtId="0" fontId="39" fillId="21" borderId="58" xfId="0" applyFont="1" applyFill="1" applyBorder="1" applyAlignment="1">
      <alignment horizontal="center" vertical="center"/>
    </xf>
    <xf numFmtId="0" fontId="50" fillId="3" borderId="0" xfId="2" applyFont="1" applyBorder="1" applyAlignment="1">
      <alignment horizontal="center" vertical="center"/>
    </xf>
    <xf numFmtId="0" fontId="52" fillId="3" borderId="13" xfId="2" applyFont="1" applyBorder="1" applyAlignment="1">
      <alignment horizontal="center" vertical="center"/>
    </xf>
    <xf numFmtId="0" fontId="52" fillId="3" borderId="13" xfId="2" applyFont="1" applyBorder="1"/>
    <xf numFmtId="0" fontId="50" fillId="3" borderId="13" xfId="2" applyFont="1" applyBorder="1" applyAlignment="1">
      <alignment horizontal="center"/>
    </xf>
    <xf numFmtId="0" fontId="72" fillId="11" borderId="0" xfId="0" applyFont="1" applyFill="1" applyBorder="1"/>
    <xf numFmtId="0" fontId="50" fillId="3" borderId="8" xfId="2" applyFont="1" applyBorder="1" applyAlignment="1">
      <alignment horizontal="center" vertical="center"/>
    </xf>
    <xf numFmtId="0" fontId="50" fillId="3" borderId="9" xfId="2" applyFont="1" applyBorder="1" applyAlignment="1">
      <alignment horizontal="center" vertical="center"/>
    </xf>
    <xf numFmtId="0" fontId="50" fillId="3" borderId="62" xfId="2" applyFont="1" applyBorder="1" applyAlignment="1">
      <alignment horizontal="center" vertical="center"/>
    </xf>
    <xf numFmtId="0" fontId="50" fillId="3" borderId="4" xfId="2" applyFont="1" applyBorder="1" applyAlignment="1">
      <alignment horizontal="center" vertical="center"/>
    </xf>
    <xf numFmtId="0" fontId="58" fillId="0" borderId="0" xfId="0" applyFont="1" applyBorder="1" applyAlignment="1">
      <alignment horizontal="center"/>
    </xf>
    <xf numFmtId="0" fontId="58" fillId="0" borderId="11" xfId="0" applyFont="1" applyBorder="1" applyAlignment="1">
      <alignment horizontal="center"/>
    </xf>
    <xf numFmtId="0" fontId="18" fillId="10" borderId="0" xfId="0" applyFont="1" applyFill="1" applyBorder="1" applyAlignment="1">
      <alignment horizontal="center"/>
    </xf>
    <xf numFmtId="0" fontId="31" fillId="10" borderId="0" xfId="0" applyFont="1" applyFill="1" applyBorder="1" applyAlignment="1">
      <alignment horizontal="center"/>
    </xf>
    <xf numFmtId="0" fontId="32" fillId="10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33" fillId="10" borderId="0" xfId="0" applyFont="1" applyFill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30" fillId="10" borderId="16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center"/>
    </xf>
    <xf numFmtId="0" fontId="29" fillId="10" borderId="0" xfId="0" applyFont="1" applyFill="1" applyBorder="1" applyAlignment="1">
      <alignment horizontal="center"/>
    </xf>
    <xf numFmtId="2" fontId="10" fillId="10" borderId="13" xfId="0" applyNumberFormat="1" applyFont="1" applyFill="1" applyBorder="1" applyAlignment="1">
      <alignment horizontal="center"/>
    </xf>
    <xf numFmtId="0" fontId="40" fillId="10" borderId="0" xfId="1" applyFont="1" applyFill="1" applyBorder="1" applyAlignment="1">
      <alignment horizontal="center" vertical="center"/>
    </xf>
    <xf numFmtId="0" fontId="36" fillId="6" borderId="21" xfId="6" applyFont="1" applyBorder="1" applyAlignment="1">
      <alignment horizontal="center" vertical="center"/>
    </xf>
    <xf numFmtId="0" fontId="36" fillId="6" borderId="22" xfId="6" applyFont="1" applyBorder="1" applyAlignment="1">
      <alignment horizontal="center" vertical="center"/>
    </xf>
    <xf numFmtId="0" fontId="36" fillId="6" borderId="23" xfId="6" applyFont="1" applyBorder="1" applyAlignment="1">
      <alignment horizontal="center" vertical="center"/>
    </xf>
    <xf numFmtId="2" fontId="40" fillId="2" borderId="13" xfId="1" applyNumberFormat="1" applyFont="1" applyBorder="1" applyAlignment="1">
      <alignment horizontal="center" vertical="center"/>
    </xf>
    <xf numFmtId="0" fontId="37" fillId="6" borderId="21" xfId="6" applyFont="1" applyBorder="1" applyAlignment="1">
      <alignment horizontal="center"/>
    </xf>
    <xf numFmtId="0" fontId="37" fillId="6" borderId="22" xfId="6" applyFont="1" applyBorder="1" applyAlignment="1">
      <alignment horizontal="center"/>
    </xf>
    <xf numFmtId="0" fontId="37" fillId="6" borderId="23" xfId="6" applyFont="1" applyBorder="1" applyAlignment="1">
      <alignment horizontal="center"/>
    </xf>
    <xf numFmtId="0" fontId="36" fillId="10" borderId="0" xfId="6" applyFont="1" applyFill="1" applyBorder="1" applyAlignment="1">
      <alignment horizontal="center" vertical="center"/>
    </xf>
    <xf numFmtId="0" fontId="36" fillId="6" borderId="17" xfId="6" applyFont="1" applyBorder="1" applyAlignment="1">
      <alignment horizontal="center" vertical="center"/>
    </xf>
    <xf numFmtId="0" fontId="41" fillId="5" borderId="34" xfId="4" applyFont="1" applyBorder="1" applyAlignment="1">
      <alignment horizontal="center" vertical="center"/>
    </xf>
    <xf numFmtId="0" fontId="41" fillId="5" borderId="35" xfId="4" applyFont="1" applyBorder="1" applyAlignment="1">
      <alignment horizontal="center" vertical="center"/>
    </xf>
    <xf numFmtId="0" fontId="41" fillId="5" borderId="36" xfId="4" applyFont="1" applyBorder="1" applyAlignment="1">
      <alignment horizontal="center" vertical="center"/>
    </xf>
    <xf numFmtId="0" fontId="41" fillId="5" borderId="42" xfId="4" applyFont="1" applyBorder="1" applyAlignment="1">
      <alignment horizontal="center"/>
    </xf>
    <xf numFmtId="0" fontId="41" fillId="5" borderId="0" xfId="4" applyFont="1" applyBorder="1" applyAlignment="1">
      <alignment horizontal="center"/>
    </xf>
    <xf numFmtId="0" fontId="41" fillId="5" borderId="31" xfId="4" applyFont="1" applyBorder="1" applyAlignment="1">
      <alignment horizontal="center" vertical="center"/>
    </xf>
    <xf numFmtId="0" fontId="4" fillId="5" borderId="32" xfId="4" applyBorder="1" applyAlignment="1">
      <alignment horizontal="center" vertical="center"/>
    </xf>
    <xf numFmtId="0" fontId="4" fillId="5" borderId="33" xfId="4" applyBorder="1" applyAlignment="1">
      <alignment horizontal="center" vertical="center"/>
    </xf>
    <xf numFmtId="0" fontId="50" fillId="3" borderId="55" xfId="2" applyFont="1" applyBorder="1" applyAlignment="1">
      <alignment horizontal="center"/>
    </xf>
    <xf numFmtId="0" fontId="50" fillId="3" borderId="61" xfId="2" applyFont="1" applyBorder="1" applyAlignment="1">
      <alignment horizontal="center"/>
    </xf>
    <xf numFmtId="0" fontId="74" fillId="3" borderId="59" xfId="2" applyFont="1" applyBorder="1" applyAlignment="1">
      <alignment horizontal="center"/>
    </xf>
    <xf numFmtId="0" fontId="74" fillId="3" borderId="56" xfId="2" applyFont="1" applyBorder="1" applyAlignment="1">
      <alignment horizontal="center"/>
    </xf>
    <xf numFmtId="0" fontId="43" fillId="5" borderId="5" xfId="5" applyFont="1" applyBorder="1" applyAlignment="1">
      <alignment horizontal="center"/>
    </xf>
    <xf numFmtId="0" fontId="43" fillId="5" borderId="6" xfId="5" applyFont="1" applyBorder="1" applyAlignment="1">
      <alignment horizontal="center"/>
    </xf>
    <xf numFmtId="0" fontId="43" fillId="5" borderId="7" xfId="5" applyFont="1" applyBorder="1" applyAlignment="1">
      <alignment horizontal="center"/>
    </xf>
    <xf numFmtId="0" fontId="43" fillId="5" borderId="8" xfId="5" applyFont="1" applyBorder="1" applyAlignment="1">
      <alignment horizontal="center"/>
    </xf>
    <xf numFmtId="0" fontId="43" fillId="5" borderId="0" xfId="5" applyFont="1" applyBorder="1" applyAlignment="1">
      <alignment horizontal="center"/>
    </xf>
    <xf numFmtId="0" fontId="43" fillId="5" borderId="9" xfId="5" applyFon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43" fillId="5" borderId="5" xfId="5" applyFont="1" applyBorder="1" applyAlignment="1">
      <alignment horizontal="center" vertical="center"/>
    </xf>
    <xf numFmtId="0" fontId="5" fillId="5" borderId="6" xfId="5" applyBorder="1" applyAlignment="1">
      <alignment horizontal="center" vertical="center"/>
    </xf>
    <xf numFmtId="0" fontId="5" fillId="5" borderId="7" xfId="5" applyBorder="1" applyAlignment="1">
      <alignment horizontal="center" vertical="center"/>
    </xf>
    <xf numFmtId="0" fontId="75" fillId="3" borderId="10" xfId="2" applyFont="1" applyBorder="1" applyAlignment="1">
      <alignment horizontal="center"/>
    </xf>
    <xf numFmtId="0" fontId="43" fillId="5" borderId="13" xfId="5" applyFont="1" applyBorder="1" applyAlignment="1">
      <alignment horizontal="center"/>
    </xf>
    <xf numFmtId="0" fontId="73" fillId="5" borderId="13" xfId="5" applyFont="1" applyBorder="1" applyAlignment="1">
      <alignment horizontal="center"/>
    </xf>
    <xf numFmtId="0" fontId="42" fillId="5" borderId="13" xfId="5" applyFont="1" applyBorder="1" applyAlignment="1">
      <alignment horizontal="center" vertical="center"/>
    </xf>
    <xf numFmtId="0" fontId="6" fillId="5" borderId="13" xfId="5" applyFont="1" applyBorder="1" applyAlignment="1">
      <alignment horizontal="center"/>
    </xf>
    <xf numFmtId="0" fontId="53" fillId="5" borderId="13" xfId="5" applyFont="1" applyBorder="1" applyAlignment="1">
      <alignment horizontal="center"/>
    </xf>
    <xf numFmtId="0" fontId="62" fillId="5" borderId="13" xfId="5" applyFont="1" applyBorder="1" applyAlignment="1">
      <alignment horizontal="center"/>
    </xf>
    <xf numFmtId="0" fontId="43" fillId="11" borderId="0" xfId="5" applyFont="1" applyFill="1" applyBorder="1" applyAlignment="1">
      <alignment horizontal="center"/>
    </xf>
    <xf numFmtId="0" fontId="5" fillId="11" borderId="0" xfId="5" applyFill="1" applyBorder="1" applyAlignment="1">
      <alignment horizontal="center"/>
    </xf>
    <xf numFmtId="0" fontId="43" fillId="5" borderId="6" xfId="5" applyFont="1" applyBorder="1" applyAlignment="1">
      <alignment horizontal="center" vertical="center"/>
    </xf>
    <xf numFmtId="0" fontId="43" fillId="5" borderId="7" xfId="5" applyFont="1" applyBorder="1" applyAlignment="1">
      <alignment horizontal="center" vertical="center"/>
    </xf>
    <xf numFmtId="0" fontId="50" fillId="11" borderId="0" xfId="2" applyFont="1" applyFill="1" applyBorder="1" applyAlignment="1">
      <alignment horizontal="center"/>
    </xf>
    <xf numFmtId="0" fontId="74" fillId="3" borderId="14" xfId="2" applyFont="1" applyBorder="1" applyAlignment="1">
      <alignment horizontal="center"/>
    </xf>
    <xf numFmtId="0" fontId="74" fillId="3" borderId="60" xfId="2" applyFont="1" applyBorder="1" applyAlignment="1">
      <alignment horizontal="center"/>
    </xf>
    <xf numFmtId="0" fontId="74" fillId="3" borderId="57" xfId="2" applyFont="1" applyBorder="1" applyAlignment="1">
      <alignment horizontal="center"/>
    </xf>
    <xf numFmtId="0" fontId="74" fillId="3" borderId="15" xfId="2" applyFont="1" applyBorder="1" applyAlignment="1">
      <alignment horizontal="center"/>
    </xf>
    <xf numFmtId="1" fontId="65" fillId="0" borderId="0" xfId="0" applyNumberFormat="1" applyFont="1" applyAlignment="1">
      <alignment horizontal="center"/>
    </xf>
    <xf numFmtId="0" fontId="65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1" fontId="63" fillId="0" borderId="0" xfId="0" applyNumberFormat="1" applyFont="1" applyAlignment="1">
      <alignment horizontal="center"/>
    </xf>
    <xf numFmtId="2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39" fillId="16" borderId="13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39" fillId="13" borderId="12" xfId="0" applyFont="1" applyFill="1" applyBorder="1" applyAlignment="1">
      <alignment horizontal="center" vertical="center"/>
    </xf>
    <xf numFmtId="0" fontId="39" fillId="16" borderId="5" xfId="0" applyFont="1" applyFill="1" applyBorder="1" applyAlignment="1">
      <alignment horizontal="center" vertical="center"/>
    </xf>
    <xf numFmtId="0" fontId="39" fillId="16" borderId="6" xfId="0" applyFont="1" applyFill="1" applyBorder="1" applyAlignment="1">
      <alignment horizontal="center" vertical="center"/>
    </xf>
    <xf numFmtId="0" fontId="39" fillId="16" borderId="7" xfId="0" applyFont="1" applyFill="1" applyBorder="1" applyAlignment="1">
      <alignment horizontal="center" vertical="center"/>
    </xf>
    <xf numFmtId="0" fontId="39" fillId="16" borderId="29" xfId="0" applyFont="1" applyFill="1" applyBorder="1" applyAlignment="1">
      <alignment horizontal="center" vertical="center"/>
    </xf>
    <xf numFmtId="0" fontId="39" fillId="16" borderId="30" xfId="0" applyFont="1" applyFill="1" applyBorder="1" applyAlignment="1">
      <alignment horizontal="center" vertical="center"/>
    </xf>
    <xf numFmtId="2" fontId="39" fillId="13" borderId="13" xfId="0" applyNumberFormat="1" applyFont="1" applyFill="1" applyBorder="1" applyAlignment="1">
      <alignment horizontal="center" vertical="center"/>
    </xf>
    <xf numFmtId="0" fontId="39" fillId="16" borderId="0" xfId="0" applyFont="1" applyFill="1" applyBorder="1" applyAlignment="1">
      <alignment horizontal="center" vertical="center"/>
    </xf>
    <xf numFmtId="0" fontId="71" fillId="13" borderId="8" xfId="0" applyFont="1" applyFill="1" applyBorder="1" applyAlignment="1">
      <alignment horizontal="center" vertical="center"/>
    </xf>
    <xf numFmtId="0" fontId="71" fillId="13" borderId="0" xfId="0" applyFont="1" applyFill="1" applyBorder="1" applyAlignment="1">
      <alignment horizontal="center" vertical="center"/>
    </xf>
    <xf numFmtId="0" fontId="71" fillId="13" borderId="9" xfId="0" applyFont="1" applyFill="1" applyBorder="1" applyAlignment="1">
      <alignment horizontal="center" vertical="center"/>
    </xf>
    <xf numFmtId="0" fontId="71" fillId="13" borderId="10" xfId="0" applyFont="1" applyFill="1" applyBorder="1" applyAlignment="1">
      <alignment horizontal="center" vertical="center"/>
    </xf>
    <xf numFmtId="0" fontId="71" fillId="13" borderId="11" xfId="0" applyFont="1" applyFill="1" applyBorder="1" applyAlignment="1">
      <alignment horizontal="center" vertical="center"/>
    </xf>
    <xf numFmtId="0" fontId="71" fillId="13" borderId="12" xfId="0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39" fillId="7" borderId="7" xfId="0" applyFont="1" applyFill="1" applyBorder="1" applyAlignment="1">
      <alignment horizontal="center" vertical="center"/>
    </xf>
    <xf numFmtId="0" fontId="39" fillId="6" borderId="18" xfId="6" applyFont="1" applyBorder="1" applyAlignment="1">
      <alignment horizontal="center" vertical="center"/>
    </xf>
    <xf numFmtId="0" fontId="39" fillId="6" borderId="20" xfId="6" applyFont="1" applyBorder="1" applyAlignment="1">
      <alignment horizontal="center" vertical="center"/>
    </xf>
    <xf numFmtId="0" fontId="56" fillId="2" borderId="45" xfId="1" applyFont="1" applyBorder="1" applyAlignment="1">
      <alignment horizontal="center" vertical="center"/>
    </xf>
    <xf numFmtId="0" fontId="56" fillId="2" borderId="46" xfId="1" applyFont="1" applyBorder="1" applyAlignment="1">
      <alignment horizontal="center" vertical="center"/>
    </xf>
    <xf numFmtId="0" fontId="39" fillId="6" borderId="47" xfId="6" applyFont="1" applyBorder="1" applyAlignment="1">
      <alignment horizontal="center" vertical="center"/>
    </xf>
    <xf numFmtId="0" fontId="39" fillId="6" borderId="48" xfId="6" applyFont="1" applyBorder="1" applyAlignment="1">
      <alignment horizontal="center" vertical="center"/>
    </xf>
    <xf numFmtId="0" fontId="39" fillId="6" borderId="49" xfId="6" applyFont="1" applyBorder="1" applyAlignment="1">
      <alignment horizontal="center" vertical="center"/>
    </xf>
    <xf numFmtId="0" fontId="39" fillId="6" borderId="19" xfId="6" applyFont="1" applyBorder="1" applyAlignment="1">
      <alignment horizontal="center" vertical="center"/>
    </xf>
    <xf numFmtId="0" fontId="39" fillId="6" borderId="52" xfId="6" applyFont="1" applyBorder="1" applyAlignment="1">
      <alignment horizontal="center" vertical="center"/>
    </xf>
    <xf numFmtId="0" fontId="39" fillId="6" borderId="53" xfId="6" applyFont="1" applyBorder="1" applyAlignment="1">
      <alignment horizontal="center" vertical="center"/>
    </xf>
    <xf numFmtId="0" fontId="39" fillId="6" borderId="54" xfId="6" applyFont="1" applyBorder="1" applyAlignment="1">
      <alignment horizontal="center" vertical="center"/>
    </xf>
    <xf numFmtId="0" fontId="60" fillId="0" borderId="0" xfId="0" quotePrefix="1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8" fillId="0" borderId="0" xfId="0" applyFont="1" applyBorder="1" applyAlignment="1">
      <alignment horizontal="center"/>
    </xf>
    <xf numFmtId="0" fontId="58" fillId="0" borderId="0" xfId="0" quotePrefix="1" applyFont="1" applyBorder="1" applyAlignment="1">
      <alignment horizontal="center"/>
    </xf>
    <xf numFmtId="0" fontId="58" fillId="0" borderId="0" xfId="0" applyFont="1" applyBorder="1" applyAlignment="1">
      <alignment horizontal="center" vertical="top"/>
    </xf>
    <xf numFmtId="0" fontId="71" fillId="12" borderId="8" xfId="0" applyFont="1" applyFill="1" applyBorder="1" applyAlignment="1">
      <alignment horizontal="center" vertical="center"/>
    </xf>
    <xf numFmtId="0" fontId="71" fillId="12" borderId="0" xfId="0" applyFont="1" applyFill="1" applyBorder="1" applyAlignment="1">
      <alignment horizontal="center" vertical="center"/>
    </xf>
    <xf numFmtId="0" fontId="71" fillId="12" borderId="9" xfId="0" applyFont="1" applyFill="1" applyBorder="1" applyAlignment="1">
      <alignment horizontal="center" vertical="center"/>
    </xf>
    <xf numFmtId="0" fontId="71" fillId="12" borderId="10" xfId="0" applyFont="1" applyFill="1" applyBorder="1" applyAlignment="1">
      <alignment horizontal="center" vertical="center"/>
    </xf>
    <xf numFmtId="0" fontId="71" fillId="12" borderId="11" xfId="0" applyFont="1" applyFill="1" applyBorder="1" applyAlignment="1">
      <alignment horizontal="center" vertical="center"/>
    </xf>
    <xf numFmtId="0" fontId="71" fillId="12" borderId="12" xfId="0" applyFont="1" applyFill="1" applyBorder="1" applyAlignment="1">
      <alignment horizontal="center" vertical="center"/>
    </xf>
    <xf numFmtId="0" fontId="69" fillId="18" borderId="50" xfId="0" applyFont="1" applyFill="1" applyBorder="1" applyAlignment="1">
      <alignment horizontal="center" vertical="center"/>
    </xf>
    <xf numFmtId="0" fontId="69" fillId="18" borderId="0" xfId="0" quotePrefix="1" applyFont="1" applyFill="1" applyBorder="1" applyAlignment="1">
      <alignment horizontal="center" vertical="center"/>
    </xf>
    <xf numFmtId="0" fontId="69" fillId="18" borderId="0" xfId="0" applyFont="1" applyFill="1" applyBorder="1" applyAlignment="1">
      <alignment horizontal="center" vertical="center"/>
    </xf>
    <xf numFmtId="0" fontId="69" fillId="18" borderId="51" xfId="0" applyFont="1" applyFill="1" applyBorder="1" applyAlignment="1">
      <alignment horizontal="center" vertical="center"/>
    </xf>
    <xf numFmtId="0" fontId="69" fillId="18" borderId="0" xfId="0" quotePrefix="1" applyFont="1" applyFill="1" applyBorder="1" applyAlignment="1">
      <alignment horizontal="center"/>
    </xf>
    <xf numFmtId="0" fontId="69" fillId="18" borderId="0" xfId="0" applyFont="1" applyFill="1" applyBorder="1" applyAlignment="1">
      <alignment horizontal="center"/>
    </xf>
    <xf numFmtId="0" fontId="39" fillId="18" borderId="5" xfId="0" applyFont="1" applyFill="1" applyBorder="1" applyAlignment="1">
      <alignment horizontal="center" vertical="center"/>
    </xf>
    <xf numFmtId="0" fontId="39" fillId="18" borderId="6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58" fillId="0" borderId="0" xfId="0" quotePrefix="1" applyFont="1" applyAlignment="1">
      <alignment horizontal="center"/>
    </xf>
    <xf numFmtId="0" fontId="58" fillId="0" borderId="11" xfId="0" applyFont="1" applyBorder="1" applyAlignment="1">
      <alignment horizontal="center"/>
    </xf>
    <xf numFmtId="0" fontId="76" fillId="0" borderId="0" xfId="0" applyFont="1"/>
    <xf numFmtId="0" fontId="76" fillId="0" borderId="0" xfId="0" applyFont="1" applyBorder="1"/>
    <xf numFmtId="0" fontId="76" fillId="11" borderId="5" xfId="0" applyFont="1" applyFill="1" applyBorder="1"/>
    <xf numFmtId="0" fontId="76" fillId="11" borderId="6" xfId="0" applyFont="1" applyFill="1" applyBorder="1"/>
    <xf numFmtId="0" fontId="76" fillId="11" borderId="7" xfId="0" applyFont="1" applyFill="1" applyBorder="1"/>
    <xf numFmtId="0" fontId="76" fillId="0" borderId="0" xfId="0" applyFont="1" applyFill="1" applyBorder="1"/>
    <xf numFmtId="0" fontId="76" fillId="11" borderId="8" xfId="0" applyFont="1" applyFill="1" applyBorder="1"/>
    <xf numFmtId="0" fontId="76" fillId="11" borderId="0" xfId="0" applyFont="1" applyFill="1" applyBorder="1"/>
    <xf numFmtId="0" fontId="76" fillId="11" borderId="9" xfId="0" applyFont="1" applyFill="1" applyBorder="1"/>
    <xf numFmtId="0" fontId="77" fillId="5" borderId="13" xfId="5" applyFont="1" applyBorder="1" applyAlignment="1">
      <alignment horizontal="center" vertical="center"/>
    </xf>
    <xf numFmtId="0" fontId="78" fillId="5" borderId="5" xfId="5" applyFont="1" applyBorder="1" applyAlignment="1">
      <alignment horizontal="center"/>
    </xf>
    <xf numFmtId="0" fontId="78" fillId="5" borderId="6" xfId="5" applyFont="1" applyBorder="1" applyAlignment="1">
      <alignment horizontal="center"/>
    </xf>
    <xf numFmtId="0" fontId="78" fillId="5" borderId="7" xfId="5" applyFont="1" applyBorder="1" applyAlignment="1">
      <alignment horizontal="center"/>
    </xf>
    <xf numFmtId="0" fontId="79" fillId="3" borderId="13" xfId="2" applyFont="1" applyBorder="1" applyAlignment="1">
      <alignment horizontal="center" vertical="center"/>
    </xf>
    <xf numFmtId="0" fontId="81" fillId="3" borderId="13" xfId="2" applyFont="1" applyBorder="1" applyAlignment="1">
      <alignment horizontal="center" vertical="center"/>
    </xf>
    <xf numFmtId="0" fontId="78" fillId="11" borderId="0" xfId="5" applyFont="1" applyFill="1" applyBorder="1" applyAlignment="1">
      <alignment horizontal="center"/>
    </xf>
    <xf numFmtId="0" fontId="82" fillId="11" borderId="0" xfId="5" applyFont="1" applyFill="1" applyBorder="1" applyAlignment="1">
      <alignment horizontal="center"/>
    </xf>
    <xf numFmtId="0" fontId="80" fillId="11" borderId="0" xfId="2" applyFont="1" applyFill="1" applyBorder="1" applyAlignment="1">
      <alignment horizontal="center"/>
    </xf>
    <xf numFmtId="0" fontId="78" fillId="5" borderId="13" xfId="5" applyFont="1" applyBorder="1" applyAlignment="1">
      <alignment horizontal="center"/>
    </xf>
    <xf numFmtId="0" fontId="83" fillId="5" borderId="13" xfId="5" applyFont="1" applyBorder="1" applyAlignment="1">
      <alignment horizontal="center"/>
    </xf>
    <xf numFmtId="0" fontId="78" fillId="5" borderId="8" xfId="5" applyFont="1" applyBorder="1" applyAlignment="1">
      <alignment horizontal="center"/>
    </xf>
    <xf numFmtId="0" fontId="78" fillId="5" borderId="0" xfId="5" applyFont="1" applyBorder="1" applyAlignment="1">
      <alignment horizontal="center"/>
    </xf>
    <xf numFmtId="0" fontId="78" fillId="5" borderId="9" xfId="5" applyFont="1" applyBorder="1" applyAlignment="1">
      <alignment horizontal="center"/>
    </xf>
    <xf numFmtId="0" fontId="84" fillId="5" borderId="13" xfId="5" applyFont="1" applyBorder="1" applyAlignment="1">
      <alignment horizontal="center"/>
    </xf>
    <xf numFmtId="0" fontId="78" fillId="5" borderId="5" xfId="5" applyFont="1" applyBorder="1" applyAlignment="1">
      <alignment horizontal="center" vertical="center"/>
    </xf>
    <xf numFmtId="0" fontId="78" fillId="5" borderId="6" xfId="5" applyFont="1" applyBorder="1" applyAlignment="1">
      <alignment horizontal="center" vertical="center"/>
    </xf>
    <xf numFmtId="0" fontId="78" fillId="5" borderId="7" xfId="5" applyFont="1" applyBorder="1" applyAlignment="1">
      <alignment horizontal="center" vertical="center"/>
    </xf>
    <xf numFmtId="0" fontId="82" fillId="11" borderId="0" xfId="5" applyFont="1" applyFill="1" applyBorder="1" applyAlignment="1"/>
    <xf numFmtId="0" fontId="80" fillId="3" borderId="13" xfId="2" applyFont="1" applyBorder="1" applyAlignment="1">
      <alignment horizontal="center" vertical="center"/>
    </xf>
    <xf numFmtId="0" fontId="80" fillId="3" borderId="8" xfId="2" applyFont="1" applyBorder="1" applyAlignment="1">
      <alignment horizontal="center" vertical="center"/>
    </xf>
    <xf numFmtId="0" fontId="80" fillId="3" borderId="0" xfId="2" applyFont="1" applyBorder="1" applyAlignment="1">
      <alignment horizontal="center" vertical="center"/>
    </xf>
    <xf numFmtId="0" fontId="80" fillId="3" borderId="9" xfId="2" applyFont="1" applyBorder="1" applyAlignment="1">
      <alignment horizontal="center" vertical="center"/>
    </xf>
    <xf numFmtId="0" fontId="80" fillId="3" borderId="4" xfId="2" applyFont="1" applyBorder="1" applyAlignment="1">
      <alignment horizontal="center" vertical="center"/>
    </xf>
    <xf numFmtId="0" fontId="80" fillId="3" borderId="62" xfId="2" applyFont="1" applyBorder="1" applyAlignment="1">
      <alignment horizontal="center" vertical="center"/>
    </xf>
    <xf numFmtId="0" fontId="85" fillId="5" borderId="13" xfId="5" applyFont="1" applyBorder="1" applyAlignment="1">
      <alignment horizontal="center"/>
    </xf>
    <xf numFmtId="0" fontId="82" fillId="5" borderId="6" xfId="5" applyFont="1" applyBorder="1" applyAlignment="1">
      <alignment horizontal="center" vertical="center"/>
    </xf>
    <xf numFmtId="0" fontId="82" fillId="5" borderId="7" xfId="5" applyFont="1" applyBorder="1" applyAlignment="1">
      <alignment horizontal="center" vertical="center"/>
    </xf>
    <xf numFmtId="0" fontId="80" fillId="3" borderId="13" xfId="2" applyFont="1" applyBorder="1" applyAlignment="1">
      <alignment horizontal="center"/>
    </xf>
    <xf numFmtId="0" fontId="80" fillId="3" borderId="55" xfId="2" applyFont="1" applyBorder="1" applyAlignment="1">
      <alignment horizontal="center"/>
    </xf>
    <xf numFmtId="0" fontId="80" fillId="3" borderId="61" xfId="2" applyFont="1" applyBorder="1" applyAlignment="1">
      <alignment horizontal="center"/>
    </xf>
    <xf numFmtId="0" fontId="86" fillId="3" borderId="10" xfId="2" applyFont="1" applyBorder="1" applyAlignment="1">
      <alignment horizontal="center"/>
    </xf>
    <xf numFmtId="0" fontId="87" fillId="3" borderId="11" xfId="2" applyFont="1" applyBorder="1" applyAlignment="1">
      <alignment horizontal="center"/>
    </xf>
    <xf numFmtId="0" fontId="87" fillId="3" borderId="12" xfId="2" applyFont="1" applyBorder="1" applyAlignment="1">
      <alignment horizontal="center"/>
    </xf>
    <xf numFmtId="0" fontId="88" fillId="11" borderId="0" xfId="0" applyFont="1" applyFill="1" applyBorder="1"/>
    <xf numFmtId="0" fontId="89" fillId="5" borderId="13" xfId="5" applyFont="1" applyBorder="1" applyAlignment="1">
      <alignment horizontal="center"/>
    </xf>
    <xf numFmtId="0" fontId="90" fillId="3" borderId="59" xfId="2" applyFont="1" applyBorder="1" applyAlignment="1">
      <alignment horizontal="center"/>
    </xf>
    <xf numFmtId="0" fontId="90" fillId="3" borderId="14" xfId="2" applyFont="1" applyBorder="1" applyAlignment="1">
      <alignment horizontal="center"/>
    </xf>
    <xf numFmtId="0" fontId="90" fillId="3" borderId="60" xfId="2" applyFont="1" applyBorder="1" applyAlignment="1">
      <alignment horizontal="center"/>
    </xf>
    <xf numFmtId="0" fontId="90" fillId="3" borderId="56" xfId="2" applyFont="1" applyBorder="1" applyAlignment="1">
      <alignment horizontal="center"/>
    </xf>
    <xf numFmtId="0" fontId="90" fillId="3" borderId="57" xfId="2" applyFont="1" applyBorder="1" applyAlignment="1">
      <alignment horizontal="center"/>
    </xf>
    <xf numFmtId="0" fontId="90" fillId="3" borderId="15" xfId="2" applyFont="1" applyBorder="1" applyAlignment="1">
      <alignment horizontal="center"/>
    </xf>
    <xf numFmtId="0" fontId="76" fillId="11" borderId="10" xfId="0" applyFont="1" applyFill="1" applyBorder="1"/>
    <xf numFmtId="0" fontId="76" fillId="11" borderId="11" xfId="0" applyFont="1" applyFill="1" applyBorder="1"/>
    <xf numFmtId="0" fontId="76" fillId="11" borderId="12" xfId="0" applyFont="1" applyFill="1" applyBorder="1"/>
    <xf numFmtId="0" fontId="91" fillId="0" borderId="0" xfId="0" applyFont="1"/>
    <xf numFmtId="0" fontId="92" fillId="0" borderId="0" xfId="0" applyFont="1" applyAlignment="1">
      <alignment horizontal="center"/>
    </xf>
    <xf numFmtId="0" fontId="93" fillId="0" borderId="0" xfId="0" applyFont="1"/>
    <xf numFmtId="0" fontId="94" fillId="0" borderId="0" xfId="0" applyFont="1" applyAlignment="1">
      <alignment horizontal="center"/>
    </xf>
    <xf numFmtId="1" fontId="94" fillId="0" borderId="0" xfId="0" applyNumberFormat="1" applyFont="1" applyAlignment="1">
      <alignment horizontal="center"/>
    </xf>
    <xf numFmtId="0" fontId="93" fillId="0" borderId="0" xfId="0" applyFont="1" applyAlignment="1">
      <alignment horizontal="center"/>
    </xf>
    <xf numFmtId="0" fontId="95" fillId="0" borderId="0" xfId="0" applyFont="1"/>
    <xf numFmtId="0" fontId="96" fillId="0" borderId="0" xfId="0" applyFont="1" applyAlignment="1">
      <alignment horizontal="center"/>
    </xf>
    <xf numFmtId="1" fontId="96" fillId="0" borderId="0" xfId="0" applyNumberFormat="1" applyFont="1" applyAlignment="1">
      <alignment horizontal="center"/>
    </xf>
    <xf numFmtId="0" fontId="97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3" fillId="0" borderId="0" xfId="0" applyFont="1" applyAlignment="1"/>
    <xf numFmtId="2" fontId="96" fillId="0" borderId="0" xfId="0" applyNumberFormat="1" applyFont="1" applyAlignment="1">
      <alignment horizontal="center"/>
    </xf>
    <xf numFmtId="0" fontId="98" fillId="0" borderId="0" xfId="0" applyFont="1" applyAlignment="1">
      <alignment horizontal="center"/>
    </xf>
    <xf numFmtId="2" fontId="100" fillId="3" borderId="8" xfId="2" applyNumberFormat="1" applyFont="1" applyBorder="1" applyAlignment="1">
      <alignment horizontal="center"/>
    </xf>
    <xf numFmtId="2" fontId="100" fillId="3" borderId="0" xfId="2" applyNumberFormat="1" applyFont="1" applyBorder="1" applyAlignment="1">
      <alignment horizontal="center"/>
    </xf>
    <xf numFmtId="2" fontId="100" fillId="3" borderId="9" xfId="2" applyNumberFormat="1" applyFont="1" applyBorder="1" applyAlignment="1">
      <alignment horizontal="center"/>
    </xf>
    <xf numFmtId="2" fontId="100" fillId="3" borderId="10" xfId="2" applyNumberFormat="1" applyFont="1" applyBorder="1" applyAlignment="1">
      <alignment horizontal="center"/>
    </xf>
    <xf numFmtId="2" fontId="100" fillId="3" borderId="11" xfId="2" applyNumberFormat="1" applyFont="1" applyBorder="1" applyAlignment="1">
      <alignment horizontal="center"/>
    </xf>
    <xf numFmtId="2" fontId="100" fillId="3" borderId="12" xfId="2" applyNumberFormat="1" applyFont="1" applyBorder="1" applyAlignment="1">
      <alignment horizontal="center"/>
    </xf>
    <xf numFmtId="0" fontId="99" fillId="3" borderId="8" xfId="2" applyFont="1" applyBorder="1" applyAlignment="1">
      <alignment horizontal="center" vertical="center"/>
    </xf>
    <xf numFmtId="0" fontId="99" fillId="3" borderId="0" xfId="2" applyFont="1" applyBorder="1" applyAlignment="1">
      <alignment horizontal="center" vertical="center"/>
    </xf>
    <xf numFmtId="0" fontId="99" fillId="3" borderId="9" xfId="2" applyFont="1" applyBorder="1" applyAlignment="1">
      <alignment horizontal="center" vertical="center"/>
    </xf>
    <xf numFmtId="0" fontId="99" fillId="3" borderId="10" xfId="2" applyFont="1" applyBorder="1" applyAlignment="1">
      <alignment horizontal="center" vertical="center"/>
    </xf>
    <xf numFmtId="0" fontId="99" fillId="3" borderId="11" xfId="2" applyFont="1" applyBorder="1" applyAlignment="1">
      <alignment horizontal="center" vertical="center"/>
    </xf>
    <xf numFmtId="0" fontId="99" fillId="3" borderId="12" xfId="2" applyFont="1" applyBorder="1" applyAlignment="1">
      <alignment horizontal="center" vertical="center"/>
    </xf>
    <xf numFmtId="2" fontId="102" fillId="3" borderId="8" xfId="2" applyNumberFormat="1" applyFont="1" applyBorder="1" applyAlignment="1">
      <alignment horizontal="center" vertical="center"/>
    </xf>
    <xf numFmtId="2" fontId="102" fillId="3" borderId="0" xfId="2" applyNumberFormat="1" applyFont="1" applyBorder="1" applyAlignment="1">
      <alignment horizontal="center" vertical="center"/>
    </xf>
    <xf numFmtId="2" fontId="102" fillId="3" borderId="9" xfId="2" applyNumberFormat="1" applyFont="1" applyBorder="1" applyAlignment="1">
      <alignment horizontal="center" vertical="center"/>
    </xf>
    <xf numFmtId="2" fontId="102" fillId="3" borderId="10" xfId="2" applyNumberFormat="1" applyFont="1" applyBorder="1" applyAlignment="1">
      <alignment horizontal="center" vertical="center"/>
    </xf>
    <xf numFmtId="2" fontId="102" fillId="3" borderId="11" xfId="2" applyNumberFormat="1" applyFont="1" applyBorder="1" applyAlignment="1">
      <alignment horizontal="center" vertical="center"/>
    </xf>
    <xf numFmtId="2" fontId="102" fillId="3" borderId="12" xfId="2" applyNumberFormat="1" applyFont="1" applyBorder="1" applyAlignment="1">
      <alignment horizontal="center" vertical="center"/>
    </xf>
    <xf numFmtId="0" fontId="101" fillId="3" borderId="8" xfId="2" applyFont="1" applyBorder="1" applyAlignment="1">
      <alignment horizontal="center" vertical="center"/>
    </xf>
    <xf numFmtId="0" fontId="101" fillId="3" borderId="0" xfId="2" applyFont="1" applyBorder="1" applyAlignment="1">
      <alignment horizontal="center" vertical="center"/>
    </xf>
    <xf numFmtId="0" fontId="101" fillId="3" borderId="9" xfId="2" applyFont="1" applyBorder="1" applyAlignment="1">
      <alignment horizontal="center" vertical="center"/>
    </xf>
    <xf numFmtId="0" fontId="101" fillId="3" borderId="10" xfId="2" applyFont="1" applyBorder="1" applyAlignment="1">
      <alignment horizontal="center" vertical="center"/>
    </xf>
    <xf numFmtId="0" fontId="101" fillId="3" borderId="11" xfId="2" applyFont="1" applyBorder="1" applyAlignment="1">
      <alignment horizontal="center" vertical="center"/>
    </xf>
    <xf numFmtId="0" fontId="101" fillId="3" borderId="12" xfId="2" applyFont="1" applyBorder="1" applyAlignment="1">
      <alignment horizontal="center" vertical="center"/>
    </xf>
    <xf numFmtId="0" fontId="103" fillId="0" borderId="0" xfId="0" applyFont="1" applyAlignment="1">
      <alignment horizontal="center"/>
    </xf>
    <xf numFmtId="0" fontId="96" fillId="0" borderId="0" xfId="0" applyFont="1" applyAlignment="1"/>
    <xf numFmtId="2" fontId="96" fillId="0" borderId="0" xfId="0" applyNumberFormat="1" applyFont="1" applyAlignment="1"/>
    <xf numFmtId="2" fontId="93" fillId="0" borderId="0" xfId="0" applyNumberFormat="1" applyFont="1" applyAlignment="1"/>
    <xf numFmtId="0" fontId="104" fillId="0" borderId="0" xfId="0" applyFont="1" applyAlignment="1">
      <alignment horizontal="center"/>
    </xf>
    <xf numFmtId="1" fontId="104" fillId="0" borderId="0" xfId="0" applyNumberFormat="1" applyFont="1" applyAlignment="1">
      <alignment horizontal="center"/>
    </xf>
    <xf numFmtId="0" fontId="105" fillId="0" borderId="0" xfId="0" applyFont="1" applyAlignment="1">
      <alignment horizontal="center"/>
    </xf>
    <xf numFmtId="0" fontId="105" fillId="0" borderId="0" xfId="0" applyFont="1" applyAlignment="1"/>
    <xf numFmtId="0" fontId="106" fillId="0" borderId="0" xfId="0" applyFont="1" applyAlignment="1">
      <alignment horizontal="center"/>
    </xf>
  </cellXfs>
  <cellStyles count="7">
    <cellStyle name="Bad" xfId="1" builtinId="27"/>
    <cellStyle name="Calculation" xfId="5" builtinId="22"/>
    <cellStyle name="Check Cell" xfId="6" builtinId="23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173915"/>
      <color rgb="FFA14C17"/>
      <color rgb="FFDE2E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070820286607357"/>
          <c:y val="0.1136437920770411"/>
          <c:w val="0.79173276116133251"/>
          <c:h val="0.82692285048518144"/>
        </c:manualLayout>
      </c:layout>
      <c:scatterChart>
        <c:scatterStyle val="lineMarker"/>
        <c:varyColors val="0"/>
        <c:ser>
          <c:idx val="0"/>
          <c:order val="0"/>
          <c:tx>
            <c:v>LINE</c:v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LINES!$E$17:$E$19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4</c:v>
                </c:pt>
              </c:numCache>
            </c:numRef>
          </c:xVal>
          <c:yVal>
            <c:numRef>
              <c:f>LINES!$F$17:$F$19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6-4B8B-B08D-959FFC42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55776"/>
        <c:axId val="306957312"/>
      </c:scatterChart>
      <c:valAx>
        <c:axId val="3069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957312"/>
        <c:crosses val="autoZero"/>
        <c:crossBetween val="midCat"/>
      </c:valAx>
      <c:valAx>
        <c:axId val="3069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5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0.png"/><Relationship Id="rId18" Type="http://schemas.openxmlformats.org/officeDocument/2006/relationships/image" Target="../media/image65.png"/><Relationship Id="rId26" Type="http://schemas.openxmlformats.org/officeDocument/2006/relationships/image" Target="../media/image71.png"/><Relationship Id="rId3" Type="http://schemas.openxmlformats.org/officeDocument/2006/relationships/image" Target="../media/image50.png"/><Relationship Id="rId21" Type="http://schemas.openxmlformats.org/officeDocument/2006/relationships/image" Target="../media/image43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17" Type="http://schemas.openxmlformats.org/officeDocument/2006/relationships/image" Target="../media/image64.png"/><Relationship Id="rId25" Type="http://schemas.openxmlformats.org/officeDocument/2006/relationships/image" Target="../media/image70.png"/><Relationship Id="rId2" Type="http://schemas.openxmlformats.org/officeDocument/2006/relationships/image" Target="../media/image34.png"/><Relationship Id="rId16" Type="http://schemas.openxmlformats.org/officeDocument/2006/relationships/image" Target="../media/image63.png"/><Relationship Id="rId20" Type="http://schemas.openxmlformats.org/officeDocument/2006/relationships/image" Target="../media/image67.png"/><Relationship Id="rId1" Type="http://schemas.openxmlformats.org/officeDocument/2006/relationships/image" Target="../media/image49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24" Type="http://schemas.openxmlformats.org/officeDocument/2006/relationships/image" Target="../media/image69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23" Type="http://schemas.openxmlformats.org/officeDocument/2006/relationships/image" Target="../media/image68.png"/><Relationship Id="rId10" Type="http://schemas.openxmlformats.org/officeDocument/2006/relationships/image" Target="../media/image57.png"/><Relationship Id="rId19" Type="http://schemas.openxmlformats.org/officeDocument/2006/relationships/image" Target="../media/image66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Relationship Id="rId22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gif"/><Relationship Id="rId3" Type="http://schemas.openxmlformats.org/officeDocument/2006/relationships/image" Target="../media/image18.gif"/><Relationship Id="rId7" Type="http://schemas.openxmlformats.org/officeDocument/2006/relationships/image" Target="../media/image22.gif"/><Relationship Id="rId2" Type="http://schemas.openxmlformats.org/officeDocument/2006/relationships/image" Target="../media/image17.gif"/><Relationship Id="rId1" Type="http://schemas.openxmlformats.org/officeDocument/2006/relationships/image" Target="../media/image16.png"/><Relationship Id="rId6" Type="http://schemas.openxmlformats.org/officeDocument/2006/relationships/image" Target="../media/image21.gif"/><Relationship Id="rId5" Type="http://schemas.openxmlformats.org/officeDocument/2006/relationships/image" Target="../media/image20.gif"/><Relationship Id="rId4" Type="http://schemas.openxmlformats.org/officeDocument/2006/relationships/image" Target="../media/image19.gif"/><Relationship Id="rId9" Type="http://schemas.openxmlformats.org/officeDocument/2006/relationships/image" Target="../media/image24.gi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gif"/><Relationship Id="rId3" Type="http://schemas.openxmlformats.org/officeDocument/2006/relationships/image" Target="../media/image18.gif"/><Relationship Id="rId7" Type="http://schemas.openxmlformats.org/officeDocument/2006/relationships/image" Target="../media/image22.gif"/><Relationship Id="rId2" Type="http://schemas.openxmlformats.org/officeDocument/2006/relationships/image" Target="../media/image17.gif"/><Relationship Id="rId1" Type="http://schemas.openxmlformats.org/officeDocument/2006/relationships/image" Target="../media/image16.png"/><Relationship Id="rId6" Type="http://schemas.openxmlformats.org/officeDocument/2006/relationships/image" Target="../media/image21.gif"/><Relationship Id="rId5" Type="http://schemas.openxmlformats.org/officeDocument/2006/relationships/image" Target="../media/image20.gif"/><Relationship Id="rId4" Type="http://schemas.openxmlformats.org/officeDocument/2006/relationships/image" Target="../media/image19.gif"/><Relationship Id="rId9" Type="http://schemas.openxmlformats.org/officeDocument/2006/relationships/image" Target="../media/image24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18" Type="http://schemas.openxmlformats.org/officeDocument/2006/relationships/image" Target="../media/image4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17" Type="http://schemas.openxmlformats.org/officeDocument/2006/relationships/image" Target="../media/image47.png"/><Relationship Id="rId2" Type="http://schemas.openxmlformats.org/officeDocument/2006/relationships/image" Target="../media/image32.png"/><Relationship Id="rId16" Type="http://schemas.openxmlformats.org/officeDocument/2006/relationships/image" Target="../media/image46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4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17</xdr:row>
      <xdr:rowOff>158177</xdr:rowOff>
    </xdr:from>
    <xdr:to>
      <xdr:col>12</xdr:col>
      <xdr:colOff>549022</xdr:colOff>
      <xdr:row>30</xdr:row>
      <xdr:rowOff>48142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3244277"/>
          <a:ext cx="1777747" cy="2242640"/>
        </a:xfrm>
        <a:prstGeom prst="rect">
          <a:avLst/>
        </a:prstGeom>
      </xdr:spPr>
    </xdr:pic>
    <xdr:clientData/>
  </xdr:twoCellAnchor>
  <xdr:twoCellAnchor editAs="oneCell">
    <xdr:from>
      <xdr:col>5</xdr:col>
      <xdr:colOff>169545</xdr:colOff>
      <xdr:row>18</xdr:row>
      <xdr:rowOff>26680</xdr:rowOff>
    </xdr:from>
    <xdr:to>
      <xdr:col>8</xdr:col>
      <xdr:colOff>588645</xdr:colOff>
      <xdr:row>30</xdr:row>
      <xdr:rowOff>78115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7545" y="3293755"/>
          <a:ext cx="2247900" cy="2223135"/>
        </a:xfrm>
        <a:prstGeom prst="rect">
          <a:avLst/>
        </a:prstGeom>
      </xdr:spPr>
    </xdr:pic>
    <xdr:clientData/>
  </xdr:twoCellAnchor>
  <xdr:twoCellAnchor editAs="oneCell">
    <xdr:from>
      <xdr:col>6</xdr:col>
      <xdr:colOff>168697</xdr:colOff>
      <xdr:row>6</xdr:row>
      <xdr:rowOff>76217</xdr:rowOff>
    </xdr:from>
    <xdr:to>
      <xdr:col>10</xdr:col>
      <xdr:colOff>168697</xdr:colOff>
      <xdr:row>19</xdr:row>
      <xdr:rowOff>131886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6297" y="1171592"/>
          <a:ext cx="2438400" cy="2408344"/>
        </a:xfrm>
        <a:prstGeom prst="rect">
          <a:avLst/>
        </a:prstGeom>
      </xdr:spPr>
    </xdr:pic>
    <xdr:clientData/>
  </xdr:twoCellAnchor>
  <xdr:twoCellAnchor editAs="oneCell">
    <xdr:from>
      <xdr:col>7</xdr:col>
      <xdr:colOff>319617</xdr:colOff>
      <xdr:row>2</xdr:row>
      <xdr:rowOff>142875</xdr:rowOff>
    </xdr:from>
    <xdr:to>
      <xdr:col>9</xdr:col>
      <xdr:colOff>192863</xdr:colOff>
      <xdr:row>8</xdr:row>
      <xdr:rowOff>138023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817" y="514350"/>
          <a:ext cx="1092446" cy="1080998"/>
        </a:xfrm>
        <a:prstGeom prst="rect">
          <a:avLst/>
        </a:prstGeom>
      </xdr:spPr>
    </xdr:pic>
    <xdr:clientData/>
  </xdr:twoCellAnchor>
  <xdr:twoCellAnchor editAs="oneCell">
    <xdr:from>
      <xdr:col>2</xdr:col>
      <xdr:colOff>210718</xdr:colOff>
      <xdr:row>23</xdr:row>
      <xdr:rowOff>145426</xdr:rowOff>
    </xdr:from>
    <xdr:to>
      <xdr:col>4</xdr:col>
      <xdr:colOff>114300</xdr:colOff>
      <xdr:row>29</xdr:row>
      <xdr:rowOff>167639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918" y="4359286"/>
          <a:ext cx="1122782" cy="1119493"/>
        </a:xfrm>
        <a:prstGeom prst="rect">
          <a:avLst/>
        </a:prstGeom>
      </xdr:spPr>
    </xdr:pic>
    <xdr:clientData/>
  </xdr:twoCellAnchor>
  <xdr:twoCellAnchor editAs="oneCell">
    <xdr:from>
      <xdr:col>2</xdr:col>
      <xdr:colOff>156633</xdr:colOff>
      <xdr:row>6</xdr:row>
      <xdr:rowOff>157267</xdr:rowOff>
    </xdr:from>
    <xdr:to>
      <xdr:col>5</xdr:col>
      <xdr:colOff>500874</xdr:colOff>
      <xdr:row>14</xdr:row>
      <xdr:rowOff>123824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33" y="1252642"/>
          <a:ext cx="2173041" cy="1414357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2</xdr:row>
      <xdr:rowOff>168275</xdr:rowOff>
    </xdr:from>
    <xdr:to>
      <xdr:col>17</xdr:col>
      <xdr:colOff>266700</xdr:colOff>
      <xdr:row>17</xdr:row>
      <xdr:rowOff>47625</xdr:rowOff>
    </xdr:to>
    <xdr:sp macro="" textlink="">
      <xdr:nvSpPr>
        <xdr:cNvPr id="8" name="Fram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658100" y="539750"/>
          <a:ext cx="2971800" cy="2593975"/>
        </a:xfrm>
        <a:prstGeom prst="fram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11</xdr:col>
      <xdr:colOff>125699</xdr:colOff>
      <xdr:row>4</xdr:row>
      <xdr:rowOff>34953</xdr:rowOff>
    </xdr:from>
    <xdr:ext cx="4708766" cy="468013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831299" y="788486"/>
          <a:ext cx="4708766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GROUP 2 PROJECT</a:t>
          </a:r>
        </a:p>
      </xdr:txBody>
    </xdr:sp>
    <xdr:clientData/>
  </xdr:oneCellAnchor>
  <xdr:oneCellAnchor>
    <xdr:from>
      <xdr:col>13</xdr:col>
      <xdr:colOff>178</xdr:colOff>
      <xdr:row>6</xdr:row>
      <xdr:rowOff>128085</xdr:rowOff>
    </xdr:from>
    <xdr:ext cx="1515355" cy="1970924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924978" y="1254152"/>
          <a:ext cx="1515355" cy="1970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CARCHA</a:t>
          </a:r>
          <a:b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CASITAS</a:t>
          </a:r>
          <a:b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CASUGA</a:t>
          </a:r>
          <a:b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CASTRO</a:t>
          </a:r>
          <a:b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CELI</a:t>
          </a:r>
          <a:br>
            <a:rPr lang="en-US" sz="2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</a:br>
          <a:endParaRPr lang="en-US" sz="20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15</xdr:col>
      <xdr:colOff>49038</xdr:colOff>
      <xdr:row>8</xdr:row>
      <xdr:rowOff>51886</xdr:rowOff>
    </xdr:from>
    <xdr:ext cx="1171924" cy="718466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193038" y="1550486"/>
          <a:ext cx="1171924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4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3ITA</a:t>
          </a:r>
        </a:p>
      </xdr:txBody>
    </xdr:sp>
    <xdr:clientData/>
  </xdr:oneCellAnchor>
  <xdr:twoCellAnchor editAs="oneCell">
    <xdr:from>
      <xdr:col>13</xdr:col>
      <xdr:colOff>215089</xdr:colOff>
      <xdr:row>16</xdr:row>
      <xdr:rowOff>114301</xdr:rowOff>
    </xdr:from>
    <xdr:to>
      <xdr:col>18</xdr:col>
      <xdr:colOff>581380</xdr:colOff>
      <xdr:row>29</xdr:row>
      <xdr:rowOff>114546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39889" y="3019426"/>
          <a:ext cx="3414291" cy="23529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30</xdr:row>
      <xdr:rowOff>190500</xdr:rowOff>
    </xdr:from>
    <xdr:to>
      <xdr:col>7</xdr:col>
      <xdr:colOff>95250</xdr:colOff>
      <xdr:row>35</xdr:row>
      <xdr:rowOff>152596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185" y="7589520"/>
          <a:ext cx="855345" cy="97555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152400</xdr:colOff>
      <xdr:row>3</xdr:row>
      <xdr:rowOff>34925</xdr:rowOff>
    </xdr:to>
    <xdr:sp macro="" textlink="">
      <xdr:nvSpPr>
        <xdr:cNvPr id="52" name="4-Point Star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/>
      </xdr:nvSpPr>
      <xdr:spPr>
        <a:xfrm>
          <a:off x="1219200" y="365760"/>
          <a:ext cx="152400" cy="217805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152400</xdr:colOff>
      <xdr:row>4</xdr:row>
      <xdr:rowOff>25400</xdr:rowOff>
    </xdr:to>
    <xdr:sp macro="" textlink="">
      <xdr:nvSpPr>
        <xdr:cNvPr id="53" name="4-Point Star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/>
      </xdr:nvSpPr>
      <xdr:spPr>
        <a:xfrm>
          <a:off x="3680460" y="54864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38100</xdr:colOff>
      <xdr:row>3</xdr:row>
      <xdr:rowOff>19050</xdr:rowOff>
    </xdr:from>
    <xdr:to>
      <xdr:col>18</xdr:col>
      <xdr:colOff>190500</xdr:colOff>
      <xdr:row>4</xdr:row>
      <xdr:rowOff>44450</xdr:rowOff>
    </xdr:to>
    <xdr:sp macro="" textlink="">
      <xdr:nvSpPr>
        <xdr:cNvPr id="54" name="4-Point Star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>
          <a:off x="11795760" y="56769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0</xdr:colOff>
      <xdr:row>2</xdr:row>
      <xdr:rowOff>0</xdr:rowOff>
    </xdr:from>
    <xdr:to>
      <xdr:col>25</xdr:col>
      <xdr:colOff>152400</xdr:colOff>
      <xdr:row>3</xdr:row>
      <xdr:rowOff>34925</xdr:rowOff>
    </xdr:to>
    <xdr:sp macro="" textlink="">
      <xdr:nvSpPr>
        <xdr:cNvPr id="55" name="4-Point Star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/>
      </xdr:nvSpPr>
      <xdr:spPr>
        <a:xfrm>
          <a:off x="16024860" y="365760"/>
          <a:ext cx="152400" cy="217805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400050</xdr:colOff>
      <xdr:row>4</xdr:row>
      <xdr:rowOff>180975</xdr:rowOff>
    </xdr:from>
    <xdr:to>
      <xdr:col>13</xdr:col>
      <xdr:colOff>552450</xdr:colOff>
      <xdr:row>5</xdr:row>
      <xdr:rowOff>196850</xdr:rowOff>
    </xdr:to>
    <xdr:sp macro="" textlink="">
      <xdr:nvSpPr>
        <xdr:cNvPr id="56" name="4-Point Star 55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/>
      </xdr:nvSpPr>
      <xdr:spPr>
        <a:xfrm>
          <a:off x="9109710" y="920115"/>
          <a:ext cx="152400" cy="297815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561975</xdr:colOff>
      <xdr:row>5</xdr:row>
      <xdr:rowOff>133350</xdr:rowOff>
    </xdr:from>
    <xdr:to>
      <xdr:col>7</xdr:col>
      <xdr:colOff>104775</xdr:colOff>
      <xdr:row>6</xdr:row>
      <xdr:rowOff>120650</xdr:rowOff>
    </xdr:to>
    <xdr:sp macro="" textlink="">
      <xdr:nvSpPr>
        <xdr:cNvPr id="57" name="4-Point Star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/>
      </xdr:nvSpPr>
      <xdr:spPr>
        <a:xfrm>
          <a:off x="4852035" y="1154430"/>
          <a:ext cx="160020" cy="26924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590550</xdr:colOff>
      <xdr:row>2</xdr:row>
      <xdr:rowOff>114300</xdr:rowOff>
    </xdr:from>
    <xdr:to>
      <xdr:col>10</xdr:col>
      <xdr:colOff>133350</xdr:colOff>
      <xdr:row>3</xdr:row>
      <xdr:rowOff>149225</xdr:rowOff>
    </xdr:to>
    <xdr:sp macro="" textlink="">
      <xdr:nvSpPr>
        <xdr:cNvPr id="58" name="4-Point Star 57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/>
      </xdr:nvSpPr>
      <xdr:spPr>
        <a:xfrm>
          <a:off x="6724650" y="480060"/>
          <a:ext cx="152400" cy="217805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6</xdr:row>
      <xdr:rowOff>0</xdr:rowOff>
    </xdr:from>
    <xdr:to>
      <xdr:col>21</xdr:col>
      <xdr:colOff>152400</xdr:colOff>
      <xdr:row>6</xdr:row>
      <xdr:rowOff>215900</xdr:rowOff>
    </xdr:to>
    <xdr:sp macro="" textlink="">
      <xdr:nvSpPr>
        <xdr:cNvPr id="59" name="4-Point Star 58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/>
      </xdr:nvSpPr>
      <xdr:spPr>
        <a:xfrm>
          <a:off x="13586460" y="130302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99332</xdr:colOff>
      <xdr:row>14</xdr:row>
      <xdr:rowOff>20083</xdr:rowOff>
    </xdr:from>
    <xdr:to>
      <xdr:col>13</xdr:col>
      <xdr:colOff>346982</xdr:colOff>
      <xdr:row>17</xdr:row>
      <xdr:rowOff>144104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3761" y="3590597"/>
          <a:ext cx="857250" cy="96222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10</xdr:row>
      <xdr:rowOff>104448</xdr:rowOff>
    </xdr:from>
    <xdr:to>
      <xdr:col>13</xdr:col>
      <xdr:colOff>342900</xdr:colOff>
      <xdr:row>13</xdr:row>
      <xdr:rowOff>180844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5310" y="2519988"/>
          <a:ext cx="857250" cy="967936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6</xdr:row>
      <xdr:rowOff>123498</xdr:rowOff>
    </xdr:from>
    <xdr:to>
      <xdr:col>13</xdr:col>
      <xdr:colOff>323850</xdr:colOff>
      <xdr:row>9</xdr:row>
      <xdr:rowOff>180844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260" y="1426518"/>
          <a:ext cx="857250" cy="96412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35</xdr:row>
      <xdr:rowOff>56823</xdr:rowOff>
    </xdr:from>
    <xdr:to>
      <xdr:col>2</xdr:col>
      <xdr:colOff>685800</xdr:colOff>
      <xdr:row>40</xdr:row>
      <xdr:rowOff>123694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8469303"/>
          <a:ext cx="857250" cy="98127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30</xdr:row>
      <xdr:rowOff>171123</xdr:rowOff>
    </xdr:from>
    <xdr:to>
      <xdr:col>2</xdr:col>
      <xdr:colOff>685800</xdr:colOff>
      <xdr:row>35</xdr:row>
      <xdr:rowOff>133219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7570143"/>
          <a:ext cx="857250" cy="975556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800100</xdr:colOff>
      <xdr:row>30</xdr:row>
      <xdr:rowOff>180975</xdr:rowOff>
    </xdr:from>
    <xdr:to>
      <xdr:col>3</xdr:col>
      <xdr:colOff>390525</xdr:colOff>
      <xdr:row>35</xdr:row>
      <xdr:rowOff>143071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7579995"/>
          <a:ext cx="857250" cy="975556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35</xdr:row>
      <xdr:rowOff>9525</xdr:rowOff>
    </xdr:from>
    <xdr:to>
      <xdr:col>3</xdr:col>
      <xdr:colOff>441960</xdr:colOff>
      <xdr:row>40</xdr:row>
      <xdr:rowOff>76396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8422005"/>
          <a:ext cx="857250" cy="981271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30</xdr:row>
      <xdr:rowOff>190500</xdr:rowOff>
    </xdr:from>
    <xdr:to>
      <xdr:col>5</xdr:col>
      <xdr:colOff>295275</xdr:colOff>
      <xdr:row>35</xdr:row>
      <xdr:rowOff>152596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8485" y="7589520"/>
          <a:ext cx="857250" cy="97555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35</xdr:row>
      <xdr:rowOff>9525</xdr:rowOff>
    </xdr:from>
    <xdr:to>
      <xdr:col>5</xdr:col>
      <xdr:colOff>323850</xdr:colOff>
      <xdr:row>40</xdr:row>
      <xdr:rowOff>76396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060" y="8422005"/>
          <a:ext cx="857250" cy="981271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35</xdr:row>
      <xdr:rowOff>0</xdr:rowOff>
    </xdr:from>
    <xdr:to>
      <xdr:col>7</xdr:col>
      <xdr:colOff>114300</xdr:colOff>
      <xdr:row>40</xdr:row>
      <xdr:rowOff>66871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6235" y="8412480"/>
          <a:ext cx="855345" cy="98127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30</xdr:row>
      <xdr:rowOff>137108</xdr:rowOff>
    </xdr:from>
    <xdr:to>
      <xdr:col>9</xdr:col>
      <xdr:colOff>203200</xdr:colOff>
      <xdr:row>35</xdr:row>
      <xdr:rowOff>137159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1" y="7536128"/>
          <a:ext cx="1163319" cy="1013511"/>
        </a:xfrm>
        <a:prstGeom prst="rect">
          <a:avLst/>
        </a:prstGeom>
      </xdr:spPr>
    </xdr:pic>
    <xdr:clientData/>
  </xdr:twoCellAnchor>
  <xdr:twoCellAnchor editAs="oneCell">
    <xdr:from>
      <xdr:col>7</xdr:col>
      <xdr:colOff>241300</xdr:colOff>
      <xdr:row>34</xdr:row>
      <xdr:rowOff>114300</xdr:rowOff>
    </xdr:from>
    <xdr:to>
      <xdr:col>9</xdr:col>
      <xdr:colOff>177799</xdr:colOff>
      <xdr:row>40</xdr:row>
      <xdr:rowOff>38151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580" y="8343900"/>
          <a:ext cx="1163319" cy="102113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14</xdr:row>
      <xdr:rowOff>12700</xdr:rowOff>
    </xdr:from>
    <xdr:to>
      <xdr:col>15</xdr:col>
      <xdr:colOff>330199</xdr:colOff>
      <xdr:row>17</xdr:row>
      <xdr:rowOff>165151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0660" y="3563620"/>
          <a:ext cx="1168399" cy="990651"/>
        </a:xfrm>
        <a:prstGeom prst="rect">
          <a:avLst/>
        </a:prstGeom>
      </xdr:spPr>
    </xdr:pic>
    <xdr:clientData/>
  </xdr:twoCellAnchor>
  <xdr:twoCellAnchor editAs="oneCell">
    <xdr:from>
      <xdr:col>13</xdr:col>
      <xdr:colOff>330200</xdr:colOff>
      <xdr:row>10</xdr:row>
      <xdr:rowOff>152400</xdr:rowOff>
    </xdr:from>
    <xdr:to>
      <xdr:col>15</xdr:col>
      <xdr:colOff>279399</xdr:colOff>
      <xdr:row>14</xdr:row>
      <xdr:rowOff>12751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860" y="2567940"/>
          <a:ext cx="1168399" cy="995731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254000</xdr:colOff>
      <xdr:row>6</xdr:row>
      <xdr:rowOff>215900</xdr:rowOff>
    </xdr:from>
    <xdr:to>
      <xdr:col>15</xdr:col>
      <xdr:colOff>203199</xdr:colOff>
      <xdr:row>10</xdr:row>
      <xdr:rowOff>88951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660" y="1518920"/>
          <a:ext cx="1168399" cy="985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241300</xdr:colOff>
      <xdr:row>6</xdr:row>
      <xdr:rowOff>229738</xdr:rowOff>
    </xdr:from>
    <xdr:to>
      <xdr:col>16</xdr:col>
      <xdr:colOff>596900</xdr:colOff>
      <xdr:row>10</xdr:row>
      <xdr:rowOff>97308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0160" y="1532758"/>
          <a:ext cx="965200" cy="98009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10</xdr:row>
      <xdr:rowOff>139700</xdr:rowOff>
    </xdr:from>
    <xdr:to>
      <xdr:col>16</xdr:col>
      <xdr:colOff>584200</xdr:colOff>
      <xdr:row>13</xdr:row>
      <xdr:rowOff>182530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7460" y="2555240"/>
          <a:ext cx="965200" cy="987710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14</xdr:row>
      <xdr:rowOff>25400</xdr:rowOff>
    </xdr:from>
    <xdr:to>
      <xdr:col>17</xdr:col>
      <xdr:colOff>38100</xdr:colOff>
      <xdr:row>17</xdr:row>
      <xdr:rowOff>172370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960" y="3576320"/>
          <a:ext cx="965200" cy="985170"/>
        </a:xfrm>
        <a:prstGeom prst="rect">
          <a:avLst/>
        </a:prstGeom>
      </xdr:spPr>
    </xdr:pic>
    <xdr:clientData/>
  </xdr:twoCellAnchor>
  <xdr:twoCellAnchor editAs="oneCell">
    <xdr:from>
      <xdr:col>9</xdr:col>
      <xdr:colOff>482600</xdr:colOff>
      <xdr:row>30</xdr:row>
      <xdr:rowOff>101600</xdr:rowOff>
    </xdr:from>
    <xdr:to>
      <xdr:col>11</xdr:col>
      <xdr:colOff>2540</xdr:colOff>
      <xdr:row>35</xdr:row>
      <xdr:rowOff>96170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7500620"/>
          <a:ext cx="960120" cy="1008030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34</xdr:row>
      <xdr:rowOff>88900</xdr:rowOff>
    </xdr:from>
    <xdr:to>
      <xdr:col>10</xdr:col>
      <xdr:colOff>762000</xdr:colOff>
      <xdr:row>40</xdr:row>
      <xdr:rowOff>7270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8318500"/>
          <a:ext cx="960120" cy="10156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17</xdr:row>
      <xdr:rowOff>197866</xdr:rowOff>
    </xdr:from>
    <xdr:to>
      <xdr:col>18</xdr:col>
      <xdr:colOff>190500</xdr:colOff>
      <xdr:row>23</xdr:row>
      <xdr:rowOff>246379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260" y="4586986"/>
          <a:ext cx="1866900" cy="1442973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22</xdr:row>
      <xdr:rowOff>152400</xdr:rowOff>
    </xdr:from>
    <xdr:to>
      <xdr:col>18</xdr:col>
      <xdr:colOff>190500</xdr:colOff>
      <xdr:row>29</xdr:row>
      <xdr:rowOff>19938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260" y="5478780"/>
          <a:ext cx="1866900" cy="1435353"/>
        </a:xfrm>
        <a:prstGeom prst="rect">
          <a:avLst/>
        </a:prstGeom>
      </xdr:spPr>
    </xdr:pic>
    <xdr:clientData/>
  </xdr:twoCellAnchor>
  <xdr:twoCellAnchor editAs="oneCell">
    <xdr:from>
      <xdr:col>17</xdr:col>
      <xdr:colOff>88900</xdr:colOff>
      <xdr:row>5</xdr:row>
      <xdr:rowOff>169928</xdr:rowOff>
    </xdr:from>
    <xdr:to>
      <xdr:col>19</xdr:col>
      <xdr:colOff>88900</xdr:colOff>
      <xdr:row>11</xdr:row>
      <xdr:rowOff>2540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6960" y="1191008"/>
          <a:ext cx="1219200" cy="1501392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8</xdr:row>
      <xdr:rowOff>152400</xdr:rowOff>
    </xdr:from>
    <xdr:to>
      <xdr:col>19</xdr:col>
      <xdr:colOff>50800</xdr:colOff>
      <xdr:row>14</xdr:row>
      <xdr:rowOff>2792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8860" y="2004060"/>
          <a:ext cx="1219200" cy="1511552"/>
        </a:xfrm>
        <a:prstGeom prst="rect">
          <a:avLst/>
        </a:prstGeom>
      </xdr:spPr>
    </xdr:pic>
    <xdr:clientData/>
  </xdr:twoCellAnchor>
  <xdr:twoCellAnchor editAs="oneCell">
    <xdr:from>
      <xdr:col>17</xdr:col>
      <xdr:colOff>88900</xdr:colOff>
      <xdr:row>11</xdr:row>
      <xdr:rowOff>165100</xdr:rowOff>
    </xdr:from>
    <xdr:to>
      <xdr:col>19</xdr:col>
      <xdr:colOff>88900</xdr:colOff>
      <xdr:row>17</xdr:row>
      <xdr:rowOff>252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6960" y="2862580"/>
          <a:ext cx="1219200" cy="1511552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635000</xdr:colOff>
      <xdr:row>30</xdr:row>
      <xdr:rowOff>0</xdr:rowOff>
    </xdr:from>
    <xdr:to>
      <xdr:col>13</xdr:col>
      <xdr:colOff>508000</xdr:colOff>
      <xdr:row>37</xdr:row>
      <xdr:rowOff>157732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5920" y="7399020"/>
          <a:ext cx="1221740" cy="1536952"/>
        </a:xfrm>
        <a:prstGeom prst="rect">
          <a:avLst/>
        </a:prstGeom>
      </xdr:spPr>
    </xdr:pic>
    <xdr:clientData/>
  </xdr:twoCellAnchor>
  <xdr:twoCellAnchor editAs="oneCell">
    <xdr:from>
      <xdr:col>11</xdr:col>
      <xdr:colOff>558800</xdr:colOff>
      <xdr:row>32</xdr:row>
      <xdr:rowOff>50800</xdr:rowOff>
    </xdr:from>
    <xdr:to>
      <xdr:col>13</xdr:col>
      <xdr:colOff>431800</xdr:colOff>
      <xdr:row>40</xdr:row>
      <xdr:rowOff>132332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9720" y="7914640"/>
          <a:ext cx="1221740" cy="1544572"/>
        </a:xfrm>
        <a:prstGeom prst="rect">
          <a:avLst/>
        </a:prstGeom>
      </xdr:spPr>
    </xdr:pic>
    <xdr:clientData/>
  </xdr:twoCellAnchor>
  <xdr:twoCellAnchor editAs="oneCell">
    <xdr:from>
      <xdr:col>19</xdr:col>
      <xdr:colOff>584200</xdr:colOff>
      <xdr:row>11</xdr:row>
      <xdr:rowOff>63156</xdr:rowOff>
    </xdr:from>
    <xdr:to>
      <xdr:col>21</xdr:col>
      <xdr:colOff>558800</xdr:colOff>
      <xdr:row>16</xdr:row>
      <xdr:rowOff>182879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1460" y="2760636"/>
          <a:ext cx="1193800" cy="162086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23728</xdr:rowOff>
    </xdr:from>
    <xdr:to>
      <xdr:col>25</xdr:col>
      <xdr:colOff>596900</xdr:colOff>
      <xdr:row>15</xdr:row>
      <xdr:rowOff>1633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6860" y="206608"/>
          <a:ext cx="3644900" cy="3597405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</xdr:colOff>
      <xdr:row>16</xdr:row>
      <xdr:rowOff>63500</xdr:rowOff>
    </xdr:from>
    <xdr:to>
      <xdr:col>22</xdr:col>
      <xdr:colOff>317500</xdr:colOff>
      <xdr:row>22</xdr:row>
      <xdr:rowOff>173990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0360" y="4178300"/>
          <a:ext cx="2743200" cy="1501140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254000</xdr:colOff>
      <xdr:row>19</xdr:row>
      <xdr:rowOff>127000</xdr:rowOff>
    </xdr:from>
    <xdr:to>
      <xdr:col>24</xdr:col>
      <xdr:colOff>558800</xdr:colOff>
      <xdr:row>26</xdr:row>
      <xdr:rowOff>158115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860" y="5080000"/>
          <a:ext cx="2743200" cy="1503680"/>
        </a:xfrm>
        <a:prstGeom prst="rect">
          <a:avLst/>
        </a:prstGeom>
      </xdr:spPr>
    </xdr:pic>
    <xdr:clientData/>
  </xdr:twoCellAnchor>
  <xdr:twoCellAnchor editAs="oneCell">
    <xdr:from>
      <xdr:col>22</xdr:col>
      <xdr:colOff>25400</xdr:colOff>
      <xdr:row>23</xdr:row>
      <xdr:rowOff>38100</xdr:rowOff>
    </xdr:from>
    <xdr:to>
      <xdr:col>25</xdr:col>
      <xdr:colOff>293887</xdr:colOff>
      <xdr:row>34</xdr:row>
      <xdr:rowOff>169545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1460" y="5638800"/>
          <a:ext cx="2097287" cy="2529840"/>
        </a:xfrm>
        <a:prstGeom prst="rect">
          <a:avLst/>
        </a:prstGeom>
      </xdr:spPr>
    </xdr:pic>
    <xdr:clientData/>
  </xdr:twoCellAnchor>
  <xdr:oneCellAnchor>
    <xdr:from>
      <xdr:col>17</xdr:col>
      <xdr:colOff>508126</xdr:colOff>
      <xdr:row>33</xdr:row>
      <xdr:rowOff>159835</xdr:rowOff>
    </xdr:from>
    <xdr:ext cx="4800353" cy="1219436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/>
      </xdr:nvSpPr>
      <xdr:spPr>
        <a:xfrm>
          <a:off x="11656186" y="8206555"/>
          <a:ext cx="4800353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HYPERBOLA</a:t>
          </a:r>
        </a:p>
      </xdr:txBody>
    </xdr:sp>
    <xdr:clientData/>
  </xdr:oneCellAnchor>
  <xdr:twoCellAnchor editAs="oneCell">
    <xdr:from>
      <xdr:col>19</xdr:col>
      <xdr:colOff>254001</xdr:colOff>
      <xdr:row>23</xdr:row>
      <xdr:rowOff>76622</xdr:rowOff>
    </xdr:from>
    <xdr:to>
      <xdr:col>21</xdr:col>
      <xdr:colOff>482601</xdr:colOff>
      <xdr:row>34</xdr:row>
      <xdr:rowOff>101596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1261" y="5677322"/>
          <a:ext cx="1447800" cy="2423369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28</xdr:row>
      <xdr:rowOff>39974</xdr:rowOff>
    </xdr:from>
    <xdr:to>
      <xdr:col>17</xdr:col>
      <xdr:colOff>292099</xdr:colOff>
      <xdr:row>40</xdr:row>
      <xdr:rowOff>56659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9360" y="6867494"/>
          <a:ext cx="1320799" cy="2496995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279400</xdr:colOff>
      <xdr:row>26</xdr:row>
      <xdr:rowOff>147595</xdr:rowOff>
    </xdr:from>
    <xdr:to>
      <xdr:col>19</xdr:col>
      <xdr:colOff>50800</xdr:colOff>
      <xdr:row>32</xdr:row>
      <xdr:rowOff>108293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7460" y="6601735"/>
          <a:ext cx="990600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195943</xdr:colOff>
      <xdr:row>3</xdr:row>
      <xdr:rowOff>141514</xdr:rowOff>
    </xdr:from>
    <xdr:to>
      <xdr:col>16</xdr:col>
      <xdr:colOff>206828</xdr:colOff>
      <xdr:row>5</xdr:row>
      <xdr:rowOff>97972</xdr:rowOff>
    </xdr:to>
    <xdr:sp macro="" textlink="">
      <xdr:nvSpPr>
        <xdr:cNvPr id="19" name="Wav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024743" y="707571"/>
          <a:ext cx="7935685" cy="326572"/>
        </a:xfrm>
        <a:prstGeom prst="wav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185057</xdr:colOff>
      <xdr:row>2</xdr:row>
      <xdr:rowOff>97972</xdr:rowOff>
    </xdr:from>
    <xdr:to>
      <xdr:col>16</xdr:col>
      <xdr:colOff>195942</xdr:colOff>
      <xdr:row>4</xdr:row>
      <xdr:rowOff>54430</xdr:rowOff>
    </xdr:to>
    <xdr:sp macro="" textlink="">
      <xdr:nvSpPr>
        <xdr:cNvPr id="21" name="Wav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013857" y="478972"/>
          <a:ext cx="7935685" cy="326572"/>
        </a:xfrm>
        <a:prstGeom prst="wav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185057</xdr:colOff>
      <xdr:row>5</xdr:row>
      <xdr:rowOff>0</xdr:rowOff>
    </xdr:from>
    <xdr:to>
      <xdr:col>16</xdr:col>
      <xdr:colOff>195942</xdr:colOff>
      <xdr:row>6</xdr:row>
      <xdr:rowOff>141514</xdr:rowOff>
    </xdr:to>
    <xdr:sp macro="" textlink="">
      <xdr:nvSpPr>
        <xdr:cNvPr id="18" name="Wav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013857" y="936171"/>
          <a:ext cx="7935685" cy="326572"/>
        </a:xfrm>
        <a:prstGeom prst="wav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195943</xdr:colOff>
      <xdr:row>6</xdr:row>
      <xdr:rowOff>76200</xdr:rowOff>
    </xdr:from>
    <xdr:to>
      <xdr:col>16</xdr:col>
      <xdr:colOff>206828</xdr:colOff>
      <xdr:row>8</xdr:row>
      <xdr:rowOff>32658</xdr:rowOff>
    </xdr:to>
    <xdr:sp macro="" textlink="">
      <xdr:nvSpPr>
        <xdr:cNvPr id="20" name="Wav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024743" y="1197429"/>
          <a:ext cx="7935685" cy="326572"/>
        </a:xfrm>
        <a:prstGeom prst="wav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174171</xdr:colOff>
      <xdr:row>8</xdr:row>
      <xdr:rowOff>1</xdr:rowOff>
    </xdr:from>
    <xdr:to>
      <xdr:col>16</xdr:col>
      <xdr:colOff>185056</xdr:colOff>
      <xdr:row>9</xdr:row>
      <xdr:rowOff>141516</xdr:rowOff>
    </xdr:to>
    <xdr:sp macro="" textlink="">
      <xdr:nvSpPr>
        <xdr:cNvPr id="22" name="Wav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002971" y="1491344"/>
          <a:ext cx="7935685" cy="326572"/>
        </a:xfrm>
        <a:prstGeom prst="wav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185058</xdr:colOff>
      <xdr:row>9</xdr:row>
      <xdr:rowOff>108857</xdr:rowOff>
    </xdr:from>
    <xdr:to>
      <xdr:col>16</xdr:col>
      <xdr:colOff>195943</xdr:colOff>
      <xdr:row>11</xdr:row>
      <xdr:rowOff>65315</xdr:rowOff>
    </xdr:to>
    <xdr:sp macro="" textlink="">
      <xdr:nvSpPr>
        <xdr:cNvPr id="23" name="Wav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013858" y="1785257"/>
          <a:ext cx="7935685" cy="326572"/>
        </a:xfrm>
        <a:prstGeom prst="wav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22713</xdr:colOff>
      <xdr:row>0</xdr:row>
      <xdr:rowOff>0</xdr:rowOff>
    </xdr:from>
    <xdr:ext cx="5300402" cy="1447800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3070713" y="0"/>
          <a:ext cx="5300402" cy="1447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LINES</a:t>
          </a:r>
        </a:p>
      </xdr:txBody>
    </xdr:sp>
    <xdr:clientData/>
  </xdr:oneCellAnchor>
  <xdr:twoCellAnchor editAs="oneCell">
    <xdr:from>
      <xdr:col>15</xdr:col>
      <xdr:colOff>0</xdr:colOff>
      <xdr:row>0</xdr:row>
      <xdr:rowOff>174171</xdr:rowOff>
    </xdr:from>
    <xdr:to>
      <xdr:col>22</xdr:col>
      <xdr:colOff>373018</xdr:colOff>
      <xdr:row>16</xdr:row>
      <xdr:rowOff>97972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78" t="25237" r="19601" b="20760"/>
        <a:stretch/>
      </xdr:blipFill>
      <xdr:spPr>
        <a:xfrm>
          <a:off x="9459686" y="174171"/>
          <a:ext cx="4640218" cy="3026230"/>
        </a:xfrm>
        <a:prstGeom prst="rect">
          <a:avLst/>
        </a:prstGeom>
      </xdr:spPr>
    </xdr:pic>
    <xdr:clientData/>
  </xdr:twoCellAnchor>
  <xdr:twoCellAnchor>
    <xdr:from>
      <xdr:col>15</xdr:col>
      <xdr:colOff>428170</xdr:colOff>
      <xdr:row>16</xdr:row>
      <xdr:rowOff>47170</xdr:rowOff>
    </xdr:from>
    <xdr:to>
      <xdr:col>24</xdr:col>
      <xdr:colOff>362855</xdr:colOff>
      <xdr:row>35</xdr:row>
      <xdr:rowOff>275771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495300</xdr:colOff>
      <xdr:row>5</xdr:row>
      <xdr:rowOff>38100</xdr:rowOff>
    </xdr:from>
    <xdr:to>
      <xdr:col>23</xdr:col>
      <xdr:colOff>38100</xdr:colOff>
      <xdr:row>6</xdr:row>
      <xdr:rowOff>76200</xdr:rowOff>
    </xdr:to>
    <xdr:sp macro="" textlink="">
      <xdr:nvSpPr>
        <xdr:cNvPr id="60" name="4-Point Sta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4224000" y="9398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152400</xdr:colOff>
      <xdr:row>12</xdr:row>
      <xdr:rowOff>38100</xdr:rowOff>
    </xdr:to>
    <xdr:sp macro="" textlink="">
      <xdr:nvSpPr>
        <xdr:cNvPr id="61" name="4-Point Star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14338300" y="19685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7</xdr:row>
      <xdr:rowOff>0</xdr:rowOff>
    </xdr:from>
    <xdr:to>
      <xdr:col>24</xdr:col>
      <xdr:colOff>152400</xdr:colOff>
      <xdr:row>8</xdr:row>
      <xdr:rowOff>38100</xdr:rowOff>
    </xdr:to>
    <xdr:sp macro="" textlink="">
      <xdr:nvSpPr>
        <xdr:cNvPr id="63" name="4-Point Sta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4947900" y="12573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152400</xdr:colOff>
      <xdr:row>14</xdr:row>
      <xdr:rowOff>215900</xdr:rowOff>
    </xdr:to>
    <xdr:sp macro="" textlink="">
      <xdr:nvSpPr>
        <xdr:cNvPr id="65" name="4-Point Sta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6273800" y="25019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152400</xdr:colOff>
      <xdr:row>7</xdr:row>
      <xdr:rowOff>38100</xdr:rowOff>
    </xdr:to>
    <xdr:sp macro="" textlink="">
      <xdr:nvSpPr>
        <xdr:cNvPr id="66" name="4-Point Sta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219200" y="10795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152400</xdr:colOff>
      <xdr:row>12</xdr:row>
      <xdr:rowOff>38100</xdr:rowOff>
    </xdr:to>
    <xdr:sp macro="" textlink="">
      <xdr:nvSpPr>
        <xdr:cNvPr id="67" name="4-Point Sta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609600" y="19685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152400</xdr:colOff>
      <xdr:row>43</xdr:row>
      <xdr:rowOff>38100</xdr:rowOff>
    </xdr:to>
    <xdr:sp macro="" textlink="">
      <xdr:nvSpPr>
        <xdr:cNvPr id="68" name="4-Point Sta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10071100" y="92202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152400</xdr:colOff>
      <xdr:row>27</xdr:row>
      <xdr:rowOff>215900</xdr:rowOff>
    </xdr:to>
    <xdr:sp macro="" textlink="">
      <xdr:nvSpPr>
        <xdr:cNvPr id="69" name="4-Point Sta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8851900" y="58039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42</xdr:row>
      <xdr:rowOff>0</xdr:rowOff>
    </xdr:from>
    <xdr:to>
      <xdr:col>22</xdr:col>
      <xdr:colOff>152400</xdr:colOff>
      <xdr:row>43</xdr:row>
      <xdr:rowOff>38100</xdr:rowOff>
    </xdr:to>
    <xdr:sp macro="" textlink="">
      <xdr:nvSpPr>
        <xdr:cNvPr id="70" name="4-Point Sta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13728700" y="92202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0</xdr:rowOff>
    </xdr:from>
    <xdr:to>
      <xdr:col>19</xdr:col>
      <xdr:colOff>152400</xdr:colOff>
      <xdr:row>39</xdr:row>
      <xdr:rowOff>38100</xdr:rowOff>
    </xdr:to>
    <xdr:sp macro="" textlink="">
      <xdr:nvSpPr>
        <xdr:cNvPr id="71" name="4-Point Sta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11899900" y="85090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152400</xdr:colOff>
      <xdr:row>44</xdr:row>
      <xdr:rowOff>38100</xdr:rowOff>
    </xdr:to>
    <xdr:sp macro="" textlink="">
      <xdr:nvSpPr>
        <xdr:cNvPr id="72" name="4-Point Sta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6273800" y="93980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43</xdr:row>
      <xdr:rowOff>0</xdr:rowOff>
    </xdr:from>
    <xdr:to>
      <xdr:col>5</xdr:col>
      <xdr:colOff>152400</xdr:colOff>
      <xdr:row>44</xdr:row>
      <xdr:rowOff>38100</xdr:rowOff>
    </xdr:to>
    <xdr:sp macro="" textlink="">
      <xdr:nvSpPr>
        <xdr:cNvPr id="73" name="4-Point Sta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3225800" y="93980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152400</xdr:colOff>
      <xdr:row>15</xdr:row>
      <xdr:rowOff>215900</xdr:rowOff>
    </xdr:to>
    <xdr:sp macro="" textlink="">
      <xdr:nvSpPr>
        <xdr:cNvPr id="74" name="4-Point Sta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8242300" y="27813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7</xdr:col>
      <xdr:colOff>152400</xdr:colOff>
      <xdr:row>24</xdr:row>
      <xdr:rowOff>38100</xdr:rowOff>
    </xdr:to>
    <xdr:sp macro="" textlink="">
      <xdr:nvSpPr>
        <xdr:cNvPr id="75" name="4-Point Sta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4445000" y="47244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3</xdr:col>
      <xdr:colOff>152400</xdr:colOff>
      <xdr:row>22</xdr:row>
      <xdr:rowOff>38100</xdr:rowOff>
    </xdr:to>
    <xdr:sp macro="" textlink="">
      <xdr:nvSpPr>
        <xdr:cNvPr id="76" name="4-Point Star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1828800" y="43688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152400</xdr:colOff>
      <xdr:row>45</xdr:row>
      <xdr:rowOff>38100</xdr:rowOff>
    </xdr:to>
    <xdr:sp macro="" textlink="">
      <xdr:nvSpPr>
        <xdr:cNvPr id="77" name="4-Point Sta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1219200" y="95758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40</xdr:row>
      <xdr:rowOff>0</xdr:rowOff>
    </xdr:from>
    <xdr:to>
      <xdr:col>7</xdr:col>
      <xdr:colOff>152400</xdr:colOff>
      <xdr:row>41</xdr:row>
      <xdr:rowOff>38100</xdr:rowOff>
    </xdr:to>
    <xdr:sp macro="" textlink="">
      <xdr:nvSpPr>
        <xdr:cNvPr id="78" name="4-Point Star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4445000" y="88646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152400</xdr:colOff>
      <xdr:row>41</xdr:row>
      <xdr:rowOff>38100</xdr:rowOff>
    </xdr:to>
    <xdr:sp macro="" textlink="">
      <xdr:nvSpPr>
        <xdr:cNvPr id="79" name="4-Point Star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8242300" y="88646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0</xdr:rowOff>
    </xdr:from>
    <xdr:to>
      <xdr:col>12</xdr:col>
      <xdr:colOff>152400</xdr:colOff>
      <xdr:row>24</xdr:row>
      <xdr:rowOff>220980</xdr:rowOff>
    </xdr:to>
    <xdr:sp macro="" textlink="">
      <xdr:nvSpPr>
        <xdr:cNvPr id="80" name="4-Point Sta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7635240" y="4998720"/>
          <a:ext cx="152400" cy="22098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183073</xdr:colOff>
      <xdr:row>13</xdr:row>
      <xdr:rowOff>1</xdr:rowOff>
    </xdr:from>
    <xdr:to>
      <xdr:col>11</xdr:col>
      <xdr:colOff>585047</xdr:colOff>
      <xdr:row>30</xdr:row>
      <xdr:rowOff>66041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0673" y="2531534"/>
          <a:ext cx="3441507" cy="3503507"/>
        </a:xfrm>
        <a:prstGeom prst="rect">
          <a:avLst/>
        </a:prstGeom>
      </xdr:spPr>
    </xdr:pic>
    <xdr:clientData/>
  </xdr:twoCellAnchor>
  <xdr:oneCellAnchor>
    <xdr:from>
      <xdr:col>3</xdr:col>
      <xdr:colOff>516468</xdr:colOff>
      <xdr:row>1</xdr:row>
      <xdr:rowOff>109036</xdr:rowOff>
    </xdr:from>
    <xdr:ext cx="4224867" cy="121943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345268" y="303769"/>
          <a:ext cx="422486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72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3D</a:t>
          </a:r>
          <a:r>
            <a:rPr lang="en-US" sz="72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LINES</a:t>
          </a:r>
          <a:endParaRPr lang="en-US" sz="72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320040</xdr:colOff>
      <xdr:row>1</xdr:row>
      <xdr:rowOff>144780</xdr:rowOff>
    </xdr:from>
    <xdr:to>
      <xdr:col>5</xdr:col>
      <xdr:colOff>523241</xdr:colOff>
      <xdr:row>9</xdr:row>
      <xdr:rowOff>6289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240" y="327660"/>
          <a:ext cx="2032001" cy="1324549"/>
        </a:xfrm>
        <a:prstGeom prst="rect">
          <a:avLst/>
        </a:prstGeom>
      </xdr:spPr>
    </xdr:pic>
    <xdr:clientData/>
  </xdr:twoCellAnchor>
  <xdr:oneCellAnchor>
    <xdr:from>
      <xdr:col>10</xdr:col>
      <xdr:colOff>446548</xdr:colOff>
      <xdr:row>0</xdr:row>
      <xdr:rowOff>22675</xdr:rowOff>
    </xdr:from>
    <xdr:ext cx="4212307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542548" y="22675"/>
          <a:ext cx="4212307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9600" b="1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CIRCLES</a:t>
          </a:r>
        </a:p>
      </xdr:txBody>
    </xdr:sp>
    <xdr:clientData/>
  </xdr:oneCellAnchor>
  <xdr:twoCellAnchor>
    <xdr:from>
      <xdr:col>6</xdr:col>
      <xdr:colOff>304800</xdr:colOff>
      <xdr:row>5</xdr:row>
      <xdr:rowOff>0</xdr:rowOff>
    </xdr:from>
    <xdr:to>
      <xdr:col>6</xdr:col>
      <xdr:colOff>457200</xdr:colOff>
      <xdr:row>5</xdr:row>
      <xdr:rowOff>175260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962400" y="914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335280</xdr:colOff>
      <xdr:row>5</xdr:row>
      <xdr:rowOff>0</xdr:rowOff>
    </xdr:from>
    <xdr:to>
      <xdr:col>7</xdr:col>
      <xdr:colOff>487680</xdr:colOff>
      <xdr:row>5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602480" y="914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281940</xdr:colOff>
      <xdr:row>5</xdr:row>
      <xdr:rowOff>15240</xdr:rowOff>
    </xdr:from>
    <xdr:to>
      <xdr:col>8</xdr:col>
      <xdr:colOff>434340</xdr:colOff>
      <xdr:row>6</xdr:row>
      <xdr:rowOff>7620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158740" y="92964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274320</xdr:colOff>
      <xdr:row>4</xdr:row>
      <xdr:rowOff>175260</xdr:rowOff>
    </xdr:from>
    <xdr:to>
      <xdr:col>9</xdr:col>
      <xdr:colOff>426720</xdr:colOff>
      <xdr:row>5</xdr:row>
      <xdr:rowOff>167640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760720" y="90678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5</xdr:row>
      <xdr:rowOff>0</xdr:rowOff>
    </xdr:from>
    <xdr:to>
      <xdr:col>10</xdr:col>
      <xdr:colOff>381000</xdr:colOff>
      <xdr:row>5</xdr:row>
      <xdr:rowOff>175260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324600" y="914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175260</xdr:colOff>
      <xdr:row>9</xdr:row>
      <xdr:rowOff>144780</xdr:rowOff>
    </xdr:from>
    <xdr:to>
      <xdr:col>6</xdr:col>
      <xdr:colOff>335280</xdr:colOff>
      <xdr:row>12</xdr:row>
      <xdr:rowOff>281940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3260" y="179070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15</xdr:col>
      <xdr:colOff>542713</xdr:colOff>
      <xdr:row>15</xdr:row>
      <xdr:rowOff>2541</xdr:rowOff>
    </xdr:from>
    <xdr:to>
      <xdr:col>17</xdr:col>
      <xdr:colOff>154093</xdr:colOff>
      <xdr:row>18</xdr:row>
      <xdr:rowOff>82127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6713" y="2991274"/>
          <a:ext cx="830580" cy="833120"/>
        </a:xfrm>
        <a:prstGeom prst="rect">
          <a:avLst/>
        </a:prstGeom>
      </xdr:spPr>
    </xdr:pic>
    <xdr:clientData/>
  </xdr:twoCellAnchor>
  <xdr:twoCellAnchor editAs="oneCell">
    <xdr:from>
      <xdr:col>17</xdr:col>
      <xdr:colOff>245534</xdr:colOff>
      <xdr:row>20</xdr:row>
      <xdr:rowOff>110066</xdr:rowOff>
    </xdr:from>
    <xdr:to>
      <xdr:col>18</xdr:col>
      <xdr:colOff>481789</xdr:colOff>
      <xdr:row>23</xdr:row>
      <xdr:rowOff>134654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8734" y="4224866"/>
          <a:ext cx="845855" cy="845855"/>
        </a:xfrm>
        <a:prstGeom prst="rect">
          <a:avLst/>
        </a:prstGeom>
      </xdr:spPr>
    </xdr:pic>
    <xdr:clientData/>
  </xdr:twoCellAnchor>
  <xdr:twoCellAnchor editAs="oneCell">
    <xdr:from>
      <xdr:col>5</xdr:col>
      <xdr:colOff>169333</xdr:colOff>
      <xdr:row>25</xdr:row>
      <xdr:rowOff>37253</xdr:rowOff>
    </xdr:from>
    <xdr:to>
      <xdr:col>6</xdr:col>
      <xdr:colOff>423333</xdr:colOff>
      <xdr:row>29</xdr:row>
      <xdr:rowOff>155786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7333" y="5345853"/>
          <a:ext cx="863600" cy="863600"/>
        </a:xfrm>
        <a:prstGeom prst="rect">
          <a:avLst/>
        </a:prstGeom>
      </xdr:spPr>
    </xdr:pic>
    <xdr:clientData/>
  </xdr:twoCellAnchor>
  <xdr:twoCellAnchor editAs="oneCell">
    <xdr:from>
      <xdr:col>12</xdr:col>
      <xdr:colOff>67733</xdr:colOff>
      <xdr:row>9</xdr:row>
      <xdr:rowOff>110065</xdr:rowOff>
    </xdr:from>
    <xdr:to>
      <xdr:col>13</xdr:col>
      <xdr:colOff>117922</xdr:colOff>
      <xdr:row>13</xdr:row>
      <xdr:rowOff>49984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2933" y="1786465"/>
          <a:ext cx="659789" cy="87971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12</xdr:row>
      <xdr:rowOff>0</xdr:rowOff>
    </xdr:from>
    <xdr:to>
      <xdr:col>7</xdr:col>
      <xdr:colOff>152400</xdr:colOff>
      <xdr:row>12</xdr:row>
      <xdr:rowOff>175260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42672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152400</xdr:colOff>
      <xdr:row>12</xdr:row>
      <xdr:rowOff>175260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48768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152400</xdr:colOff>
      <xdr:row>12</xdr:row>
      <xdr:rowOff>175260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54864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152400</xdr:colOff>
      <xdr:row>12</xdr:row>
      <xdr:rowOff>175260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60960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152400</xdr:colOff>
      <xdr:row>12</xdr:row>
      <xdr:rowOff>175260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7056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14</xdr:col>
      <xdr:colOff>152400</xdr:colOff>
      <xdr:row>12</xdr:row>
      <xdr:rowOff>175260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85344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12</xdr:row>
      <xdr:rowOff>0</xdr:rowOff>
    </xdr:from>
    <xdr:to>
      <xdr:col>15</xdr:col>
      <xdr:colOff>152400</xdr:colOff>
      <xdr:row>12</xdr:row>
      <xdr:rowOff>175260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91440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12</xdr:row>
      <xdr:rowOff>0</xdr:rowOff>
    </xdr:from>
    <xdr:to>
      <xdr:col>16</xdr:col>
      <xdr:colOff>152400</xdr:colOff>
      <xdr:row>12</xdr:row>
      <xdr:rowOff>175260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7536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152400</xdr:colOff>
      <xdr:row>12</xdr:row>
      <xdr:rowOff>175260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3632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175260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9728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175260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09728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152400</xdr:colOff>
      <xdr:row>8</xdr:row>
      <xdr:rowOff>175260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0972800" y="1490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6</xdr:row>
      <xdr:rowOff>0</xdr:rowOff>
    </xdr:from>
    <xdr:to>
      <xdr:col>18</xdr:col>
      <xdr:colOff>152400</xdr:colOff>
      <xdr:row>6</xdr:row>
      <xdr:rowOff>175260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0972800" y="11176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</xdr:row>
      <xdr:rowOff>0</xdr:rowOff>
    </xdr:from>
    <xdr:to>
      <xdr:col>18</xdr:col>
      <xdr:colOff>152400</xdr:colOff>
      <xdr:row>4</xdr:row>
      <xdr:rowOff>175260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972800" y="7450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152400</xdr:colOff>
      <xdr:row>2</xdr:row>
      <xdr:rowOff>175260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10972800" y="372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0</xdr:rowOff>
    </xdr:from>
    <xdr:to>
      <xdr:col>19</xdr:col>
      <xdr:colOff>152400</xdr:colOff>
      <xdr:row>2</xdr:row>
      <xdr:rowOff>175260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1582400" y="372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4</xdr:row>
      <xdr:rowOff>0</xdr:rowOff>
    </xdr:from>
    <xdr:to>
      <xdr:col>19</xdr:col>
      <xdr:colOff>152400</xdr:colOff>
      <xdr:row>4</xdr:row>
      <xdr:rowOff>175260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1582400" y="7450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6</xdr:row>
      <xdr:rowOff>0</xdr:rowOff>
    </xdr:from>
    <xdr:to>
      <xdr:col>19</xdr:col>
      <xdr:colOff>152400</xdr:colOff>
      <xdr:row>6</xdr:row>
      <xdr:rowOff>175260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1582400" y="11176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152400</xdr:colOff>
      <xdr:row>8</xdr:row>
      <xdr:rowOff>175260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1582400" y="1490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10</xdr:row>
      <xdr:rowOff>0</xdr:rowOff>
    </xdr:from>
    <xdr:to>
      <xdr:col>19</xdr:col>
      <xdr:colOff>152400</xdr:colOff>
      <xdr:row>10</xdr:row>
      <xdr:rowOff>175260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15824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12</xdr:row>
      <xdr:rowOff>0</xdr:rowOff>
    </xdr:from>
    <xdr:to>
      <xdr:col>19</xdr:col>
      <xdr:colOff>152400</xdr:colOff>
      <xdr:row>12</xdr:row>
      <xdr:rowOff>175260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11582400" y="2311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10</xdr:row>
      <xdr:rowOff>0</xdr:rowOff>
    </xdr:from>
    <xdr:to>
      <xdr:col>17</xdr:col>
      <xdr:colOff>152400</xdr:colOff>
      <xdr:row>10</xdr:row>
      <xdr:rowOff>175260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103632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10</xdr:row>
      <xdr:rowOff>0</xdr:rowOff>
    </xdr:from>
    <xdr:to>
      <xdr:col>16</xdr:col>
      <xdr:colOff>152400</xdr:colOff>
      <xdr:row>10</xdr:row>
      <xdr:rowOff>175260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97536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15</xdr:col>
      <xdr:colOff>152400</xdr:colOff>
      <xdr:row>10</xdr:row>
      <xdr:rowOff>175260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91440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14</xdr:col>
      <xdr:colOff>152400</xdr:colOff>
      <xdr:row>10</xdr:row>
      <xdr:rowOff>175260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85344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152400</xdr:colOff>
      <xdr:row>10</xdr:row>
      <xdr:rowOff>175260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67056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152400</xdr:colOff>
      <xdr:row>10</xdr:row>
      <xdr:rowOff>175260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60960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152400</xdr:colOff>
      <xdr:row>10</xdr:row>
      <xdr:rowOff>175260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54864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152400</xdr:colOff>
      <xdr:row>10</xdr:row>
      <xdr:rowOff>175260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48768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7</xdr:col>
      <xdr:colOff>152400</xdr:colOff>
      <xdr:row>10</xdr:row>
      <xdr:rowOff>175260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4267200" y="18711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16934</xdr:colOff>
      <xdr:row>14</xdr:row>
      <xdr:rowOff>0</xdr:rowOff>
    </xdr:from>
    <xdr:to>
      <xdr:col>2</xdr:col>
      <xdr:colOff>169334</xdr:colOff>
      <xdr:row>14</xdr:row>
      <xdr:rowOff>175260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1236134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3</xdr:col>
      <xdr:colOff>152400</xdr:colOff>
      <xdr:row>14</xdr:row>
      <xdr:rowOff>175260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18288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152400</xdr:colOff>
      <xdr:row>14</xdr:row>
      <xdr:rowOff>175260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24384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5</xdr:col>
      <xdr:colOff>152400</xdr:colOff>
      <xdr:row>14</xdr:row>
      <xdr:rowOff>175260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30480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152400</xdr:colOff>
      <xdr:row>14</xdr:row>
      <xdr:rowOff>175260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36576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152400</xdr:colOff>
      <xdr:row>14</xdr:row>
      <xdr:rowOff>175260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42672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152400</xdr:colOff>
      <xdr:row>14</xdr:row>
      <xdr:rowOff>175260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8768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9</xdr:col>
      <xdr:colOff>152400</xdr:colOff>
      <xdr:row>14</xdr:row>
      <xdr:rowOff>175260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54864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152400</xdr:colOff>
      <xdr:row>14</xdr:row>
      <xdr:rowOff>175260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0960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11</xdr:col>
      <xdr:colOff>152400</xdr:colOff>
      <xdr:row>14</xdr:row>
      <xdr:rowOff>175260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67056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12</xdr:col>
      <xdr:colOff>152400</xdr:colOff>
      <xdr:row>14</xdr:row>
      <xdr:rowOff>175260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73152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14</xdr:row>
      <xdr:rowOff>0</xdr:rowOff>
    </xdr:from>
    <xdr:to>
      <xdr:col>13</xdr:col>
      <xdr:colOff>152400</xdr:colOff>
      <xdr:row>14</xdr:row>
      <xdr:rowOff>175260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79248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14</xdr:row>
      <xdr:rowOff>0</xdr:rowOff>
    </xdr:from>
    <xdr:to>
      <xdr:col>14</xdr:col>
      <xdr:colOff>152400</xdr:colOff>
      <xdr:row>14</xdr:row>
      <xdr:rowOff>175260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85344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14</xdr:row>
      <xdr:rowOff>0</xdr:rowOff>
    </xdr:from>
    <xdr:to>
      <xdr:col>15</xdr:col>
      <xdr:colOff>152400</xdr:colOff>
      <xdr:row>14</xdr:row>
      <xdr:rowOff>175260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91440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14</xdr:row>
      <xdr:rowOff>0</xdr:rowOff>
    </xdr:from>
    <xdr:to>
      <xdr:col>16</xdr:col>
      <xdr:colOff>152400</xdr:colOff>
      <xdr:row>14</xdr:row>
      <xdr:rowOff>175260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97536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14</xdr:row>
      <xdr:rowOff>0</xdr:rowOff>
    </xdr:from>
    <xdr:to>
      <xdr:col>17</xdr:col>
      <xdr:colOff>152400</xdr:colOff>
      <xdr:row>14</xdr:row>
      <xdr:rowOff>175260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103632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175260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109728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19</xdr:col>
      <xdr:colOff>152400</xdr:colOff>
      <xdr:row>14</xdr:row>
      <xdr:rowOff>175260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11582400" y="28024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19</xdr:col>
      <xdr:colOff>152400</xdr:colOff>
      <xdr:row>16</xdr:row>
      <xdr:rowOff>175260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11582400" y="31750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175260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10972800" y="31750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18</xdr:row>
      <xdr:rowOff>0</xdr:rowOff>
    </xdr:from>
    <xdr:to>
      <xdr:col>19</xdr:col>
      <xdr:colOff>152400</xdr:colOff>
      <xdr:row>18</xdr:row>
      <xdr:rowOff>175260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1582400" y="37422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175260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10972800" y="37422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19</xdr:col>
      <xdr:colOff>152400</xdr:colOff>
      <xdr:row>22</xdr:row>
      <xdr:rowOff>175260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11582400" y="45212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19</xdr:col>
      <xdr:colOff>152400</xdr:colOff>
      <xdr:row>24</xdr:row>
      <xdr:rowOff>175260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115824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152400</xdr:colOff>
      <xdr:row>26</xdr:row>
      <xdr:rowOff>175260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115824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28</xdr:row>
      <xdr:rowOff>0</xdr:rowOff>
    </xdr:from>
    <xdr:to>
      <xdr:col>19</xdr:col>
      <xdr:colOff>152400</xdr:colOff>
      <xdr:row>28</xdr:row>
      <xdr:rowOff>175260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115824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30</xdr:row>
      <xdr:rowOff>0</xdr:rowOff>
    </xdr:from>
    <xdr:to>
      <xdr:col>19</xdr:col>
      <xdr:colOff>152400</xdr:colOff>
      <xdr:row>30</xdr:row>
      <xdr:rowOff>175260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15824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175260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09728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175260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109728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175260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109728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175260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109728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24</xdr:row>
      <xdr:rowOff>0</xdr:rowOff>
    </xdr:from>
    <xdr:to>
      <xdr:col>17</xdr:col>
      <xdr:colOff>152400</xdr:colOff>
      <xdr:row>24</xdr:row>
      <xdr:rowOff>175260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103632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17</xdr:col>
      <xdr:colOff>152400</xdr:colOff>
      <xdr:row>26</xdr:row>
      <xdr:rowOff>175260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03632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28</xdr:row>
      <xdr:rowOff>0</xdr:rowOff>
    </xdr:from>
    <xdr:to>
      <xdr:col>17</xdr:col>
      <xdr:colOff>152400</xdr:colOff>
      <xdr:row>28</xdr:row>
      <xdr:rowOff>175260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03632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30</xdr:row>
      <xdr:rowOff>0</xdr:rowOff>
    </xdr:from>
    <xdr:to>
      <xdr:col>17</xdr:col>
      <xdr:colOff>152400</xdr:colOff>
      <xdr:row>30</xdr:row>
      <xdr:rowOff>175260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03632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24</xdr:row>
      <xdr:rowOff>0</xdr:rowOff>
    </xdr:from>
    <xdr:to>
      <xdr:col>16</xdr:col>
      <xdr:colOff>152400</xdr:colOff>
      <xdr:row>24</xdr:row>
      <xdr:rowOff>175260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97536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26</xdr:row>
      <xdr:rowOff>0</xdr:rowOff>
    </xdr:from>
    <xdr:to>
      <xdr:col>16</xdr:col>
      <xdr:colOff>152400</xdr:colOff>
      <xdr:row>26</xdr:row>
      <xdr:rowOff>175260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97536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28</xdr:row>
      <xdr:rowOff>0</xdr:rowOff>
    </xdr:from>
    <xdr:to>
      <xdr:col>16</xdr:col>
      <xdr:colOff>152400</xdr:colOff>
      <xdr:row>28</xdr:row>
      <xdr:rowOff>175260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97536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16</xdr:col>
      <xdr:colOff>152400</xdr:colOff>
      <xdr:row>30</xdr:row>
      <xdr:rowOff>175260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97536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24</xdr:row>
      <xdr:rowOff>0</xdr:rowOff>
    </xdr:from>
    <xdr:to>
      <xdr:col>15</xdr:col>
      <xdr:colOff>152400</xdr:colOff>
      <xdr:row>24</xdr:row>
      <xdr:rowOff>175260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91440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152400</xdr:colOff>
      <xdr:row>26</xdr:row>
      <xdr:rowOff>175260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91440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152400</xdr:colOff>
      <xdr:row>28</xdr:row>
      <xdr:rowOff>175260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91440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30</xdr:row>
      <xdr:rowOff>0</xdr:rowOff>
    </xdr:from>
    <xdr:to>
      <xdr:col>15</xdr:col>
      <xdr:colOff>152400</xdr:colOff>
      <xdr:row>30</xdr:row>
      <xdr:rowOff>175260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1440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24</xdr:row>
      <xdr:rowOff>0</xdr:rowOff>
    </xdr:from>
    <xdr:to>
      <xdr:col>14</xdr:col>
      <xdr:colOff>152400</xdr:colOff>
      <xdr:row>24</xdr:row>
      <xdr:rowOff>175260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85344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152400</xdr:colOff>
      <xdr:row>26</xdr:row>
      <xdr:rowOff>175260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85344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14</xdr:col>
      <xdr:colOff>152400</xdr:colOff>
      <xdr:row>28</xdr:row>
      <xdr:rowOff>175260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85344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152400</xdr:colOff>
      <xdr:row>30</xdr:row>
      <xdr:rowOff>175260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85344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13</xdr:col>
      <xdr:colOff>152400</xdr:colOff>
      <xdr:row>24</xdr:row>
      <xdr:rowOff>175260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79248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152400</xdr:colOff>
      <xdr:row>26</xdr:row>
      <xdr:rowOff>175260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79248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28</xdr:row>
      <xdr:rowOff>0</xdr:rowOff>
    </xdr:from>
    <xdr:to>
      <xdr:col>13</xdr:col>
      <xdr:colOff>152400</xdr:colOff>
      <xdr:row>28</xdr:row>
      <xdr:rowOff>175260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79248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13</xdr:col>
      <xdr:colOff>152400</xdr:colOff>
      <xdr:row>30</xdr:row>
      <xdr:rowOff>175260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79248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0</xdr:rowOff>
    </xdr:from>
    <xdr:to>
      <xdr:col>12</xdr:col>
      <xdr:colOff>152400</xdr:colOff>
      <xdr:row>24</xdr:row>
      <xdr:rowOff>175260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3152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152400</xdr:colOff>
      <xdr:row>26</xdr:row>
      <xdr:rowOff>175260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73152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152400</xdr:colOff>
      <xdr:row>28</xdr:row>
      <xdr:rowOff>175260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73152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30</xdr:row>
      <xdr:rowOff>0</xdr:rowOff>
    </xdr:from>
    <xdr:to>
      <xdr:col>12</xdr:col>
      <xdr:colOff>152400</xdr:colOff>
      <xdr:row>30</xdr:row>
      <xdr:rowOff>175260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73152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16</xdr:col>
      <xdr:colOff>152400</xdr:colOff>
      <xdr:row>22</xdr:row>
      <xdr:rowOff>175260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9753600" y="45212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17</xdr:col>
      <xdr:colOff>152400</xdr:colOff>
      <xdr:row>22</xdr:row>
      <xdr:rowOff>175260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10363200" y="45212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152400</xdr:colOff>
      <xdr:row>20</xdr:row>
      <xdr:rowOff>175260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9753600" y="41148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152400</xdr:colOff>
      <xdr:row>20</xdr:row>
      <xdr:rowOff>175260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10363200" y="41148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152400</xdr:colOff>
      <xdr:row>19</xdr:row>
      <xdr:rowOff>175260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85344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19</xdr:row>
      <xdr:rowOff>0</xdr:rowOff>
    </xdr:from>
    <xdr:to>
      <xdr:col>15</xdr:col>
      <xdr:colOff>152400</xdr:colOff>
      <xdr:row>19</xdr:row>
      <xdr:rowOff>175260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91440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152400</xdr:colOff>
      <xdr:row>19</xdr:row>
      <xdr:rowOff>175260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79248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12</xdr:col>
      <xdr:colOff>152400</xdr:colOff>
      <xdr:row>19</xdr:row>
      <xdr:rowOff>175260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73152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152400</xdr:colOff>
      <xdr:row>19</xdr:row>
      <xdr:rowOff>175260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67056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152400</xdr:colOff>
      <xdr:row>19</xdr:row>
      <xdr:rowOff>175260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60960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152400</xdr:colOff>
      <xdr:row>19</xdr:row>
      <xdr:rowOff>175260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54864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152400</xdr:colOff>
      <xdr:row>19</xdr:row>
      <xdr:rowOff>175260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48768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7</xdr:col>
      <xdr:colOff>152400</xdr:colOff>
      <xdr:row>19</xdr:row>
      <xdr:rowOff>175260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2672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152400</xdr:colOff>
      <xdr:row>19</xdr:row>
      <xdr:rowOff>175260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36576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152400</xdr:colOff>
      <xdr:row>19</xdr:row>
      <xdr:rowOff>175260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30480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152400</xdr:colOff>
      <xdr:row>19</xdr:row>
      <xdr:rowOff>175260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24384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152400</xdr:colOff>
      <xdr:row>19</xdr:row>
      <xdr:rowOff>175260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18288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152400</xdr:colOff>
      <xdr:row>19</xdr:row>
      <xdr:rowOff>175260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1219200" y="39285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2</xdr:col>
      <xdr:colOff>152400</xdr:colOff>
      <xdr:row>24</xdr:row>
      <xdr:rowOff>175260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12192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152400</xdr:colOff>
      <xdr:row>24</xdr:row>
      <xdr:rowOff>175260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18288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152400</xdr:colOff>
      <xdr:row>24</xdr:row>
      <xdr:rowOff>175260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24384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5</xdr:col>
      <xdr:colOff>152400</xdr:colOff>
      <xdr:row>24</xdr:row>
      <xdr:rowOff>175260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30480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152400</xdr:colOff>
      <xdr:row>24</xdr:row>
      <xdr:rowOff>175260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36576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7</xdr:col>
      <xdr:colOff>152400</xdr:colOff>
      <xdr:row>24</xdr:row>
      <xdr:rowOff>175260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42672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152400</xdr:colOff>
      <xdr:row>24</xdr:row>
      <xdr:rowOff>175260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48768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152400</xdr:colOff>
      <xdr:row>24</xdr:row>
      <xdr:rowOff>175260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54864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152400</xdr:colOff>
      <xdr:row>24</xdr:row>
      <xdr:rowOff>175260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60960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152400</xdr:colOff>
      <xdr:row>24</xdr:row>
      <xdr:rowOff>175260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6705600" y="51223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152400</xdr:colOff>
      <xdr:row>26</xdr:row>
      <xdr:rowOff>175260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67056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152400</xdr:colOff>
      <xdr:row>28</xdr:row>
      <xdr:rowOff>175260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7056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11</xdr:col>
      <xdr:colOff>152400</xdr:colOff>
      <xdr:row>30</xdr:row>
      <xdr:rowOff>175260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>
          <a:off x="67056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152400</xdr:colOff>
      <xdr:row>26</xdr:row>
      <xdr:rowOff>175260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/>
      </xdr:nvSpPr>
      <xdr:spPr>
        <a:xfrm>
          <a:off x="60960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152400</xdr:colOff>
      <xdr:row>28</xdr:row>
      <xdr:rowOff>175260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60960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152400</xdr:colOff>
      <xdr:row>30</xdr:row>
      <xdr:rowOff>175260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152400</xdr:colOff>
      <xdr:row>26</xdr:row>
      <xdr:rowOff>175260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54864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152400</xdr:colOff>
      <xdr:row>28</xdr:row>
      <xdr:rowOff>175260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54864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152400</xdr:colOff>
      <xdr:row>30</xdr:row>
      <xdr:rowOff>175260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54864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152400</xdr:colOff>
      <xdr:row>26</xdr:row>
      <xdr:rowOff>175260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48768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152400</xdr:colOff>
      <xdr:row>30</xdr:row>
      <xdr:rowOff>175260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48768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152400</xdr:colOff>
      <xdr:row>28</xdr:row>
      <xdr:rowOff>175260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48768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152400</xdr:colOff>
      <xdr:row>26</xdr:row>
      <xdr:rowOff>175260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/>
      </xdr:nvSpPr>
      <xdr:spPr>
        <a:xfrm>
          <a:off x="42672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7</xdr:col>
      <xdr:colOff>152400</xdr:colOff>
      <xdr:row>28</xdr:row>
      <xdr:rowOff>175260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42672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30</xdr:row>
      <xdr:rowOff>0</xdr:rowOff>
    </xdr:from>
    <xdr:to>
      <xdr:col>7</xdr:col>
      <xdr:colOff>152400</xdr:colOff>
      <xdr:row>30</xdr:row>
      <xdr:rowOff>175260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42672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152400</xdr:colOff>
      <xdr:row>30</xdr:row>
      <xdr:rowOff>175260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>
        <a:xfrm>
          <a:off x="36576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</xdr:col>
      <xdr:colOff>152400</xdr:colOff>
      <xdr:row>26</xdr:row>
      <xdr:rowOff>175260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30480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5</xdr:col>
      <xdr:colOff>152400</xdr:colOff>
      <xdr:row>28</xdr:row>
      <xdr:rowOff>175260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30480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5</xdr:col>
      <xdr:colOff>152400</xdr:colOff>
      <xdr:row>30</xdr:row>
      <xdr:rowOff>175260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>
          <a:off x="30480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152400</xdr:colOff>
      <xdr:row>26</xdr:row>
      <xdr:rowOff>175260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/>
      </xdr:nvSpPr>
      <xdr:spPr>
        <a:xfrm>
          <a:off x="24384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152400</xdr:colOff>
      <xdr:row>28</xdr:row>
      <xdr:rowOff>175260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>
          <a:off x="24384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152400</xdr:colOff>
      <xdr:row>30</xdr:row>
      <xdr:rowOff>175260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24384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152400</xdr:colOff>
      <xdr:row>26</xdr:row>
      <xdr:rowOff>175260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>
          <a:off x="18288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152400</xdr:colOff>
      <xdr:row>28</xdr:row>
      <xdr:rowOff>175260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18288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3</xdr:col>
      <xdr:colOff>152400</xdr:colOff>
      <xdr:row>30</xdr:row>
      <xdr:rowOff>175260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/>
      </xdr:nvSpPr>
      <xdr:spPr>
        <a:xfrm>
          <a:off x="18288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2</xdr:col>
      <xdr:colOff>152400</xdr:colOff>
      <xdr:row>26</xdr:row>
      <xdr:rowOff>175260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1219200" y="5494867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28</xdr:row>
      <xdr:rowOff>0</xdr:rowOff>
    </xdr:from>
    <xdr:to>
      <xdr:col>2</xdr:col>
      <xdr:colOff>152400</xdr:colOff>
      <xdr:row>28</xdr:row>
      <xdr:rowOff>175260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1219200" y="5867400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30</xdr:row>
      <xdr:rowOff>0</xdr:rowOff>
    </xdr:from>
    <xdr:to>
      <xdr:col>2</xdr:col>
      <xdr:colOff>152400</xdr:colOff>
      <xdr:row>30</xdr:row>
      <xdr:rowOff>175260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1219200" y="6239933"/>
          <a:ext cx="152400" cy="175260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0</xdr:row>
      <xdr:rowOff>12700</xdr:rowOff>
    </xdr:from>
    <xdr:to>
      <xdr:col>3</xdr:col>
      <xdr:colOff>552450</xdr:colOff>
      <xdr:row>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000" b="27692"/>
        <a:stretch/>
      </xdr:blipFill>
      <xdr:spPr>
        <a:xfrm>
          <a:off x="412750" y="12700"/>
          <a:ext cx="1981200" cy="1765300"/>
        </a:xfrm>
        <a:prstGeom prst="rect">
          <a:avLst/>
        </a:prstGeom>
      </xdr:spPr>
    </xdr:pic>
    <xdr:clientData/>
  </xdr:twoCellAnchor>
  <xdr:oneCellAnchor>
    <xdr:from>
      <xdr:col>3</xdr:col>
      <xdr:colOff>218855</xdr:colOff>
      <xdr:row>1</xdr:row>
      <xdr:rowOff>155073</xdr:rowOff>
    </xdr:from>
    <xdr:ext cx="4458144" cy="121943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047655" y="345573"/>
          <a:ext cx="4458144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72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PARABOLA</a:t>
          </a:r>
        </a:p>
      </xdr:txBody>
    </xdr:sp>
    <xdr:clientData/>
  </xdr:oneCellAnchor>
  <xdr:twoCellAnchor editAs="oneCell">
    <xdr:from>
      <xdr:col>1</xdr:col>
      <xdr:colOff>400050</xdr:colOff>
      <xdr:row>10</xdr:row>
      <xdr:rowOff>10237</xdr:rowOff>
    </xdr:from>
    <xdr:to>
      <xdr:col>3</xdr:col>
      <xdr:colOff>577850</xdr:colOff>
      <xdr:row>14</xdr:row>
      <xdr:rowOff>141365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800937"/>
          <a:ext cx="1409700" cy="1159828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16</xdr:row>
      <xdr:rowOff>254888</xdr:rowOff>
    </xdr:from>
    <xdr:to>
      <xdr:col>3</xdr:col>
      <xdr:colOff>377825</xdr:colOff>
      <xdr:row>22</xdr:row>
      <xdr:rowOff>95249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3569588"/>
          <a:ext cx="1066800" cy="135483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24</xdr:row>
      <xdr:rowOff>133350</xdr:rowOff>
    </xdr:from>
    <xdr:to>
      <xdr:col>3</xdr:col>
      <xdr:colOff>568325</xdr:colOff>
      <xdr:row>29</xdr:row>
      <xdr:rowOff>37042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5362575"/>
          <a:ext cx="1123950" cy="112395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104774</xdr:rowOff>
    </xdr:from>
    <xdr:to>
      <xdr:col>3</xdr:col>
      <xdr:colOff>587375</xdr:colOff>
      <xdr:row>35</xdr:row>
      <xdr:rowOff>6349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6543674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24</xdr:row>
      <xdr:rowOff>19050</xdr:rowOff>
    </xdr:from>
    <xdr:to>
      <xdr:col>15</xdr:col>
      <xdr:colOff>752475</xdr:colOff>
      <xdr:row>29</xdr:row>
      <xdr:rowOff>75142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248275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2</xdr:row>
      <xdr:rowOff>127001</xdr:rowOff>
    </xdr:from>
    <xdr:to>
      <xdr:col>15</xdr:col>
      <xdr:colOff>425450</xdr:colOff>
      <xdr:row>7</xdr:row>
      <xdr:rowOff>123827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09" b="48529"/>
        <a:stretch/>
      </xdr:blipFill>
      <xdr:spPr>
        <a:xfrm flipH="1">
          <a:off x="6515100" y="495301"/>
          <a:ext cx="4514850" cy="885826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31</xdr:row>
      <xdr:rowOff>9525</xdr:rowOff>
    </xdr:from>
    <xdr:to>
      <xdr:col>15</xdr:col>
      <xdr:colOff>643328</xdr:colOff>
      <xdr:row>34</xdr:row>
      <xdr:rowOff>113030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6810375"/>
          <a:ext cx="92907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35</xdr:row>
      <xdr:rowOff>63499</xdr:rowOff>
    </xdr:from>
    <xdr:to>
      <xdr:col>4</xdr:col>
      <xdr:colOff>203200</xdr:colOff>
      <xdr:row>42</xdr:row>
      <xdr:rowOff>66039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7645399"/>
          <a:ext cx="2111375" cy="13487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412750</xdr:colOff>
      <xdr:row>0</xdr:row>
      <xdr:rowOff>12700</xdr:rowOff>
    </xdr:from>
    <xdr:to>
      <xdr:col>3</xdr:col>
      <xdr:colOff>539750</xdr:colOff>
      <xdr:row>9</xdr:row>
      <xdr:rowOff>165100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000" b="27692"/>
        <a:stretch/>
      </xdr:blipFill>
      <xdr:spPr>
        <a:xfrm>
          <a:off x="412750" y="12700"/>
          <a:ext cx="1976120" cy="1805940"/>
        </a:xfrm>
        <a:prstGeom prst="rect">
          <a:avLst/>
        </a:prstGeom>
      </xdr:spPr>
    </xdr:pic>
    <xdr:clientData/>
  </xdr:twoCellAnchor>
  <xdr:oneCellAnchor>
    <xdr:from>
      <xdr:col>3</xdr:col>
      <xdr:colOff>218855</xdr:colOff>
      <xdr:row>1</xdr:row>
      <xdr:rowOff>155073</xdr:rowOff>
    </xdr:from>
    <xdr:ext cx="4458144" cy="1219436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2055275" y="345573"/>
          <a:ext cx="4458144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72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PARABOLA</a:t>
          </a:r>
        </a:p>
      </xdr:txBody>
    </xdr:sp>
    <xdr:clientData/>
  </xdr:oneCellAnchor>
  <xdr:twoCellAnchor editAs="oneCell">
    <xdr:from>
      <xdr:col>1</xdr:col>
      <xdr:colOff>400050</xdr:colOff>
      <xdr:row>10</xdr:row>
      <xdr:rowOff>10237</xdr:rowOff>
    </xdr:from>
    <xdr:to>
      <xdr:col>3</xdr:col>
      <xdr:colOff>565150</xdr:colOff>
      <xdr:row>15</xdr:row>
      <xdr:rowOff>115965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846657"/>
          <a:ext cx="1404620" cy="1152208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16</xdr:row>
      <xdr:rowOff>254888</xdr:rowOff>
    </xdr:from>
    <xdr:to>
      <xdr:col>3</xdr:col>
      <xdr:colOff>365125</xdr:colOff>
      <xdr:row>22</xdr:row>
      <xdr:rowOff>95249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3569588"/>
          <a:ext cx="1061720" cy="1349121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24</xdr:row>
      <xdr:rowOff>133350</xdr:rowOff>
    </xdr:from>
    <xdr:to>
      <xdr:col>3</xdr:col>
      <xdr:colOff>555625</xdr:colOff>
      <xdr:row>29</xdr:row>
      <xdr:rowOff>37041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5322570"/>
          <a:ext cx="1118870" cy="111823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104774</xdr:rowOff>
    </xdr:from>
    <xdr:to>
      <xdr:col>3</xdr:col>
      <xdr:colOff>574675</xdr:colOff>
      <xdr:row>35</xdr:row>
      <xdr:rowOff>6349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6497954"/>
          <a:ext cx="1242695" cy="1250315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24</xdr:row>
      <xdr:rowOff>19050</xdr:rowOff>
    </xdr:from>
    <xdr:to>
      <xdr:col>15</xdr:col>
      <xdr:colOff>607695</xdr:colOff>
      <xdr:row>29</xdr:row>
      <xdr:rowOff>75141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5208270"/>
          <a:ext cx="1276350" cy="127063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2</xdr:row>
      <xdr:rowOff>127001</xdr:rowOff>
    </xdr:from>
    <xdr:to>
      <xdr:col>15</xdr:col>
      <xdr:colOff>95250</xdr:colOff>
      <xdr:row>7</xdr:row>
      <xdr:rowOff>123827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09" b="48529"/>
        <a:stretch/>
      </xdr:blipFill>
      <xdr:spPr>
        <a:xfrm flipH="1">
          <a:off x="7010400" y="500381"/>
          <a:ext cx="4502150" cy="911226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323850</xdr:colOff>
      <xdr:row>31</xdr:row>
      <xdr:rowOff>9525</xdr:rowOff>
    </xdr:from>
    <xdr:to>
      <xdr:col>15</xdr:col>
      <xdr:colOff>612848</xdr:colOff>
      <xdr:row>34</xdr:row>
      <xdr:rowOff>113030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350" y="6768465"/>
          <a:ext cx="929078" cy="90360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35</xdr:row>
      <xdr:rowOff>63499</xdr:rowOff>
    </xdr:from>
    <xdr:to>
      <xdr:col>4</xdr:col>
      <xdr:colOff>190500</xdr:colOff>
      <xdr:row>42</xdr:row>
      <xdr:rowOff>66039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7805419"/>
          <a:ext cx="2106295" cy="13741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31234</xdr:colOff>
      <xdr:row>26</xdr:row>
      <xdr:rowOff>32200</xdr:rowOff>
    </xdr:from>
    <xdr:ext cx="3632081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127984" y="6299650"/>
          <a:ext cx="363208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7200" b="1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ELLIPSE</a:t>
          </a:r>
        </a:p>
      </xdr:txBody>
    </xdr:sp>
    <xdr:clientData/>
  </xdr:oneCellAnchor>
  <xdr:twoCellAnchor editAs="oneCell">
    <xdr:from>
      <xdr:col>17</xdr:col>
      <xdr:colOff>468630</xdr:colOff>
      <xdr:row>26</xdr:row>
      <xdr:rowOff>3632</xdr:rowOff>
    </xdr:from>
    <xdr:to>
      <xdr:col>20</xdr:col>
      <xdr:colOff>3810</xdr:colOff>
      <xdr:row>32</xdr:row>
      <xdr:rowOff>146592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6271082"/>
          <a:ext cx="1363980" cy="1238335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13</xdr:row>
      <xdr:rowOff>209550</xdr:rowOff>
    </xdr:from>
    <xdr:to>
      <xdr:col>17</xdr:col>
      <xdr:colOff>489419</xdr:colOff>
      <xdr:row>29</xdr:row>
      <xdr:rowOff>37601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3552825"/>
          <a:ext cx="2508719" cy="3295151"/>
        </a:xfrm>
        <a:prstGeom prst="rect">
          <a:avLst/>
        </a:prstGeom>
      </xdr:spPr>
    </xdr:pic>
    <xdr:clientData/>
  </xdr:twoCellAnchor>
  <xdr:twoCellAnchor editAs="oneCell">
    <xdr:from>
      <xdr:col>20</xdr:col>
      <xdr:colOff>73380</xdr:colOff>
      <xdr:row>14</xdr:row>
      <xdr:rowOff>95250</xdr:rowOff>
    </xdr:from>
    <xdr:to>
      <xdr:col>24</xdr:col>
      <xdr:colOff>504825</xdr:colOff>
      <xdr:row>30</xdr:row>
      <xdr:rowOff>78104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9730" y="3714750"/>
          <a:ext cx="2869845" cy="335470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15</xdr:row>
      <xdr:rowOff>150495</xdr:rowOff>
    </xdr:from>
    <xdr:to>
      <xdr:col>11</xdr:col>
      <xdr:colOff>219075</xdr:colOff>
      <xdr:row>28</xdr:row>
      <xdr:rowOff>140970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10100" y="4046220"/>
          <a:ext cx="2724150" cy="2724150"/>
        </a:xfrm>
        <a:prstGeom prst="rect">
          <a:avLst/>
        </a:prstGeom>
      </xdr:spPr>
    </xdr:pic>
    <xdr:clientData/>
  </xdr:twoCellAnchor>
  <xdr:twoCellAnchor>
    <xdr:from>
      <xdr:col>13</xdr:col>
      <xdr:colOff>238125</xdr:colOff>
      <xdr:row>5</xdr:row>
      <xdr:rowOff>104775</xdr:rowOff>
    </xdr:from>
    <xdr:to>
      <xdr:col>17</xdr:col>
      <xdr:colOff>438150</xdr:colOff>
      <xdr:row>5</xdr:row>
      <xdr:rowOff>150494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8677275" y="1219200"/>
          <a:ext cx="2638425" cy="4571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438149</xdr:colOff>
      <xdr:row>18</xdr:row>
      <xdr:rowOff>209550</xdr:rowOff>
    </xdr:from>
    <xdr:to>
      <xdr:col>6</xdr:col>
      <xdr:colOff>250101</xdr:colOff>
      <xdr:row>27</xdr:row>
      <xdr:rowOff>16471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66949" y="4933950"/>
          <a:ext cx="1783627" cy="1530946"/>
        </a:xfrm>
        <a:prstGeom prst="rect">
          <a:avLst/>
        </a:prstGeom>
      </xdr:spPr>
    </xdr:pic>
    <xdr:clientData/>
  </xdr:twoCellAnchor>
  <xdr:twoCellAnchor>
    <xdr:from>
      <xdr:col>19</xdr:col>
      <xdr:colOff>228600</xdr:colOff>
      <xdr:row>5</xdr:row>
      <xdr:rowOff>85725</xdr:rowOff>
    </xdr:from>
    <xdr:to>
      <xdr:col>23</xdr:col>
      <xdr:colOff>428625</xdr:colOff>
      <xdr:row>5</xdr:row>
      <xdr:rowOff>131444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12325350" y="1200150"/>
          <a:ext cx="2638425" cy="4571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31234</xdr:colOff>
      <xdr:row>26</xdr:row>
      <xdr:rowOff>32200</xdr:rowOff>
    </xdr:from>
    <xdr:ext cx="3632081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2131794" y="6341560"/>
          <a:ext cx="363208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7200" b="1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ELLIPSE</a:t>
          </a:r>
        </a:p>
      </xdr:txBody>
    </xdr:sp>
    <xdr:clientData/>
  </xdr:oneCellAnchor>
  <xdr:twoCellAnchor editAs="oneCell">
    <xdr:from>
      <xdr:col>17</xdr:col>
      <xdr:colOff>468630</xdr:colOff>
      <xdr:row>26</xdr:row>
      <xdr:rowOff>3632</xdr:rowOff>
    </xdr:from>
    <xdr:to>
      <xdr:col>20</xdr:col>
      <xdr:colOff>3810</xdr:colOff>
      <xdr:row>32</xdr:row>
      <xdr:rowOff>146592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9990" y="6312992"/>
          <a:ext cx="1363980" cy="124786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13</xdr:row>
      <xdr:rowOff>209550</xdr:rowOff>
    </xdr:from>
    <xdr:to>
      <xdr:col>17</xdr:col>
      <xdr:colOff>349719</xdr:colOff>
      <xdr:row>29</xdr:row>
      <xdr:rowOff>37601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2060" y="3592830"/>
          <a:ext cx="2508719" cy="3302771"/>
        </a:xfrm>
        <a:prstGeom prst="rect">
          <a:avLst/>
        </a:prstGeom>
      </xdr:spPr>
    </xdr:pic>
    <xdr:clientData/>
  </xdr:twoCellAnchor>
  <xdr:twoCellAnchor editAs="oneCell">
    <xdr:from>
      <xdr:col>20</xdr:col>
      <xdr:colOff>73380</xdr:colOff>
      <xdr:row>14</xdr:row>
      <xdr:rowOff>95250</xdr:rowOff>
    </xdr:from>
    <xdr:to>
      <xdr:col>24</xdr:col>
      <xdr:colOff>504825</xdr:colOff>
      <xdr:row>30</xdr:row>
      <xdr:rowOff>78104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3540" y="3752850"/>
          <a:ext cx="2869845" cy="33661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15</xdr:row>
      <xdr:rowOff>150495</xdr:rowOff>
    </xdr:from>
    <xdr:to>
      <xdr:col>11</xdr:col>
      <xdr:colOff>219075</xdr:colOff>
      <xdr:row>28</xdr:row>
      <xdr:rowOff>140970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612005" y="4082415"/>
          <a:ext cx="2724150" cy="2733675"/>
        </a:xfrm>
        <a:prstGeom prst="rect">
          <a:avLst/>
        </a:prstGeom>
      </xdr:spPr>
    </xdr:pic>
    <xdr:clientData/>
  </xdr:twoCellAnchor>
  <xdr:twoCellAnchor>
    <xdr:from>
      <xdr:col>13</xdr:col>
      <xdr:colOff>238125</xdr:colOff>
      <xdr:row>5</xdr:row>
      <xdr:rowOff>104775</xdr:rowOff>
    </xdr:from>
    <xdr:to>
      <xdr:col>17</xdr:col>
      <xdr:colOff>438150</xdr:colOff>
      <xdr:row>5</xdr:row>
      <xdr:rowOff>150494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8681085" y="1240155"/>
          <a:ext cx="2638425" cy="4571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438149</xdr:colOff>
      <xdr:row>18</xdr:row>
      <xdr:rowOff>209550</xdr:rowOff>
    </xdr:from>
    <xdr:to>
      <xdr:col>6</xdr:col>
      <xdr:colOff>250101</xdr:colOff>
      <xdr:row>27</xdr:row>
      <xdr:rowOff>16471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266949" y="4964430"/>
          <a:ext cx="1785532" cy="1544281"/>
        </a:xfrm>
        <a:prstGeom prst="rect">
          <a:avLst/>
        </a:prstGeom>
      </xdr:spPr>
    </xdr:pic>
    <xdr:clientData/>
  </xdr:twoCellAnchor>
  <xdr:twoCellAnchor>
    <xdr:from>
      <xdr:col>19</xdr:col>
      <xdr:colOff>228600</xdr:colOff>
      <xdr:row>5</xdr:row>
      <xdr:rowOff>85725</xdr:rowOff>
    </xdr:from>
    <xdr:to>
      <xdr:col>23</xdr:col>
      <xdr:colOff>428625</xdr:colOff>
      <xdr:row>5</xdr:row>
      <xdr:rowOff>131444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2329160" y="1221105"/>
          <a:ext cx="2638425" cy="4571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29</xdr:row>
      <xdr:rowOff>190500</xdr:rowOff>
    </xdr:from>
    <xdr:to>
      <xdr:col>7</xdr:col>
      <xdr:colOff>95250</xdr:colOff>
      <xdr:row>35</xdr:row>
      <xdr:rowOff>63696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7629525"/>
          <a:ext cx="857250" cy="971746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152400</xdr:colOff>
      <xdr:row>3</xdr:row>
      <xdr:rowOff>34925</xdr:rowOff>
    </xdr:to>
    <xdr:sp macro="" textlink="">
      <xdr:nvSpPr>
        <xdr:cNvPr id="2" name="4-Point Sta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219200" y="36195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152400</xdr:colOff>
      <xdr:row>4</xdr:row>
      <xdr:rowOff>25400</xdr:rowOff>
    </xdr:to>
    <xdr:sp macro="" textlink="">
      <xdr:nvSpPr>
        <xdr:cNvPr id="3" name="4-Point Sta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419475" y="542925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38100</xdr:colOff>
      <xdr:row>3</xdr:row>
      <xdr:rowOff>19050</xdr:rowOff>
    </xdr:from>
    <xdr:to>
      <xdr:col>18</xdr:col>
      <xdr:colOff>190500</xdr:colOff>
      <xdr:row>4</xdr:row>
      <xdr:rowOff>44450</xdr:rowOff>
    </xdr:to>
    <xdr:sp macro="" textlink="">
      <xdr:nvSpPr>
        <xdr:cNvPr id="4" name="4-Point Sta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1382375" y="561975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0</xdr:colOff>
      <xdr:row>2</xdr:row>
      <xdr:rowOff>0</xdr:rowOff>
    </xdr:from>
    <xdr:to>
      <xdr:col>25</xdr:col>
      <xdr:colOff>152400</xdr:colOff>
      <xdr:row>3</xdr:row>
      <xdr:rowOff>34925</xdr:rowOff>
    </xdr:to>
    <xdr:sp macro="" textlink="">
      <xdr:nvSpPr>
        <xdr:cNvPr id="5" name="4-Point Sta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5611475" y="36195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400050</xdr:colOff>
      <xdr:row>4</xdr:row>
      <xdr:rowOff>180975</xdr:rowOff>
    </xdr:from>
    <xdr:to>
      <xdr:col>13</xdr:col>
      <xdr:colOff>552450</xdr:colOff>
      <xdr:row>5</xdr:row>
      <xdr:rowOff>196850</xdr:rowOff>
    </xdr:to>
    <xdr:sp macro="" textlink="">
      <xdr:nvSpPr>
        <xdr:cNvPr id="6" name="4-Point Sta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8696325" y="9144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561975</xdr:colOff>
      <xdr:row>5</xdr:row>
      <xdr:rowOff>133350</xdr:rowOff>
    </xdr:from>
    <xdr:to>
      <xdr:col>7</xdr:col>
      <xdr:colOff>104775</xdr:colOff>
      <xdr:row>6</xdr:row>
      <xdr:rowOff>120650</xdr:rowOff>
    </xdr:to>
    <xdr:sp macro="" textlink="">
      <xdr:nvSpPr>
        <xdr:cNvPr id="7" name="4-Point Star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4591050" y="106680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590550</xdr:colOff>
      <xdr:row>2</xdr:row>
      <xdr:rowOff>114300</xdr:rowOff>
    </xdr:from>
    <xdr:to>
      <xdr:col>10</xdr:col>
      <xdr:colOff>133350</xdr:colOff>
      <xdr:row>3</xdr:row>
      <xdr:rowOff>149225</xdr:rowOff>
    </xdr:to>
    <xdr:sp macro="" textlink="">
      <xdr:nvSpPr>
        <xdr:cNvPr id="8" name="4-Point Sta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6448425" y="47625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6</xdr:row>
      <xdr:rowOff>0</xdr:rowOff>
    </xdr:from>
    <xdr:to>
      <xdr:col>21</xdr:col>
      <xdr:colOff>152400</xdr:colOff>
      <xdr:row>6</xdr:row>
      <xdr:rowOff>215900</xdr:rowOff>
    </xdr:to>
    <xdr:sp macro="" textlink="">
      <xdr:nvSpPr>
        <xdr:cNvPr id="9" name="4-Point Sta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3173075" y="1162050"/>
          <a:ext cx="152400" cy="215900"/>
        </a:xfrm>
        <a:prstGeom prst="star4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66675</xdr:colOff>
      <xdr:row>14</xdr:row>
      <xdr:rowOff>9198</xdr:rowOff>
    </xdr:from>
    <xdr:to>
      <xdr:col>13</xdr:col>
      <xdr:colOff>314325</xdr:colOff>
      <xdr:row>17</xdr:row>
      <xdr:rowOff>133219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3581073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10</xdr:row>
      <xdr:rowOff>104448</xdr:rowOff>
    </xdr:from>
    <xdr:to>
      <xdr:col>13</xdr:col>
      <xdr:colOff>342900</xdr:colOff>
      <xdr:row>13</xdr:row>
      <xdr:rowOff>218944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2533323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6</xdr:row>
      <xdr:rowOff>123498</xdr:rowOff>
    </xdr:from>
    <xdr:to>
      <xdr:col>13</xdr:col>
      <xdr:colOff>323850</xdr:colOff>
      <xdr:row>9</xdr:row>
      <xdr:rowOff>257044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1428423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34</xdr:row>
      <xdr:rowOff>56823</xdr:rowOff>
    </xdr:from>
    <xdr:to>
      <xdr:col>2</xdr:col>
      <xdr:colOff>485775</xdr:colOff>
      <xdr:row>39</xdr:row>
      <xdr:rowOff>123694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8505498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29</xdr:row>
      <xdr:rowOff>171123</xdr:rowOff>
    </xdr:from>
    <xdr:to>
      <xdr:col>2</xdr:col>
      <xdr:colOff>485775</xdr:colOff>
      <xdr:row>35</xdr:row>
      <xdr:rowOff>44319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7610148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800100</xdr:colOff>
      <xdr:row>29</xdr:row>
      <xdr:rowOff>180975</xdr:rowOff>
    </xdr:from>
    <xdr:to>
      <xdr:col>3</xdr:col>
      <xdr:colOff>590550</xdr:colOff>
      <xdr:row>35</xdr:row>
      <xdr:rowOff>54171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7620000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34</xdr:row>
      <xdr:rowOff>9525</xdr:rowOff>
    </xdr:from>
    <xdr:to>
      <xdr:col>3</xdr:col>
      <xdr:colOff>619125</xdr:colOff>
      <xdr:row>39</xdr:row>
      <xdr:rowOff>76396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8458200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29</xdr:row>
      <xdr:rowOff>190500</xdr:rowOff>
    </xdr:from>
    <xdr:to>
      <xdr:col>5</xdr:col>
      <xdr:colOff>295275</xdr:colOff>
      <xdr:row>35</xdr:row>
      <xdr:rowOff>63696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7629525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34</xdr:row>
      <xdr:rowOff>9525</xdr:rowOff>
    </xdr:from>
    <xdr:to>
      <xdr:col>5</xdr:col>
      <xdr:colOff>323850</xdr:colOff>
      <xdr:row>39</xdr:row>
      <xdr:rowOff>76396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8458200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34</xdr:row>
      <xdr:rowOff>0</xdr:rowOff>
    </xdr:from>
    <xdr:to>
      <xdr:col>7</xdr:col>
      <xdr:colOff>114300</xdr:colOff>
      <xdr:row>39</xdr:row>
      <xdr:rowOff>66871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8448675"/>
          <a:ext cx="857250" cy="971746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29</xdr:row>
      <xdr:rowOff>137108</xdr:rowOff>
    </xdr:from>
    <xdr:to>
      <xdr:col>9</xdr:col>
      <xdr:colOff>203200</xdr:colOff>
      <xdr:row>35</xdr:row>
      <xdr:rowOff>48259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1" y="7503108"/>
          <a:ext cx="1168399" cy="990651"/>
        </a:xfrm>
        <a:prstGeom prst="rect">
          <a:avLst/>
        </a:prstGeom>
      </xdr:spPr>
    </xdr:pic>
    <xdr:clientData/>
  </xdr:twoCellAnchor>
  <xdr:twoCellAnchor editAs="oneCell">
    <xdr:from>
      <xdr:col>7</xdr:col>
      <xdr:colOff>241300</xdr:colOff>
      <xdr:row>33</xdr:row>
      <xdr:rowOff>114300</xdr:rowOff>
    </xdr:from>
    <xdr:to>
      <xdr:col>9</xdr:col>
      <xdr:colOff>177799</xdr:colOff>
      <xdr:row>39</xdr:row>
      <xdr:rowOff>38151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200" y="8293100"/>
          <a:ext cx="1168399" cy="99065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14</xdr:row>
      <xdr:rowOff>12700</xdr:rowOff>
    </xdr:from>
    <xdr:to>
      <xdr:col>15</xdr:col>
      <xdr:colOff>330199</xdr:colOff>
      <xdr:row>17</xdr:row>
      <xdr:rowOff>165151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3543300"/>
          <a:ext cx="1168399" cy="990651"/>
        </a:xfrm>
        <a:prstGeom prst="rect">
          <a:avLst/>
        </a:prstGeom>
      </xdr:spPr>
    </xdr:pic>
    <xdr:clientData/>
  </xdr:twoCellAnchor>
  <xdr:twoCellAnchor editAs="oneCell">
    <xdr:from>
      <xdr:col>13</xdr:col>
      <xdr:colOff>330200</xdr:colOff>
      <xdr:row>10</xdr:row>
      <xdr:rowOff>152400</xdr:rowOff>
    </xdr:from>
    <xdr:to>
      <xdr:col>15</xdr:col>
      <xdr:colOff>279399</xdr:colOff>
      <xdr:row>14</xdr:row>
      <xdr:rowOff>12751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5100" y="2552700"/>
          <a:ext cx="1168399" cy="990651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254000</xdr:colOff>
      <xdr:row>6</xdr:row>
      <xdr:rowOff>215900</xdr:rowOff>
    </xdr:from>
    <xdr:to>
      <xdr:col>15</xdr:col>
      <xdr:colOff>203199</xdr:colOff>
      <xdr:row>10</xdr:row>
      <xdr:rowOff>88951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498600"/>
          <a:ext cx="1168399" cy="990651"/>
        </a:xfrm>
        <a:prstGeom prst="rect">
          <a:avLst/>
        </a:prstGeom>
      </xdr:spPr>
    </xdr:pic>
    <xdr:clientData/>
  </xdr:twoCellAnchor>
  <xdr:twoCellAnchor editAs="oneCell">
    <xdr:from>
      <xdr:col>15</xdr:col>
      <xdr:colOff>241300</xdr:colOff>
      <xdr:row>6</xdr:row>
      <xdr:rowOff>229738</xdr:rowOff>
    </xdr:from>
    <xdr:to>
      <xdr:col>16</xdr:col>
      <xdr:colOff>596900</xdr:colOff>
      <xdr:row>10</xdr:row>
      <xdr:rowOff>97308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1512438"/>
          <a:ext cx="965200" cy="98517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10</xdr:row>
      <xdr:rowOff>139700</xdr:rowOff>
    </xdr:from>
    <xdr:to>
      <xdr:col>16</xdr:col>
      <xdr:colOff>584200</xdr:colOff>
      <xdr:row>13</xdr:row>
      <xdr:rowOff>273970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2540000"/>
          <a:ext cx="965200" cy="985170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14</xdr:row>
      <xdr:rowOff>25400</xdr:rowOff>
    </xdr:from>
    <xdr:to>
      <xdr:col>17</xdr:col>
      <xdr:colOff>38100</xdr:colOff>
      <xdr:row>17</xdr:row>
      <xdr:rowOff>172370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6200" y="3556000"/>
          <a:ext cx="965200" cy="985170"/>
        </a:xfrm>
        <a:prstGeom prst="rect">
          <a:avLst/>
        </a:prstGeom>
      </xdr:spPr>
    </xdr:pic>
    <xdr:clientData/>
  </xdr:twoCellAnchor>
  <xdr:twoCellAnchor editAs="oneCell">
    <xdr:from>
      <xdr:col>9</xdr:col>
      <xdr:colOff>482600</xdr:colOff>
      <xdr:row>29</xdr:row>
      <xdr:rowOff>101600</xdr:rowOff>
    </xdr:from>
    <xdr:to>
      <xdr:col>11</xdr:col>
      <xdr:colOff>215900</xdr:colOff>
      <xdr:row>35</xdr:row>
      <xdr:rowOff>7270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7467600"/>
          <a:ext cx="965200" cy="985170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33</xdr:row>
      <xdr:rowOff>88900</xdr:rowOff>
    </xdr:from>
    <xdr:to>
      <xdr:col>11</xdr:col>
      <xdr:colOff>152400</xdr:colOff>
      <xdr:row>39</xdr:row>
      <xdr:rowOff>7270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8267700"/>
          <a:ext cx="965200" cy="98517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17</xdr:row>
      <xdr:rowOff>197866</xdr:rowOff>
    </xdr:from>
    <xdr:to>
      <xdr:col>18</xdr:col>
      <xdr:colOff>190500</xdr:colOff>
      <xdr:row>23</xdr:row>
      <xdr:rowOff>144779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4566666"/>
          <a:ext cx="1866900" cy="1432813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21</xdr:row>
      <xdr:rowOff>152400</xdr:rowOff>
    </xdr:from>
    <xdr:to>
      <xdr:col>18</xdr:col>
      <xdr:colOff>190500</xdr:colOff>
      <xdr:row>28</xdr:row>
      <xdr:rowOff>10413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448300"/>
          <a:ext cx="1866900" cy="1432813"/>
        </a:xfrm>
        <a:prstGeom prst="rect">
          <a:avLst/>
        </a:prstGeom>
      </xdr:spPr>
    </xdr:pic>
    <xdr:clientData/>
  </xdr:twoCellAnchor>
  <xdr:twoCellAnchor editAs="oneCell">
    <xdr:from>
      <xdr:col>17</xdr:col>
      <xdr:colOff>88900</xdr:colOff>
      <xdr:row>5</xdr:row>
      <xdr:rowOff>169928</xdr:rowOff>
    </xdr:from>
    <xdr:to>
      <xdr:col>19</xdr:col>
      <xdr:colOff>88900</xdr:colOff>
      <xdr:row>10</xdr:row>
      <xdr:rowOff>276860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2200" y="1173228"/>
          <a:ext cx="1219200" cy="1503932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8</xdr:row>
      <xdr:rowOff>152400</xdr:rowOff>
    </xdr:from>
    <xdr:to>
      <xdr:col>19</xdr:col>
      <xdr:colOff>50800</xdr:colOff>
      <xdr:row>13</xdr:row>
      <xdr:rowOff>246632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100" y="1993900"/>
          <a:ext cx="1219200" cy="1503932"/>
        </a:xfrm>
        <a:prstGeom prst="rect">
          <a:avLst/>
        </a:prstGeom>
      </xdr:spPr>
    </xdr:pic>
    <xdr:clientData/>
  </xdr:twoCellAnchor>
  <xdr:twoCellAnchor editAs="oneCell">
    <xdr:from>
      <xdr:col>17</xdr:col>
      <xdr:colOff>88900</xdr:colOff>
      <xdr:row>11</xdr:row>
      <xdr:rowOff>165100</xdr:rowOff>
    </xdr:from>
    <xdr:to>
      <xdr:col>19</xdr:col>
      <xdr:colOff>88900</xdr:colOff>
      <xdr:row>16</xdr:row>
      <xdr:rowOff>259332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2200" y="2844800"/>
          <a:ext cx="1219200" cy="1503932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635000</xdr:colOff>
      <xdr:row>29</xdr:row>
      <xdr:rowOff>0</xdr:rowOff>
    </xdr:from>
    <xdr:to>
      <xdr:col>13</xdr:col>
      <xdr:colOff>508000</xdr:colOff>
      <xdr:row>37</xdr:row>
      <xdr:rowOff>68832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3700" y="7366000"/>
          <a:ext cx="1219200" cy="1503932"/>
        </a:xfrm>
        <a:prstGeom prst="rect">
          <a:avLst/>
        </a:prstGeom>
      </xdr:spPr>
    </xdr:pic>
    <xdr:clientData/>
  </xdr:twoCellAnchor>
  <xdr:twoCellAnchor editAs="oneCell">
    <xdr:from>
      <xdr:col>11</xdr:col>
      <xdr:colOff>558800</xdr:colOff>
      <xdr:row>31</xdr:row>
      <xdr:rowOff>50800</xdr:rowOff>
    </xdr:from>
    <xdr:to>
      <xdr:col>13</xdr:col>
      <xdr:colOff>431800</xdr:colOff>
      <xdr:row>39</xdr:row>
      <xdr:rowOff>132332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500" y="7874000"/>
          <a:ext cx="1219200" cy="1503932"/>
        </a:xfrm>
        <a:prstGeom prst="rect">
          <a:avLst/>
        </a:prstGeom>
      </xdr:spPr>
    </xdr:pic>
    <xdr:clientData/>
  </xdr:twoCellAnchor>
  <xdr:twoCellAnchor editAs="oneCell">
    <xdr:from>
      <xdr:col>19</xdr:col>
      <xdr:colOff>584200</xdr:colOff>
      <xdr:row>11</xdr:row>
      <xdr:rowOff>63156</xdr:rowOff>
    </xdr:from>
    <xdr:to>
      <xdr:col>21</xdr:col>
      <xdr:colOff>558800</xdr:colOff>
      <xdr:row>16</xdr:row>
      <xdr:rowOff>266699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6700" y="2742856"/>
          <a:ext cx="1193800" cy="161324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23728</xdr:rowOff>
    </xdr:from>
    <xdr:to>
      <xdr:col>25</xdr:col>
      <xdr:colOff>596900</xdr:colOff>
      <xdr:row>14</xdr:row>
      <xdr:rowOff>253093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01528"/>
          <a:ext cx="3644900" cy="3582165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</xdr:colOff>
      <xdr:row>16</xdr:row>
      <xdr:rowOff>63500</xdr:rowOff>
    </xdr:from>
    <xdr:to>
      <xdr:col>22</xdr:col>
      <xdr:colOff>317500</xdr:colOff>
      <xdr:row>22</xdr:row>
      <xdr:rowOff>78740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5600" y="4152900"/>
          <a:ext cx="2743200" cy="1501140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254000</xdr:colOff>
      <xdr:row>19</xdr:row>
      <xdr:rowOff>127000</xdr:rowOff>
    </xdr:from>
    <xdr:to>
      <xdr:col>24</xdr:col>
      <xdr:colOff>558800</xdr:colOff>
      <xdr:row>26</xdr:row>
      <xdr:rowOff>154940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6100" y="5054600"/>
          <a:ext cx="2743200" cy="1501140"/>
        </a:xfrm>
        <a:prstGeom prst="rect">
          <a:avLst/>
        </a:prstGeom>
      </xdr:spPr>
    </xdr:pic>
    <xdr:clientData/>
  </xdr:twoCellAnchor>
  <xdr:twoCellAnchor editAs="oneCell">
    <xdr:from>
      <xdr:col>22</xdr:col>
      <xdr:colOff>25400</xdr:colOff>
      <xdr:row>22</xdr:row>
      <xdr:rowOff>38100</xdr:rowOff>
    </xdr:from>
    <xdr:to>
      <xdr:col>25</xdr:col>
      <xdr:colOff>293887</xdr:colOff>
      <xdr:row>34</xdr:row>
      <xdr:rowOff>58420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6700" y="5613400"/>
          <a:ext cx="2097287" cy="2509520"/>
        </a:xfrm>
        <a:prstGeom prst="rect">
          <a:avLst/>
        </a:prstGeom>
      </xdr:spPr>
    </xdr:pic>
    <xdr:clientData/>
  </xdr:twoCellAnchor>
  <xdr:oneCellAnchor>
    <xdr:from>
      <xdr:col>17</xdr:col>
      <xdr:colOff>508126</xdr:colOff>
      <xdr:row>32</xdr:row>
      <xdr:rowOff>159835</xdr:rowOff>
    </xdr:from>
    <xdr:ext cx="4800353" cy="1219436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11671426" y="8160835"/>
          <a:ext cx="4800353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72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HYPERBOLA</a:t>
          </a:r>
        </a:p>
      </xdr:txBody>
    </xdr:sp>
    <xdr:clientData/>
  </xdr:oneCellAnchor>
  <xdr:twoCellAnchor editAs="oneCell">
    <xdr:from>
      <xdr:col>19</xdr:col>
      <xdr:colOff>254001</xdr:colOff>
      <xdr:row>22</xdr:row>
      <xdr:rowOff>76622</xdr:rowOff>
    </xdr:from>
    <xdr:to>
      <xdr:col>21</xdr:col>
      <xdr:colOff>482601</xdr:colOff>
      <xdr:row>33</xdr:row>
      <xdr:rowOff>168271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1" y="5651922"/>
          <a:ext cx="1447800" cy="2403049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27</xdr:row>
      <xdr:rowOff>39974</xdr:rowOff>
    </xdr:from>
    <xdr:to>
      <xdr:col>17</xdr:col>
      <xdr:colOff>292099</xdr:colOff>
      <xdr:row>39</xdr:row>
      <xdr:rowOff>126509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0" y="6834474"/>
          <a:ext cx="1320799" cy="2448735"/>
        </a:xfrm>
        <a:prstGeom prst="rect">
          <a:avLst/>
        </a:prstGeom>
      </xdr:spPr>
    </xdr:pic>
    <xdr:clientData/>
  </xdr:twoCellAnchor>
  <xdr:twoCellAnchor editAs="oneCell">
    <xdr:from>
      <xdr:col>17</xdr:col>
      <xdr:colOff>279400</xdr:colOff>
      <xdr:row>25</xdr:row>
      <xdr:rowOff>147595</xdr:rowOff>
    </xdr:from>
    <xdr:to>
      <xdr:col>19</xdr:col>
      <xdr:colOff>50800</xdr:colOff>
      <xdr:row>32</xdr:row>
      <xdr:rowOff>343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2700" y="6573795"/>
          <a:ext cx="990600" cy="1338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7"/>
  <sheetViews>
    <sheetView topLeftCell="A7" zoomScale="80" zoomScaleNormal="80" workbookViewId="0">
      <selection activeCell="Y24" sqref="Y24"/>
    </sheetView>
  </sheetViews>
  <sheetFormatPr defaultRowHeight="14.4" x14ac:dyDescent="0.3"/>
  <sheetData>
    <row r="1" spans="2:19" ht="15" thickBot="1" x14ac:dyDescent="0.35"/>
    <row r="2" spans="2:19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</row>
    <row r="3" spans="2:19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9"/>
    </row>
    <row r="4" spans="2:19" x14ac:dyDescent="0.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</row>
    <row r="5" spans="2:19" x14ac:dyDescent="0.3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</row>
    <row r="6" spans="2:19" x14ac:dyDescent="0.3"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</row>
    <row r="7" spans="2:19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9"/>
    </row>
    <row r="8" spans="2:19" x14ac:dyDescent="0.3"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9"/>
    </row>
    <row r="9" spans="2:19" x14ac:dyDescent="0.3"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/>
    </row>
    <row r="10" spans="2:19" x14ac:dyDescent="0.3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9"/>
    </row>
    <row r="11" spans="2:19" x14ac:dyDescent="0.3">
      <c r="B11" s="47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9"/>
    </row>
    <row r="12" spans="2:19" x14ac:dyDescent="0.3">
      <c r="B12" s="47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</row>
    <row r="13" spans="2:19" x14ac:dyDescent="0.3">
      <c r="B13" s="47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</row>
    <row r="14" spans="2:19" x14ac:dyDescent="0.3"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</row>
    <row r="15" spans="2:19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9"/>
    </row>
    <row r="16" spans="2:19" x14ac:dyDescent="0.3"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9"/>
    </row>
    <row r="17" spans="2:19" x14ac:dyDescent="0.3">
      <c r="B17" s="47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9"/>
    </row>
    <row r="18" spans="2:19" x14ac:dyDescent="0.3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9"/>
    </row>
    <row r="19" spans="2:19" x14ac:dyDescent="0.3"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</row>
    <row r="20" spans="2:19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</row>
    <row r="21" spans="2:19" x14ac:dyDescent="0.3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</row>
    <row r="22" spans="2:19" x14ac:dyDescent="0.3"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</row>
    <row r="23" spans="2:19" x14ac:dyDescent="0.3"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</row>
    <row r="24" spans="2:19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9"/>
    </row>
    <row r="25" spans="2:19" x14ac:dyDescent="0.3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9"/>
    </row>
    <row r="26" spans="2:19" x14ac:dyDescent="0.3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9"/>
    </row>
    <row r="27" spans="2:19" x14ac:dyDescent="0.3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9"/>
    </row>
    <row r="28" spans="2:19" x14ac:dyDescent="0.3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9"/>
    </row>
    <row r="29" spans="2:19" x14ac:dyDescent="0.3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9"/>
    </row>
    <row r="30" spans="2:19" x14ac:dyDescent="0.3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9"/>
    </row>
    <row r="31" spans="2:19" x14ac:dyDescent="0.3">
      <c r="B31" s="5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2"/>
    </row>
    <row r="32" spans="2:19" x14ac:dyDescent="0.3">
      <c r="B32" s="53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5"/>
    </row>
    <row r="33" spans="2:19" x14ac:dyDescent="0.3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</row>
    <row r="34" spans="2:19" x14ac:dyDescent="0.3">
      <c r="B34" s="53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5"/>
    </row>
    <row r="35" spans="2:19" x14ac:dyDescent="0.3"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5"/>
    </row>
    <row r="36" spans="2:19" x14ac:dyDescent="0.3"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5"/>
    </row>
    <row r="37" spans="2:19" ht="15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F115"/>
  <sheetViews>
    <sheetView topLeftCell="A58" zoomScale="50" zoomScaleNormal="50" workbookViewId="0">
      <selection activeCell="A74" sqref="A74:W102"/>
    </sheetView>
  </sheetViews>
  <sheetFormatPr defaultRowHeight="14.4" x14ac:dyDescent="0.3"/>
  <cols>
    <col min="2" max="2" width="6" customWidth="1"/>
    <col min="3" max="3" width="14.5546875" customWidth="1"/>
    <col min="4" max="4" width="11.21875" bestFit="1" customWidth="1"/>
    <col min="8" max="8" width="8.88671875" customWidth="1"/>
    <col min="11" max="11" width="12" bestFit="1" customWidth="1"/>
  </cols>
  <sheetData>
    <row r="2" spans="2:26" x14ac:dyDescent="0.3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2:26" x14ac:dyDescent="0.3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26" ht="15" thickBot="1" x14ac:dyDescent="0.3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26" ht="22.2" thickBot="1" x14ac:dyDescent="0.35">
      <c r="B5" s="41"/>
      <c r="C5" s="274" t="s">
        <v>1</v>
      </c>
      <c r="D5" s="275"/>
      <c r="E5" s="134"/>
      <c r="F5" s="278" t="s">
        <v>49</v>
      </c>
      <c r="G5" s="279"/>
      <c r="H5" s="280"/>
      <c r="I5" s="134"/>
      <c r="J5" s="274" t="s">
        <v>32</v>
      </c>
      <c r="K5" s="281"/>
      <c r="L5" s="275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2:26" ht="22.2" thickTop="1" x14ac:dyDescent="0.3">
      <c r="B6" s="41"/>
      <c r="C6" s="128" t="s">
        <v>29</v>
      </c>
      <c r="D6" s="135">
        <v>5</v>
      </c>
      <c r="E6" s="134"/>
      <c r="F6" s="128" t="s">
        <v>50</v>
      </c>
      <c r="G6" s="126">
        <f>D6+D8</f>
        <v>14</v>
      </c>
      <c r="H6" s="129">
        <f>D7</f>
        <v>7</v>
      </c>
      <c r="I6" s="134"/>
      <c r="J6" s="128" t="s">
        <v>56</v>
      </c>
      <c r="K6" s="126">
        <f>D6+(D8*D10)</f>
        <v>93.639720216164932</v>
      </c>
      <c r="L6" s="129">
        <f>D7-((D9^2)/D8)</f>
        <v>5.2222222222222223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2:26" ht="21.6" x14ac:dyDescent="0.3">
      <c r="B7" s="41"/>
      <c r="C7" s="128" t="s">
        <v>30</v>
      </c>
      <c r="D7" s="135">
        <v>7</v>
      </c>
      <c r="E7" s="134"/>
      <c r="F7" s="128" t="s">
        <v>51</v>
      </c>
      <c r="G7" s="126">
        <f>D6-D8</f>
        <v>-4</v>
      </c>
      <c r="H7" s="129">
        <f>D7</f>
        <v>7</v>
      </c>
      <c r="I7" s="134"/>
      <c r="J7" s="128" t="s">
        <v>57</v>
      </c>
      <c r="K7" s="126">
        <f>D6-(D8*D10)</f>
        <v>-83.639720216164932</v>
      </c>
      <c r="L7" s="129">
        <f>D7-((D9^2)/D8)</f>
        <v>5.2222222222222223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26" ht="21.6" x14ac:dyDescent="0.3">
      <c r="B8" s="41"/>
      <c r="C8" s="128" t="s">
        <v>47</v>
      </c>
      <c r="D8" s="135">
        <v>9</v>
      </c>
      <c r="E8" s="134"/>
      <c r="F8" s="128" t="s">
        <v>52</v>
      </c>
      <c r="G8" s="126">
        <f>D6</f>
        <v>5</v>
      </c>
      <c r="H8" s="129">
        <f>D7+D9</f>
        <v>11</v>
      </c>
      <c r="I8" s="134"/>
      <c r="J8" s="128" t="s">
        <v>58</v>
      </c>
      <c r="K8" s="126">
        <f>(D6-(D8*D10))</f>
        <v>-83.639720216164932</v>
      </c>
      <c r="L8" s="129">
        <f>D7-((D9^2)/D8)</f>
        <v>5.2222222222222223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26" ht="22.2" thickBot="1" x14ac:dyDescent="0.35">
      <c r="B9" s="41"/>
      <c r="C9" s="128" t="s">
        <v>48</v>
      </c>
      <c r="D9" s="135">
        <v>4</v>
      </c>
      <c r="E9" s="134"/>
      <c r="F9" s="130" t="s">
        <v>53</v>
      </c>
      <c r="G9" s="131">
        <f>D6</f>
        <v>5</v>
      </c>
      <c r="H9" s="132">
        <f>D7-D9</f>
        <v>3</v>
      </c>
      <c r="I9" s="134"/>
      <c r="J9" s="130" t="s">
        <v>59</v>
      </c>
      <c r="K9" s="131">
        <f>D6-(D8*D10)</f>
        <v>-83.639720216164932</v>
      </c>
      <c r="L9" s="132">
        <f>D7+((D9^2)/D8)</f>
        <v>8.7777777777777786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2:26" ht="22.2" thickBot="1" x14ac:dyDescent="0.35">
      <c r="B10" s="125"/>
      <c r="C10" s="130" t="s">
        <v>75</v>
      </c>
      <c r="D10" s="136">
        <f>SQRT(ABS(D8^2)+ABS(D9^2))</f>
        <v>9.8488578017961039</v>
      </c>
      <c r="E10" s="137"/>
      <c r="F10" s="137"/>
      <c r="G10" s="137"/>
      <c r="H10" s="137"/>
      <c r="I10" s="137"/>
      <c r="J10" s="137"/>
      <c r="K10" s="137"/>
      <c r="L10" s="137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2:26" ht="22.2" thickBot="1" x14ac:dyDescent="0.35">
      <c r="B11" s="125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2:26" ht="22.2" thickBot="1" x14ac:dyDescent="0.35">
      <c r="B12" s="125"/>
      <c r="C12" s="274" t="s">
        <v>67</v>
      </c>
      <c r="D12" s="275"/>
      <c r="E12" s="137"/>
      <c r="F12" s="274" t="s">
        <v>54</v>
      </c>
      <c r="G12" s="281"/>
      <c r="H12" s="275"/>
      <c r="I12" s="137"/>
      <c r="J12" s="274" t="s">
        <v>36</v>
      </c>
      <c r="K12" s="281"/>
      <c r="L12" s="27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2:26" ht="22.8" thickTop="1" thickBot="1" x14ac:dyDescent="0.35">
      <c r="B13" s="125"/>
      <c r="C13" s="276" t="s">
        <v>68</v>
      </c>
      <c r="D13" s="277"/>
      <c r="E13" s="137"/>
      <c r="F13" s="128" t="s">
        <v>35</v>
      </c>
      <c r="G13" s="126">
        <f>D6+(D8*D10)</f>
        <v>93.639720216164932</v>
      </c>
      <c r="H13" s="129">
        <f>D7</f>
        <v>7</v>
      </c>
      <c r="I13" s="137"/>
      <c r="J13" s="128" t="s">
        <v>60</v>
      </c>
      <c r="K13" s="127" t="s">
        <v>86</v>
      </c>
      <c r="L13" s="129">
        <f>D6+(D8/D10)</f>
        <v>5.9138115486202576</v>
      </c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26" ht="22.2" thickBot="1" x14ac:dyDescent="0.35">
      <c r="B14" s="125"/>
      <c r="C14" s="137"/>
      <c r="D14" s="137"/>
      <c r="E14" s="137"/>
      <c r="F14" s="130" t="s">
        <v>55</v>
      </c>
      <c r="G14" s="131">
        <f>D6-(D8*D10)</f>
        <v>-83.639720216164932</v>
      </c>
      <c r="H14" s="132">
        <f>D7</f>
        <v>7</v>
      </c>
      <c r="I14" s="137"/>
      <c r="J14" s="130" t="s">
        <v>61</v>
      </c>
      <c r="K14" s="133" t="s">
        <v>86</v>
      </c>
      <c r="L14" s="132">
        <f>D6-(D8/D10)</f>
        <v>4.0861884513797424</v>
      </c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2:26" ht="22.2" thickBot="1" x14ac:dyDescent="0.35">
      <c r="B15" s="125"/>
      <c r="C15" s="274" t="s">
        <v>62</v>
      </c>
      <c r="D15" s="275"/>
      <c r="E15" s="137"/>
      <c r="F15" s="137"/>
      <c r="G15" s="137"/>
      <c r="H15" s="137"/>
      <c r="I15" s="137"/>
      <c r="J15" s="137"/>
      <c r="K15" s="137"/>
      <c r="L15" s="137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2:26" ht="22.2" thickTop="1" x14ac:dyDescent="0.3">
      <c r="B16" s="125"/>
      <c r="C16" s="141" t="s">
        <v>63</v>
      </c>
      <c r="D16" s="138">
        <f>2*D8</f>
        <v>18</v>
      </c>
      <c r="E16" s="137"/>
      <c r="F16" s="282" t="s">
        <v>78</v>
      </c>
      <c r="G16" s="283"/>
      <c r="H16" s="283"/>
      <c r="I16" s="283"/>
      <c r="J16" s="283"/>
      <c r="K16" s="284"/>
      <c r="L16" s="137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2:26" ht="21.6" x14ac:dyDescent="0.3">
      <c r="B17" s="125"/>
      <c r="C17" s="141" t="s">
        <v>76</v>
      </c>
      <c r="D17" s="138">
        <f>D8</f>
        <v>9</v>
      </c>
      <c r="E17" s="137"/>
      <c r="F17" s="175" t="s">
        <v>79</v>
      </c>
      <c r="G17" s="171">
        <f>(D8/D9)</f>
        <v>2.25</v>
      </c>
      <c r="H17" s="171" t="s">
        <v>87</v>
      </c>
      <c r="I17" s="171" t="str">
        <f>IF(D6&gt;=0,"-","+")</f>
        <v>-</v>
      </c>
      <c r="J17" s="171">
        <f>IF(D6&lt;0,-D6,D6)</f>
        <v>5</v>
      </c>
      <c r="K17" s="172" t="s">
        <v>22</v>
      </c>
      <c r="L17" s="137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2:26" ht="22.2" thickBot="1" x14ac:dyDescent="0.35">
      <c r="B18" s="125"/>
      <c r="C18" s="141" t="s">
        <v>64</v>
      </c>
      <c r="D18" s="138">
        <f>2*D9</f>
        <v>8</v>
      </c>
      <c r="E18" s="137"/>
      <c r="F18" s="130" t="s">
        <v>80</v>
      </c>
      <c r="G18" s="173">
        <f>-(D8/D9)</f>
        <v>-2.25</v>
      </c>
      <c r="H18" s="173" t="s">
        <v>87</v>
      </c>
      <c r="I18" s="173" t="str">
        <f>IF(D6&gt;=0,"-","+")</f>
        <v>-</v>
      </c>
      <c r="J18" s="173">
        <f>IF(D6&lt;0,-D6,D6)</f>
        <v>5</v>
      </c>
      <c r="K18" s="174" t="s">
        <v>22</v>
      </c>
      <c r="L18" s="137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2:26" ht="22.2" thickBot="1" x14ac:dyDescent="0.35">
      <c r="B19" s="43"/>
      <c r="C19" s="142" t="s">
        <v>77</v>
      </c>
      <c r="D19" s="139">
        <f>D9</f>
        <v>4</v>
      </c>
      <c r="E19" s="140"/>
      <c r="F19" s="140"/>
      <c r="G19" s="140"/>
      <c r="H19" s="140"/>
      <c r="I19" s="140"/>
      <c r="J19" s="140"/>
      <c r="K19" s="140"/>
      <c r="L19" s="140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2:26" x14ac:dyDescent="0.3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2:26" x14ac:dyDescent="0.3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2:26" ht="15" thickBot="1" x14ac:dyDescent="0.35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2:26" ht="21.6" x14ac:dyDescent="0.3">
      <c r="B23" s="40"/>
      <c r="C23" s="271" t="s">
        <v>21</v>
      </c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3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2:26" ht="21.6" customHeight="1" thickBot="1" x14ac:dyDescent="0.35">
      <c r="B24" s="40"/>
      <c r="C24" s="148"/>
      <c r="D24" s="296" t="str">
        <f>F85</f>
        <v>(y-7)²</v>
      </c>
      <c r="E24" s="296"/>
      <c r="F24" s="296"/>
      <c r="G24" s="166"/>
      <c r="H24" s="297" t="s">
        <v>84</v>
      </c>
      <c r="I24" s="167"/>
      <c r="J24" s="296" t="str">
        <f>L85</f>
        <v>(x-5)²</v>
      </c>
      <c r="K24" s="296"/>
      <c r="L24" s="296"/>
      <c r="M24" s="168" t="s">
        <v>12</v>
      </c>
      <c r="N24" s="168">
        <v>1</v>
      </c>
      <c r="O24" s="14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2:26" ht="14.4" customHeight="1" x14ac:dyDescent="0.3">
      <c r="B25" s="40"/>
      <c r="C25" s="148"/>
      <c r="D25" s="299">
        <f>F87</f>
        <v>81</v>
      </c>
      <c r="E25" s="299"/>
      <c r="F25" s="299"/>
      <c r="G25" s="166"/>
      <c r="H25" s="298"/>
      <c r="I25" s="166"/>
      <c r="J25" s="299">
        <f>L87</f>
        <v>16</v>
      </c>
      <c r="K25" s="299"/>
      <c r="L25" s="299"/>
      <c r="M25" s="168"/>
      <c r="N25" s="168"/>
      <c r="O25" s="149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2:26" ht="15" customHeight="1" thickBot="1" x14ac:dyDescent="0.35">
      <c r="B26" s="40"/>
      <c r="C26" s="150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2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x14ac:dyDescent="0.3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2:26" ht="15" thickBot="1" x14ac:dyDescent="0.35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2:26" ht="21.6" x14ac:dyDescent="0.3">
      <c r="B29" s="43"/>
      <c r="C29" s="302" t="s">
        <v>24</v>
      </c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2:26" ht="21.6" x14ac:dyDescent="0.3">
      <c r="B30" s="125"/>
      <c r="C30" s="143"/>
      <c r="D30" s="291">
        <f>F92</f>
        <v>0</v>
      </c>
      <c r="E30" s="291"/>
      <c r="F30" s="291"/>
      <c r="G30" s="291"/>
      <c r="H30" s="291"/>
      <c r="I30" s="291"/>
      <c r="J30" s="291"/>
      <c r="K30" s="291"/>
      <c r="L30" s="291"/>
      <c r="M30" s="291"/>
      <c r="N30" s="13"/>
      <c r="O30" s="144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spans="2:26" ht="22.2" thickBot="1" x14ac:dyDescent="0.35">
      <c r="B31" s="125"/>
      <c r="C31" s="145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146"/>
      <c r="O31" s="147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spans="2:26" x14ac:dyDescent="0.3"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2:26" x14ac:dyDescent="0.3"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2:26" x14ac:dyDescent="0.3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spans="2:26" x14ac:dyDescent="0.3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spans="2:26" x14ac:dyDescent="0.3"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spans="2:26" x14ac:dyDescent="0.3"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spans="2:26" x14ac:dyDescent="0.3"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spans="2:26" x14ac:dyDescent="0.3"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spans="2:26" x14ac:dyDescent="0.3"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spans="2:26" x14ac:dyDescent="0.3"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70" spans="1:32" x14ac:dyDescent="0.3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</row>
    <row r="71" spans="1:32" x14ac:dyDescent="0.3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</row>
    <row r="72" spans="1:32" x14ac:dyDescent="0.3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</row>
    <row r="73" spans="1:32" x14ac:dyDescent="0.3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53"/>
      <c r="AD73" s="153"/>
      <c r="AE73" s="153"/>
      <c r="AF73" s="153"/>
    </row>
    <row r="74" spans="1:32" x14ac:dyDescent="0.3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64"/>
      <c r="Y74" s="164"/>
      <c r="Z74" s="164"/>
      <c r="AA74" s="164"/>
      <c r="AB74" s="164"/>
      <c r="AC74" s="153"/>
      <c r="AD74" s="153"/>
      <c r="AE74" s="153"/>
      <c r="AF74" s="153"/>
    </row>
    <row r="75" spans="1:32" x14ac:dyDescent="0.3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64"/>
      <c r="Y75" s="164"/>
      <c r="Z75" s="164"/>
      <c r="AA75" s="164"/>
      <c r="AB75" s="164"/>
      <c r="AC75" s="153"/>
      <c r="AD75" s="153"/>
      <c r="AE75" s="153"/>
      <c r="AF75" s="153"/>
    </row>
    <row r="76" spans="1:32" x14ac:dyDescent="0.3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64"/>
      <c r="Y76" s="164"/>
      <c r="Z76" s="164"/>
      <c r="AA76" s="164"/>
      <c r="AB76" s="164"/>
      <c r="AC76" s="153"/>
      <c r="AD76" s="153"/>
      <c r="AE76" s="153"/>
      <c r="AF76" s="153"/>
    </row>
    <row r="77" spans="1:32" x14ac:dyDescent="0.3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64"/>
      <c r="Y77" s="164"/>
      <c r="Z77" s="164"/>
      <c r="AA77" s="164"/>
      <c r="AB77" s="164"/>
      <c r="AC77" s="153"/>
      <c r="AD77" s="153"/>
      <c r="AE77" s="153"/>
      <c r="AF77" s="153"/>
    </row>
    <row r="78" spans="1:32" x14ac:dyDescent="0.3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64"/>
      <c r="Y78" s="164"/>
      <c r="Z78" s="164"/>
      <c r="AA78" s="164"/>
      <c r="AB78" s="164"/>
      <c r="AC78" s="153"/>
      <c r="AD78" s="153"/>
      <c r="AE78" s="153"/>
      <c r="AF78" s="153"/>
    </row>
    <row r="79" spans="1:32" x14ac:dyDescent="0.3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64"/>
      <c r="Y79" s="164"/>
      <c r="Z79" s="164"/>
      <c r="AA79" s="164"/>
      <c r="AB79" s="164"/>
      <c r="AC79" s="153"/>
      <c r="AD79" s="153"/>
      <c r="AE79" s="153"/>
      <c r="AF79" s="153"/>
    </row>
    <row r="80" spans="1:32" x14ac:dyDescent="0.3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64"/>
      <c r="Y80" s="164"/>
      <c r="Z80" s="164"/>
      <c r="AA80" s="164"/>
      <c r="AB80" s="164"/>
      <c r="AC80" s="153"/>
      <c r="AD80" s="153"/>
      <c r="AE80" s="153"/>
      <c r="AF80" s="153"/>
    </row>
    <row r="81" spans="1:32" x14ac:dyDescent="0.3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64"/>
      <c r="Y81" s="164"/>
      <c r="Z81" s="164"/>
      <c r="AA81" s="164"/>
      <c r="AB81" s="164"/>
      <c r="AC81" s="153"/>
      <c r="AD81" s="153"/>
      <c r="AE81" s="153"/>
      <c r="AF81" s="153"/>
    </row>
    <row r="82" spans="1:32" ht="27" thickBot="1" x14ac:dyDescent="0.6">
      <c r="A82" s="153" t="s">
        <v>81</v>
      </c>
      <c r="B82" s="154" t="s">
        <v>12</v>
      </c>
      <c r="C82" s="153">
        <f>D6</f>
        <v>5</v>
      </c>
      <c r="D82" s="153"/>
      <c r="E82" s="153"/>
      <c r="F82" s="186" t="s">
        <v>14</v>
      </c>
      <c r="G82" s="186" t="s">
        <v>72</v>
      </c>
      <c r="H82" s="186" t="str">
        <f>IF(ISBLANK(C84),"-",IF(C84&gt;=0,"-","+"))</f>
        <v>-</v>
      </c>
      <c r="I82" s="186">
        <f>IF(ISBLANK(C84),"k",ABS(C84))</f>
        <v>7</v>
      </c>
      <c r="J82" s="186" t="s">
        <v>85</v>
      </c>
      <c r="K82" s="307" t="s">
        <v>84</v>
      </c>
      <c r="L82" s="155" t="s">
        <v>14</v>
      </c>
      <c r="M82" s="155" t="s">
        <v>71</v>
      </c>
      <c r="N82" s="155" t="str">
        <f>IF(ISBLANK(C82),"-",IF(C82&gt;=0,"-","+"))</f>
        <v>-</v>
      </c>
      <c r="O82" s="155">
        <f>IF(ISBLANK(C82),"h",ABS(C82))</f>
        <v>5</v>
      </c>
      <c r="P82" s="155" t="s">
        <v>85</v>
      </c>
      <c r="Q82" s="285" t="s">
        <v>12</v>
      </c>
      <c r="R82" s="286">
        <v>1</v>
      </c>
      <c r="S82" s="153"/>
      <c r="T82" s="153"/>
      <c r="U82" s="153"/>
      <c r="V82" s="153"/>
      <c r="W82" s="153"/>
      <c r="X82" s="164"/>
      <c r="Y82" s="164"/>
      <c r="Z82" s="164"/>
      <c r="AA82" s="164"/>
      <c r="AB82" s="164"/>
      <c r="AC82" s="153"/>
      <c r="AD82" s="153"/>
      <c r="AE82" s="153"/>
      <c r="AF82" s="153"/>
    </row>
    <row r="83" spans="1:32" ht="24.6" x14ac:dyDescent="0.55000000000000004">
      <c r="A83" s="153"/>
      <c r="B83" s="153"/>
      <c r="C83" s="153"/>
      <c r="D83" s="153"/>
      <c r="E83" s="153"/>
      <c r="F83" s="289">
        <f>IF(ISBLANK(C86),"a²",C86*C86)</f>
        <v>81</v>
      </c>
      <c r="G83" s="289"/>
      <c r="H83" s="289"/>
      <c r="I83" s="289"/>
      <c r="J83" s="289"/>
      <c r="K83" s="306"/>
      <c r="L83" s="305">
        <f>IF(ISBLANK(C88),"b²",C88*C88)</f>
        <v>16</v>
      </c>
      <c r="M83" s="305"/>
      <c r="N83" s="305"/>
      <c r="O83" s="305"/>
      <c r="P83" s="305"/>
      <c r="Q83" s="286"/>
      <c r="R83" s="286"/>
      <c r="S83" s="153"/>
      <c r="T83" s="153"/>
      <c r="U83" s="153"/>
      <c r="V83" s="153"/>
      <c r="W83" s="153"/>
      <c r="X83" s="164"/>
      <c r="Y83" s="164"/>
      <c r="Z83" s="164"/>
      <c r="AA83" s="164"/>
      <c r="AB83" s="164"/>
      <c r="AC83" s="153"/>
      <c r="AD83" s="153"/>
      <c r="AE83" s="153"/>
      <c r="AF83" s="153"/>
    </row>
    <row r="84" spans="1:32" ht="24.6" x14ac:dyDescent="0.55000000000000004">
      <c r="A84" s="153" t="s">
        <v>82</v>
      </c>
      <c r="B84" s="154" t="s">
        <v>12</v>
      </c>
      <c r="C84" s="153">
        <f>D7</f>
        <v>7</v>
      </c>
      <c r="D84" s="153"/>
      <c r="E84" s="153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7"/>
      <c r="R84" s="157"/>
      <c r="S84" s="153"/>
      <c r="T84" s="153"/>
      <c r="U84" s="153"/>
      <c r="V84" s="153"/>
      <c r="W84" s="153"/>
      <c r="X84" s="164"/>
      <c r="Y84" s="164"/>
      <c r="Z84" s="164"/>
      <c r="AA84" s="164"/>
      <c r="AB84" s="164"/>
      <c r="AC84" s="153"/>
      <c r="AD84" s="153"/>
      <c r="AE84" s="153"/>
      <c r="AF84" s="153"/>
    </row>
    <row r="85" spans="1:32" ht="24.6" x14ac:dyDescent="0.55000000000000004">
      <c r="A85" s="153"/>
      <c r="B85" s="153"/>
      <c r="C85" s="153"/>
      <c r="D85" s="153"/>
      <c r="E85" s="153"/>
      <c r="F85" s="287" t="str">
        <f>IF(I82=0,"y²","(y"&amp;H82&amp;I82&amp;")²")</f>
        <v>(y-7)²</v>
      </c>
      <c r="G85" s="287"/>
      <c r="H85" s="287"/>
      <c r="I85" s="287"/>
      <c r="J85" s="287"/>
      <c r="K85" s="156"/>
      <c r="L85" s="287" t="str">
        <f>IF(O82=0,"x²","(x"&amp;N82&amp;O82&amp;")²")</f>
        <v>(x-5)²</v>
      </c>
      <c r="M85" s="287"/>
      <c r="N85" s="287"/>
      <c r="O85" s="287"/>
      <c r="P85" s="287"/>
      <c r="Q85" s="157"/>
      <c r="R85" s="157"/>
      <c r="S85" s="153"/>
      <c r="T85" s="153"/>
      <c r="U85" s="153"/>
      <c r="V85" s="153"/>
      <c r="W85" s="153"/>
      <c r="X85" s="164"/>
      <c r="Y85" s="164"/>
      <c r="Z85" s="164"/>
      <c r="AA85" s="164"/>
      <c r="AB85" s="164"/>
      <c r="AC85" s="153"/>
      <c r="AD85" s="153"/>
      <c r="AE85" s="153"/>
      <c r="AF85" s="153"/>
    </row>
    <row r="86" spans="1:32" ht="15" customHeight="1" thickBot="1" x14ac:dyDescent="0.35">
      <c r="A86" s="153" t="s">
        <v>47</v>
      </c>
      <c r="B86" s="154" t="s">
        <v>12</v>
      </c>
      <c r="C86" s="153">
        <f>D8</f>
        <v>9</v>
      </c>
      <c r="D86" s="153"/>
      <c r="E86" s="153"/>
      <c r="F86" s="308"/>
      <c r="G86" s="308"/>
      <c r="H86" s="308"/>
      <c r="I86" s="308"/>
      <c r="J86" s="308"/>
      <c r="K86" s="307" t="s">
        <v>84</v>
      </c>
      <c r="L86" s="308"/>
      <c r="M86" s="308"/>
      <c r="N86" s="308"/>
      <c r="O86" s="308"/>
      <c r="P86" s="308"/>
      <c r="Q86" s="285" t="s">
        <v>12</v>
      </c>
      <c r="R86" s="286">
        <v>1</v>
      </c>
      <c r="S86" s="153"/>
      <c r="T86" s="153"/>
      <c r="U86" s="153"/>
      <c r="V86" s="153"/>
      <c r="W86" s="153"/>
      <c r="X86" s="164"/>
      <c r="Y86" s="164"/>
      <c r="Z86" s="164"/>
      <c r="AA86" s="164"/>
      <c r="AB86" s="164"/>
      <c r="AC86" s="153"/>
      <c r="AD86" s="153"/>
      <c r="AE86" s="153"/>
      <c r="AF86" s="153"/>
    </row>
    <row r="87" spans="1:32" ht="14.4" customHeight="1" x14ac:dyDescent="0.3">
      <c r="A87" s="153"/>
      <c r="B87" s="153"/>
      <c r="C87" s="153"/>
      <c r="D87" s="153"/>
      <c r="E87" s="153"/>
      <c r="F87" s="305">
        <f>IF(F83="a²","a²",F83)</f>
        <v>81</v>
      </c>
      <c r="G87" s="305"/>
      <c r="H87" s="305"/>
      <c r="I87" s="305"/>
      <c r="J87" s="305"/>
      <c r="K87" s="306"/>
      <c r="L87" s="305">
        <f>IF(L83="b²","b²",L83)</f>
        <v>16</v>
      </c>
      <c r="M87" s="305"/>
      <c r="N87" s="305"/>
      <c r="O87" s="305"/>
      <c r="P87" s="305"/>
      <c r="Q87" s="286"/>
      <c r="R87" s="286"/>
      <c r="S87" s="153"/>
      <c r="T87" s="153"/>
      <c r="U87" s="153"/>
      <c r="V87" s="153"/>
      <c r="W87" s="153"/>
      <c r="X87" s="164"/>
      <c r="Y87" s="164"/>
      <c r="Z87" s="164"/>
      <c r="AA87" s="164"/>
      <c r="AB87" s="164"/>
      <c r="AC87" s="153"/>
      <c r="AD87" s="153"/>
      <c r="AE87" s="153"/>
      <c r="AF87" s="153"/>
    </row>
    <row r="88" spans="1:32" ht="24.6" x14ac:dyDescent="0.55000000000000004">
      <c r="A88" s="153" t="s">
        <v>48</v>
      </c>
      <c r="B88" s="154" t="s">
        <v>12</v>
      </c>
      <c r="C88" s="153">
        <f>D9</f>
        <v>4</v>
      </c>
      <c r="D88" s="153"/>
      <c r="E88" s="153"/>
      <c r="F88" s="306"/>
      <c r="G88" s="306"/>
      <c r="H88" s="306"/>
      <c r="I88" s="306"/>
      <c r="J88" s="306"/>
      <c r="K88" s="156"/>
      <c r="L88" s="306"/>
      <c r="M88" s="306"/>
      <c r="N88" s="306"/>
      <c r="O88" s="306"/>
      <c r="P88" s="306"/>
      <c r="Q88" s="157"/>
      <c r="R88" s="157"/>
      <c r="S88" s="153"/>
      <c r="T88" s="153"/>
      <c r="U88" s="153"/>
      <c r="V88" s="153"/>
      <c r="W88" s="153"/>
      <c r="X88" s="164"/>
      <c r="Y88" s="164"/>
      <c r="Z88" s="164"/>
      <c r="AA88" s="164"/>
      <c r="AB88" s="164"/>
      <c r="AC88" s="153"/>
      <c r="AD88" s="153"/>
      <c r="AE88" s="153"/>
      <c r="AF88" s="153"/>
    </row>
    <row r="89" spans="1:32" x14ac:dyDescent="0.3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64"/>
      <c r="Y89" s="164"/>
      <c r="Z89" s="164"/>
      <c r="AA89" s="164"/>
      <c r="AB89" s="164"/>
      <c r="AC89" s="153"/>
      <c r="AD89" s="153"/>
      <c r="AE89" s="153"/>
      <c r="AF89" s="153"/>
    </row>
    <row r="90" spans="1:32" x14ac:dyDescent="0.3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64"/>
      <c r="Y90" s="164"/>
      <c r="Z90" s="164"/>
      <c r="AA90" s="164"/>
      <c r="AB90" s="164"/>
      <c r="AC90" s="153"/>
      <c r="AD90" s="153"/>
      <c r="AE90" s="153"/>
      <c r="AF90" s="153"/>
    </row>
    <row r="91" spans="1:32" x14ac:dyDescent="0.3">
      <c r="A91" s="153"/>
      <c r="B91" s="153"/>
      <c r="C91" s="153"/>
      <c r="D91" s="153"/>
      <c r="E91" s="153"/>
      <c r="F91" s="364" t="str">
        <f>L87&amp;"x²-"&amp;F87&amp;"y²"&amp;H82&amp;2*I82&amp;"x"&amp;IF(N82=K86,"+","-")&amp;F87*O82*2&amp;"y"&amp;IF(SUM(SUM(L87*POWER(I82,2),-F87*POWER(O82,2)),-F87*L87)&gt;0,"+","")&amp;SUM(SUM(L87*POWER(I82,2),-F87*POWER(O82,2)),-F87*L87)&amp;"=0"</f>
        <v>16x²-81y²-14x+810y-2537=0</v>
      </c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153"/>
      <c r="T91" s="153"/>
      <c r="U91" s="153"/>
      <c r="V91" s="153"/>
      <c r="W91" s="153"/>
      <c r="X91" s="164"/>
      <c r="Y91" s="164"/>
      <c r="Z91" s="164"/>
      <c r="AA91" s="164"/>
      <c r="AB91" s="164"/>
      <c r="AC91" s="153"/>
      <c r="AD91" s="153"/>
      <c r="AE91" s="153"/>
      <c r="AF91" s="153"/>
    </row>
    <row r="92" spans="1:32" ht="14.4" customHeight="1" x14ac:dyDescent="0.3">
      <c r="A92" s="153"/>
      <c r="B92" s="153"/>
      <c r="C92" s="153"/>
      <c r="D92" s="153"/>
      <c r="E92" s="153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153"/>
      <c r="T92" s="153"/>
      <c r="U92" s="153"/>
      <c r="V92" s="153"/>
      <c r="W92" s="153"/>
      <c r="X92" s="164"/>
      <c r="Y92" s="164"/>
      <c r="Z92" s="164"/>
      <c r="AA92" s="164"/>
      <c r="AB92" s="164"/>
      <c r="AC92" s="153"/>
      <c r="AD92" s="153"/>
      <c r="AE92" s="153"/>
      <c r="AF92" s="153"/>
    </row>
    <row r="93" spans="1:32" ht="14.4" customHeight="1" x14ac:dyDescent="0.3">
      <c r="A93" s="153"/>
      <c r="B93" s="153"/>
      <c r="C93" s="153"/>
      <c r="D93" s="153"/>
      <c r="E93" s="153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153"/>
      <c r="T93" s="153"/>
      <c r="U93" s="153"/>
      <c r="V93" s="153"/>
      <c r="W93" s="153"/>
      <c r="X93" s="164"/>
      <c r="Y93" s="164"/>
      <c r="Z93" s="164"/>
      <c r="AA93" s="164"/>
      <c r="AB93" s="164"/>
      <c r="AC93" s="153"/>
      <c r="AD93" s="153"/>
      <c r="AE93" s="153"/>
      <c r="AF93" s="153"/>
    </row>
    <row r="94" spans="1:32" ht="14.4" customHeight="1" x14ac:dyDescent="0.3">
      <c r="A94" s="153"/>
      <c r="B94" s="153"/>
      <c r="C94" s="153"/>
      <c r="D94" s="153"/>
      <c r="E94" s="153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153"/>
      <c r="T94" s="153"/>
      <c r="U94" s="153"/>
      <c r="V94" s="153"/>
      <c r="W94" s="153"/>
      <c r="X94" s="164"/>
      <c r="Y94" s="164"/>
      <c r="Z94" s="164"/>
      <c r="AA94" s="164"/>
      <c r="AB94" s="164"/>
      <c r="AC94" s="153"/>
      <c r="AD94" s="153"/>
      <c r="AE94" s="153"/>
      <c r="AF94" s="153"/>
    </row>
    <row r="95" spans="1:32" ht="14.4" customHeight="1" x14ac:dyDescent="0.3">
      <c r="A95" s="153"/>
      <c r="B95" s="153"/>
      <c r="C95" s="153"/>
      <c r="D95" s="153"/>
      <c r="E95" s="153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153"/>
      <c r="T95" s="153"/>
      <c r="U95" s="153"/>
      <c r="V95" s="153"/>
      <c r="W95" s="153"/>
      <c r="X95" s="164"/>
      <c r="Y95" s="164"/>
      <c r="Z95" s="164"/>
      <c r="AA95" s="164"/>
      <c r="AB95" s="164"/>
      <c r="AC95" s="153"/>
      <c r="AD95" s="153"/>
      <c r="AE95" s="153"/>
      <c r="AF95" s="153"/>
    </row>
    <row r="96" spans="1:32" x14ac:dyDescent="0.3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64"/>
      <c r="Y96" s="164"/>
      <c r="Z96" s="164"/>
      <c r="AA96" s="164"/>
      <c r="AB96" s="164"/>
      <c r="AC96" s="153"/>
      <c r="AD96" s="153"/>
      <c r="AE96" s="153"/>
      <c r="AF96" s="153"/>
    </row>
    <row r="97" spans="1:32" x14ac:dyDescent="0.3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64"/>
      <c r="Y97" s="164"/>
      <c r="Z97" s="164"/>
      <c r="AA97" s="164"/>
      <c r="AB97" s="164"/>
      <c r="AC97" s="153"/>
      <c r="AD97" s="153"/>
      <c r="AE97" s="153"/>
      <c r="AF97" s="153"/>
    </row>
    <row r="98" spans="1:32" x14ac:dyDescent="0.3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64"/>
      <c r="Y98" s="164"/>
      <c r="Z98" s="164"/>
      <c r="AA98" s="164"/>
      <c r="AB98" s="164"/>
      <c r="AC98" s="153"/>
      <c r="AD98" s="153"/>
      <c r="AE98" s="153"/>
      <c r="AF98" s="153"/>
    </row>
    <row r="99" spans="1:32" x14ac:dyDescent="0.3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64"/>
      <c r="Y99" s="164"/>
      <c r="Z99" s="164"/>
      <c r="AA99" s="164"/>
      <c r="AB99" s="164"/>
      <c r="AC99" s="153"/>
      <c r="AD99" s="153"/>
      <c r="AE99" s="153"/>
      <c r="AF99" s="153"/>
    </row>
    <row r="100" spans="1:32" x14ac:dyDescent="0.3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64"/>
      <c r="Y100" s="164"/>
      <c r="Z100" s="164"/>
      <c r="AA100" s="164"/>
      <c r="AB100" s="164"/>
      <c r="AC100" s="153"/>
      <c r="AD100" s="153"/>
      <c r="AE100" s="153"/>
      <c r="AF100" s="153"/>
    </row>
    <row r="101" spans="1:32" x14ac:dyDescent="0.3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64"/>
      <c r="Y101" s="164"/>
      <c r="Z101" s="164"/>
      <c r="AA101" s="164"/>
      <c r="AB101" s="164"/>
      <c r="AC101" s="153"/>
      <c r="AD101" s="153"/>
      <c r="AE101" s="153"/>
      <c r="AF101" s="153"/>
    </row>
    <row r="102" spans="1:32" x14ac:dyDescent="0.3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64"/>
      <c r="Y102" s="164"/>
      <c r="Z102" s="164"/>
      <c r="AA102" s="164"/>
      <c r="AB102" s="164"/>
      <c r="AC102" s="153"/>
      <c r="AD102" s="153"/>
      <c r="AE102" s="153"/>
      <c r="AF102" s="153"/>
    </row>
    <row r="103" spans="1:32" x14ac:dyDescent="0.3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</row>
    <row r="104" spans="1:32" x14ac:dyDescent="0.3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</row>
    <row r="105" spans="1:32" x14ac:dyDescent="0.3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</row>
    <row r="106" spans="1:32" x14ac:dyDescent="0.3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</row>
    <row r="107" spans="1:32" x14ac:dyDescent="0.3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spans="1:32" x14ac:dyDescent="0.3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spans="1:32" x14ac:dyDescent="0.3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spans="1:32" x14ac:dyDescent="0.3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spans="1:32" x14ac:dyDescent="0.3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spans="1:32" x14ac:dyDescent="0.3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spans="1:27" x14ac:dyDescent="0.3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1:27" x14ac:dyDescent="0.3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1:27" x14ac:dyDescent="0.3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</sheetData>
  <mergeCells count="30">
    <mergeCell ref="D24:F24"/>
    <mergeCell ref="D25:F25"/>
    <mergeCell ref="D30:M31"/>
    <mergeCell ref="H24:H25"/>
    <mergeCell ref="F85:J86"/>
    <mergeCell ref="L85:P86"/>
    <mergeCell ref="K86:K87"/>
    <mergeCell ref="C29:O29"/>
    <mergeCell ref="F91:R95"/>
    <mergeCell ref="Q86:Q87"/>
    <mergeCell ref="R86:R87"/>
    <mergeCell ref="F87:J88"/>
    <mergeCell ref="L87:P88"/>
    <mergeCell ref="K82:K83"/>
    <mergeCell ref="Q82:Q83"/>
    <mergeCell ref="R82:R83"/>
    <mergeCell ref="F83:J83"/>
    <mergeCell ref="L83:P83"/>
    <mergeCell ref="C5:D5"/>
    <mergeCell ref="F5:H5"/>
    <mergeCell ref="J5:L5"/>
    <mergeCell ref="C12:D12"/>
    <mergeCell ref="F12:H12"/>
    <mergeCell ref="J12:L12"/>
    <mergeCell ref="C23:O23"/>
    <mergeCell ref="J24:L24"/>
    <mergeCell ref="J25:L25"/>
    <mergeCell ref="F16:K16"/>
    <mergeCell ref="C13:D13"/>
    <mergeCell ref="C15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47"/>
  <sheetViews>
    <sheetView topLeftCell="A7" zoomScale="60" zoomScaleNormal="60" workbookViewId="0">
      <selection activeCell="E35" sqref="E35:F35"/>
    </sheetView>
  </sheetViews>
  <sheetFormatPr defaultRowHeight="14.4" x14ac:dyDescent="0.3"/>
  <cols>
    <col min="4" max="4" width="11.44140625" customWidth="1"/>
    <col min="11" max="11" width="10.88671875" bestFit="1" customWidth="1"/>
  </cols>
  <sheetData>
    <row r="1" spans="2:25" ht="15" thickBot="1" x14ac:dyDescent="0.35"/>
    <row r="2" spans="2:25" x14ac:dyDescent="0.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2:25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</row>
    <row r="4" spans="2:25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 spans="2:25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</row>
    <row r="6" spans="2:25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</row>
    <row r="7" spans="2:25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</row>
    <row r="8" spans="2:25" x14ac:dyDescent="0.3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2:25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</row>
    <row r="10" spans="2:25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 spans="2:25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</row>
    <row r="12" spans="2:25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</row>
    <row r="13" spans="2:25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</row>
    <row r="14" spans="2:25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</row>
    <row r="15" spans="2:25" ht="21.6" x14ac:dyDescent="0.4">
      <c r="B15" s="5"/>
      <c r="C15" s="6"/>
      <c r="D15" s="6"/>
      <c r="E15" s="192" t="s">
        <v>1</v>
      </c>
      <c r="F15" s="19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</row>
    <row r="16" spans="2:25" ht="18" x14ac:dyDescent="0.35">
      <c r="B16" s="5"/>
      <c r="C16" s="6"/>
      <c r="D16" s="16"/>
      <c r="E16" s="18" t="s">
        <v>2</v>
      </c>
      <c r="F16" s="18" t="s">
        <v>3</v>
      </c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 spans="2:25" ht="21" customHeight="1" x14ac:dyDescent="0.4">
      <c r="B17" s="5"/>
      <c r="C17" s="11"/>
      <c r="D17" s="24" t="s">
        <v>0</v>
      </c>
      <c r="E17" s="19">
        <v>5</v>
      </c>
      <c r="F17" s="19">
        <v>6</v>
      </c>
      <c r="G17" s="11"/>
      <c r="H17" s="11"/>
      <c r="I17" s="6"/>
      <c r="J17" s="6"/>
      <c r="K17" s="6"/>
      <c r="L17" s="187" t="s">
        <v>11</v>
      </c>
      <c r="M17" s="18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</row>
    <row r="18" spans="2:25" ht="22.2" customHeight="1" x14ac:dyDescent="0.4">
      <c r="B18" s="5"/>
      <c r="C18" s="11"/>
      <c r="D18" s="25" t="s">
        <v>4</v>
      </c>
      <c r="E18" s="19">
        <v>8</v>
      </c>
      <c r="F18" s="19">
        <v>5</v>
      </c>
      <c r="G18" s="11"/>
      <c r="H18" s="11"/>
      <c r="I18" s="6"/>
      <c r="J18" s="6"/>
      <c r="K18" s="21"/>
      <c r="L18" s="21" t="s">
        <v>2</v>
      </c>
      <c r="M18" s="21" t="s">
        <v>3</v>
      </c>
      <c r="N18" s="14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</row>
    <row r="19" spans="2:25" ht="19.8" customHeight="1" x14ac:dyDescent="0.4">
      <c r="B19" s="5"/>
      <c r="C19" s="11"/>
      <c r="D19" s="26" t="s">
        <v>5</v>
      </c>
      <c r="E19" s="19">
        <v>4</v>
      </c>
      <c r="F19" s="19">
        <v>5</v>
      </c>
      <c r="G19" s="11"/>
      <c r="H19" s="11"/>
      <c r="I19" s="6"/>
      <c r="J19" s="11"/>
      <c r="K19" s="37" t="s">
        <v>8</v>
      </c>
      <c r="L19" s="22">
        <f>((E17+E18)/2)</f>
        <v>6.5</v>
      </c>
      <c r="M19" s="22">
        <f>((F17+F18)/2)</f>
        <v>5.5</v>
      </c>
      <c r="N19" s="11"/>
      <c r="O19" s="11"/>
      <c r="P19" s="6"/>
      <c r="Q19" s="6"/>
      <c r="R19" s="6"/>
      <c r="S19" s="6"/>
      <c r="T19" s="6"/>
      <c r="U19" s="6"/>
      <c r="V19" s="6"/>
      <c r="W19" s="6"/>
      <c r="X19" s="6"/>
      <c r="Y19" s="7"/>
    </row>
    <row r="20" spans="2:25" ht="21.6" x14ac:dyDescent="0.3">
      <c r="B20" s="5"/>
      <c r="C20" s="6"/>
      <c r="D20" s="11"/>
      <c r="E20" s="11"/>
      <c r="F20" s="11"/>
      <c r="G20" s="11"/>
      <c r="H20" s="6"/>
      <c r="I20" s="6"/>
      <c r="J20" s="11"/>
      <c r="K20" s="38" t="s">
        <v>9</v>
      </c>
      <c r="L20" s="22">
        <f>((E18+E19)/2)</f>
        <v>6</v>
      </c>
      <c r="M20" s="22">
        <f>((F19+F18)/2)</f>
        <v>5</v>
      </c>
      <c r="N20" s="11"/>
      <c r="O20" s="11"/>
      <c r="P20" s="6"/>
      <c r="Q20" s="6"/>
      <c r="R20" s="6"/>
      <c r="S20" s="6"/>
      <c r="T20" s="6"/>
      <c r="U20" s="6"/>
      <c r="V20" s="6"/>
      <c r="W20" s="6"/>
      <c r="X20" s="6"/>
      <c r="Y20" s="7"/>
    </row>
    <row r="21" spans="2:25" ht="21.6" x14ac:dyDescent="0.3">
      <c r="B21" s="5"/>
      <c r="C21" s="6"/>
      <c r="D21" s="6"/>
      <c r="E21" s="6"/>
      <c r="F21" s="6"/>
      <c r="G21" s="6"/>
      <c r="H21" s="6"/>
      <c r="I21" s="6"/>
      <c r="J21" s="11"/>
      <c r="K21" s="39" t="s">
        <v>10</v>
      </c>
      <c r="L21" s="22">
        <f>((E19+E17)/2)</f>
        <v>4.5</v>
      </c>
      <c r="M21" s="22">
        <f>((F17+F19)/2)</f>
        <v>5.5</v>
      </c>
      <c r="N21" s="11"/>
      <c r="O21" s="11"/>
      <c r="P21" s="6"/>
      <c r="Q21" s="6"/>
      <c r="R21" s="6"/>
      <c r="S21" s="6"/>
      <c r="T21" s="6"/>
      <c r="U21" s="6"/>
      <c r="V21" s="6"/>
      <c r="W21" s="6"/>
      <c r="X21" s="6"/>
      <c r="Y21" s="7"/>
    </row>
    <row r="22" spans="2:25" x14ac:dyDescent="0.3">
      <c r="B22" s="5"/>
      <c r="C22" s="6"/>
      <c r="D22" s="6"/>
      <c r="E22" s="6"/>
      <c r="F22" s="6"/>
      <c r="G22" s="6"/>
      <c r="H22" s="6"/>
      <c r="I22" s="6"/>
      <c r="J22" s="6"/>
      <c r="K22" s="11"/>
      <c r="L22" s="11"/>
      <c r="M22" s="11"/>
      <c r="N22" s="11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2:25" x14ac:dyDescent="0.3">
      <c r="B23" s="5"/>
      <c r="C23" s="6"/>
      <c r="D23" s="6"/>
      <c r="E23" s="6"/>
      <c r="F23" s="6"/>
      <c r="G23" s="6"/>
      <c r="H23" s="6"/>
      <c r="I23" s="6"/>
      <c r="J23" s="6"/>
      <c r="K23" s="6"/>
      <c r="L23" s="11"/>
      <c r="M23" s="1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</row>
    <row r="24" spans="2:25" x14ac:dyDescent="0.3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</row>
    <row r="25" spans="2:25" ht="21.6" x14ac:dyDescent="0.4">
      <c r="B25" s="5"/>
      <c r="C25" s="6"/>
      <c r="D25" s="27" t="s">
        <v>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</row>
    <row r="26" spans="2:25" ht="24" thickBot="1" x14ac:dyDescent="0.45">
      <c r="B26" s="5"/>
      <c r="C26" s="11"/>
      <c r="D26" s="11"/>
      <c r="E26" s="11"/>
      <c r="F26" s="6"/>
      <c r="G26" s="6"/>
      <c r="H26" s="6"/>
      <c r="I26" s="6"/>
      <c r="J26" s="188" t="s">
        <v>13</v>
      </c>
      <c r="K26" s="18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</row>
    <row r="27" spans="2:25" ht="24.6" customHeight="1" thickBot="1" x14ac:dyDescent="0.35">
      <c r="B27" s="15"/>
      <c r="C27" s="11"/>
      <c r="D27" s="20">
        <f>ABS((((E17 * F18) - (F17 * E18)) + ((E18 * F19) - (F18 * E19)) + ((E19 * F17) - (F19 * E17))) * 1/2)</f>
        <v>2</v>
      </c>
      <c r="E27" s="11"/>
      <c r="F27" s="11"/>
      <c r="G27" s="6"/>
      <c r="H27" s="6"/>
      <c r="I27" s="11"/>
      <c r="J27" s="34" t="s">
        <v>8</v>
      </c>
      <c r="K27" s="22">
        <f>(F18-F17)/(E18-E17)</f>
        <v>-0.33333333333333331</v>
      </c>
      <c r="L27" s="1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</row>
    <row r="28" spans="2:25" ht="24.6" customHeight="1" x14ac:dyDescent="0.3">
      <c r="B28" s="5"/>
      <c r="C28" s="11"/>
      <c r="D28" s="11"/>
      <c r="E28" s="11"/>
      <c r="F28" s="6"/>
      <c r="G28" s="6"/>
      <c r="H28" s="6"/>
      <c r="I28" s="11"/>
      <c r="J28" s="35" t="s">
        <v>9</v>
      </c>
      <c r="K28" s="22">
        <f>(F19-F18)/(E19-E18)</f>
        <v>0</v>
      </c>
      <c r="L28" s="1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</row>
    <row r="29" spans="2:25" ht="21.6" x14ac:dyDescent="0.3">
      <c r="B29" s="5"/>
      <c r="C29" s="6"/>
      <c r="D29" s="11"/>
      <c r="E29" s="6"/>
      <c r="F29" s="6"/>
      <c r="G29" s="6"/>
      <c r="H29" s="6"/>
      <c r="I29" s="11"/>
      <c r="J29" s="36" t="s">
        <v>10</v>
      </c>
      <c r="K29" s="22">
        <f>(F19-F17)/(E19-E17)</f>
        <v>1</v>
      </c>
      <c r="L29" s="1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</row>
    <row r="30" spans="2:25" x14ac:dyDescent="0.3">
      <c r="B30" s="5"/>
      <c r="C30" s="6"/>
      <c r="D30" s="6"/>
      <c r="E30" s="6"/>
      <c r="F30" s="6"/>
      <c r="G30" s="6"/>
      <c r="H30" s="6"/>
      <c r="I30" s="6"/>
      <c r="J30" s="11"/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</row>
    <row r="31" spans="2:25" x14ac:dyDescent="0.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</row>
    <row r="32" spans="2:25" ht="21.6" x14ac:dyDescent="0.4">
      <c r="B32" s="5"/>
      <c r="C32" s="6"/>
      <c r="D32" s="6"/>
      <c r="E32" s="194" t="s">
        <v>7</v>
      </c>
      <c r="F32" s="19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7"/>
    </row>
    <row r="33" spans="2:25" x14ac:dyDescent="0.3">
      <c r="B33" s="5"/>
      <c r="C33" s="6"/>
      <c r="D33" s="11"/>
      <c r="E33" s="11"/>
      <c r="F33" s="11"/>
      <c r="G33" s="11"/>
      <c r="H33" s="6"/>
      <c r="I33" s="6"/>
      <c r="J33" s="6"/>
      <c r="K33" s="6"/>
      <c r="L33" s="1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7"/>
    </row>
    <row r="34" spans="2:25" ht="21.6" x14ac:dyDescent="0.4">
      <c r="B34" s="5"/>
      <c r="C34" s="11"/>
      <c r="D34" s="28" t="s">
        <v>8</v>
      </c>
      <c r="E34" s="196">
        <f>SQRT(ABS(D12 - D11)^2+ABS(E12-E11)^2+ABS(F12-F11)^2)</f>
        <v>0</v>
      </c>
      <c r="F34" s="196"/>
      <c r="G34" s="11"/>
      <c r="H34" s="11"/>
      <c r="I34" s="6"/>
      <c r="J34" s="6"/>
      <c r="K34" s="190" t="s">
        <v>15</v>
      </c>
      <c r="L34" s="191"/>
      <c r="M34" s="19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7"/>
    </row>
    <row r="35" spans="2:25" ht="21.6" x14ac:dyDescent="0.4">
      <c r="B35" s="5"/>
      <c r="C35" s="11"/>
      <c r="D35" s="29" t="s">
        <v>9</v>
      </c>
      <c r="E35" s="196">
        <f>SQRT(ABS(E19 - E18)^2+ABS(F19-F18)^2)</f>
        <v>4</v>
      </c>
      <c r="F35" s="196"/>
      <c r="G35" s="11"/>
      <c r="H35" s="11"/>
      <c r="I35" s="6"/>
      <c r="J35" s="11"/>
      <c r="K35" s="31" t="s">
        <v>16</v>
      </c>
      <c r="L35" s="23">
        <f>DEGREES(ATAN(K27))</f>
        <v>-18.43494882292201</v>
      </c>
      <c r="M35" s="11"/>
      <c r="N35" s="11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</row>
    <row r="36" spans="2:25" ht="21.6" x14ac:dyDescent="0.4">
      <c r="B36" s="5"/>
      <c r="C36" s="11"/>
      <c r="D36" s="30" t="s">
        <v>10</v>
      </c>
      <c r="E36" s="196">
        <f>SQRT(ABS(E19 - E17)^2+ABS(F19-F17)^2)</f>
        <v>1.4142135623730951</v>
      </c>
      <c r="F36" s="196"/>
      <c r="G36" s="11"/>
      <c r="H36" s="11"/>
      <c r="I36" s="6"/>
      <c r="J36" s="11"/>
      <c r="K36" s="32" t="s">
        <v>17</v>
      </c>
      <c r="L36" s="23">
        <f>DEGREES(ATAN(K28))</f>
        <v>0</v>
      </c>
      <c r="M36" s="11"/>
      <c r="N36" s="11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2:25" ht="21.6" x14ac:dyDescent="0.4">
      <c r="B37" s="5"/>
      <c r="C37" s="6"/>
      <c r="D37" s="11"/>
      <c r="E37" s="11"/>
      <c r="F37" s="11"/>
      <c r="G37" s="11"/>
      <c r="H37" s="6"/>
      <c r="I37" s="6"/>
      <c r="J37" s="11"/>
      <c r="K37" s="33" t="s">
        <v>18</v>
      </c>
      <c r="L37" s="23">
        <f>DEGREES(ATAN(K29))</f>
        <v>45</v>
      </c>
      <c r="M37" s="11"/>
      <c r="N37" s="11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</row>
    <row r="38" spans="2:25" x14ac:dyDescent="0.3">
      <c r="B38" s="5"/>
      <c r="C38" s="6"/>
      <c r="D38" s="6"/>
      <c r="E38" s="11"/>
      <c r="F38" s="11"/>
      <c r="G38" s="6"/>
      <c r="H38" s="6"/>
      <c r="I38" s="6"/>
      <c r="J38" s="6"/>
      <c r="K38" s="11"/>
      <c r="L38" s="11"/>
      <c r="M38" s="1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7"/>
    </row>
    <row r="39" spans="2:25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1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7"/>
    </row>
    <row r="40" spans="2:25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</row>
    <row r="41" spans="2:25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7"/>
    </row>
    <row r="42" spans="2:25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7"/>
    </row>
    <row r="43" spans="2:25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7"/>
    </row>
    <row r="44" spans="2:25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7"/>
    </row>
    <row r="45" spans="2:25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7"/>
    </row>
    <row r="46" spans="2:25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7"/>
    </row>
    <row r="47" spans="2:25" ht="15" thickBot="1" x14ac:dyDescent="0.35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</row>
  </sheetData>
  <mergeCells count="8">
    <mergeCell ref="E35:F35"/>
    <mergeCell ref="E36:F36"/>
    <mergeCell ref="L17:M17"/>
    <mergeCell ref="J26:K26"/>
    <mergeCell ref="K34:M34"/>
    <mergeCell ref="E15:F15"/>
    <mergeCell ref="E32:F32"/>
    <mergeCell ref="E34:F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2"/>
  <sheetViews>
    <sheetView zoomScale="90" zoomScaleNormal="90" workbookViewId="0">
      <selection activeCell="V22" sqref="V22"/>
    </sheetView>
  </sheetViews>
  <sheetFormatPr defaultRowHeight="14.4" x14ac:dyDescent="0.3"/>
  <cols>
    <col min="11" max="11" width="8.77734375" customWidth="1"/>
  </cols>
  <sheetData>
    <row r="1" spans="2:20" ht="15" thickBot="1" x14ac:dyDescent="0.35"/>
    <row r="2" spans="2:20" x14ac:dyDescent="0.3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70"/>
      <c r="N2" s="72"/>
      <c r="O2" s="72"/>
      <c r="P2" s="72"/>
      <c r="Q2" s="72"/>
      <c r="R2" s="72"/>
      <c r="S2" s="72"/>
      <c r="T2" s="42"/>
    </row>
    <row r="3" spans="2:20" x14ac:dyDescent="0.3">
      <c r="B3" s="61"/>
      <c r="C3" s="11"/>
      <c r="D3" s="11"/>
      <c r="E3" s="11"/>
      <c r="F3" s="11"/>
      <c r="G3" s="11"/>
      <c r="H3" s="11"/>
      <c r="I3" s="11"/>
      <c r="J3" s="11"/>
      <c r="K3" s="11"/>
      <c r="L3" s="11"/>
      <c r="M3" s="71"/>
      <c r="N3" s="72"/>
      <c r="O3" s="72"/>
      <c r="P3" s="72"/>
      <c r="Q3" s="72"/>
      <c r="R3" s="72"/>
      <c r="S3" s="72"/>
      <c r="T3" s="42"/>
    </row>
    <row r="4" spans="2:20" x14ac:dyDescent="0.3">
      <c r="B4" s="61"/>
      <c r="C4" s="11"/>
      <c r="D4" s="11"/>
      <c r="E4" s="11"/>
      <c r="F4" s="11"/>
      <c r="G4" s="11"/>
      <c r="H4" s="11"/>
      <c r="I4" s="11"/>
      <c r="J4" s="11"/>
      <c r="K4" s="11"/>
      <c r="L4" s="11"/>
      <c r="M4" s="71"/>
      <c r="N4" s="72"/>
      <c r="O4" s="72"/>
      <c r="P4" s="72"/>
      <c r="Q4" s="72"/>
      <c r="R4" s="72"/>
      <c r="S4" s="72"/>
      <c r="T4" s="42"/>
    </row>
    <row r="5" spans="2:20" x14ac:dyDescent="0.3">
      <c r="B5" s="61"/>
      <c r="C5" s="11"/>
      <c r="D5" s="11"/>
      <c r="E5" s="11"/>
      <c r="F5" s="11"/>
      <c r="G5" s="11"/>
      <c r="H5" s="11"/>
      <c r="I5" s="11"/>
      <c r="J5" s="11"/>
      <c r="K5" s="11"/>
      <c r="L5" s="11"/>
      <c r="M5" s="71"/>
      <c r="N5" s="72"/>
      <c r="O5" s="72"/>
      <c r="P5" s="72"/>
      <c r="Q5" s="72"/>
      <c r="R5" s="72"/>
      <c r="S5" s="72"/>
      <c r="T5" s="42"/>
    </row>
    <row r="6" spans="2:20" x14ac:dyDescent="0.3">
      <c r="B6" s="61"/>
      <c r="C6" s="11"/>
      <c r="D6" s="11"/>
      <c r="E6" s="11"/>
      <c r="F6" s="11"/>
      <c r="G6" s="11"/>
      <c r="H6" s="11"/>
      <c r="I6" s="11"/>
      <c r="J6" s="11"/>
      <c r="K6" s="11"/>
      <c r="L6" s="11"/>
      <c r="M6" s="71"/>
      <c r="N6" s="72"/>
      <c r="O6" s="72"/>
      <c r="P6" s="72"/>
      <c r="Q6" s="72"/>
      <c r="R6" s="72"/>
      <c r="S6" s="72"/>
      <c r="T6" s="42"/>
    </row>
    <row r="7" spans="2:20" x14ac:dyDescent="0.3">
      <c r="B7" s="61"/>
      <c r="C7" s="11"/>
      <c r="D7" s="11"/>
      <c r="E7" s="11"/>
      <c r="F7" s="11"/>
      <c r="G7" s="11"/>
      <c r="H7" s="11"/>
      <c r="I7" s="11"/>
      <c r="J7" s="11"/>
      <c r="K7" s="11"/>
      <c r="L7" s="11"/>
      <c r="M7" s="71"/>
      <c r="N7" s="72"/>
      <c r="O7" s="72"/>
      <c r="P7" s="72"/>
      <c r="Q7" s="72"/>
      <c r="R7" s="72"/>
      <c r="S7" s="72"/>
      <c r="T7" s="42"/>
    </row>
    <row r="8" spans="2:20" ht="15" thickBot="1" x14ac:dyDescent="0.35">
      <c r="B8" s="61"/>
      <c r="C8" s="11"/>
      <c r="D8" s="11"/>
      <c r="E8" s="11"/>
      <c r="F8" s="11"/>
      <c r="G8" s="11"/>
      <c r="H8" s="11"/>
      <c r="I8" s="11"/>
      <c r="J8" s="11"/>
      <c r="K8" s="11"/>
      <c r="L8" s="11"/>
      <c r="M8" s="71"/>
      <c r="N8" s="72"/>
      <c r="O8" s="72"/>
      <c r="P8" s="72"/>
      <c r="Q8" s="72"/>
      <c r="R8" s="72"/>
      <c r="S8" s="72"/>
      <c r="T8" s="42"/>
    </row>
    <row r="9" spans="2:20" ht="17.399999999999999" x14ac:dyDescent="0.3">
      <c r="B9" s="61"/>
      <c r="C9" s="11"/>
      <c r="D9" s="202" t="s">
        <v>1</v>
      </c>
      <c r="E9" s="203"/>
      <c r="F9" s="204"/>
      <c r="G9" s="11"/>
      <c r="H9" s="11"/>
      <c r="I9" s="11"/>
      <c r="J9" s="11"/>
      <c r="K9" s="11"/>
      <c r="L9" s="11"/>
      <c r="M9" s="71"/>
      <c r="N9" s="72"/>
      <c r="O9" s="72"/>
      <c r="P9" s="72"/>
      <c r="Q9" s="72"/>
      <c r="R9" s="72"/>
      <c r="S9" s="72"/>
      <c r="T9" s="42"/>
    </row>
    <row r="10" spans="2:20" x14ac:dyDescent="0.3">
      <c r="B10" s="61"/>
      <c r="C10" s="11"/>
      <c r="D10" s="67" t="s">
        <v>2</v>
      </c>
      <c r="E10" s="66" t="s">
        <v>3</v>
      </c>
      <c r="F10" s="68" t="s">
        <v>19</v>
      </c>
      <c r="G10" s="11"/>
      <c r="H10" s="11"/>
      <c r="I10" s="11"/>
      <c r="J10" s="11"/>
      <c r="K10" s="11"/>
      <c r="L10" s="11"/>
      <c r="M10" s="71"/>
      <c r="N10" s="72"/>
      <c r="O10" s="72"/>
      <c r="P10" s="72"/>
      <c r="Q10" s="72"/>
      <c r="R10" s="72"/>
      <c r="S10" s="72"/>
      <c r="T10" s="42"/>
    </row>
    <row r="11" spans="2:20" ht="16.2" x14ac:dyDescent="0.3">
      <c r="B11" s="61"/>
      <c r="C11" s="65" t="s">
        <v>0</v>
      </c>
      <c r="D11" s="73">
        <v>5</v>
      </c>
      <c r="E11" s="74">
        <v>4</v>
      </c>
      <c r="F11" s="75">
        <v>6</v>
      </c>
      <c r="G11" s="11"/>
      <c r="H11" s="11"/>
      <c r="I11" s="11"/>
      <c r="J11" s="11"/>
      <c r="K11" s="11"/>
      <c r="L11" s="11"/>
      <c r="M11" s="71"/>
      <c r="N11" s="72"/>
      <c r="O11" s="72"/>
      <c r="P11" s="72"/>
      <c r="Q11" s="72"/>
      <c r="R11" s="72"/>
      <c r="S11" s="72"/>
      <c r="T11" s="42"/>
    </row>
    <row r="12" spans="2:20" ht="16.2" x14ac:dyDescent="0.3">
      <c r="B12" s="61"/>
      <c r="C12" s="65" t="s">
        <v>4</v>
      </c>
      <c r="D12" s="73">
        <v>4</v>
      </c>
      <c r="E12" s="74">
        <v>8</v>
      </c>
      <c r="F12" s="75">
        <v>5</v>
      </c>
      <c r="G12" s="11"/>
      <c r="H12" s="11"/>
      <c r="I12" s="11"/>
      <c r="J12" s="11"/>
      <c r="K12" s="11"/>
      <c r="L12" s="11"/>
      <c r="M12" s="71"/>
      <c r="N12" s="72"/>
      <c r="O12" s="72"/>
      <c r="P12" s="72"/>
      <c r="Q12" s="72"/>
      <c r="R12" s="72"/>
      <c r="S12" s="72"/>
      <c r="T12" s="42"/>
    </row>
    <row r="13" spans="2:20" ht="16.8" thickBot="1" x14ac:dyDescent="0.35">
      <c r="B13" s="61"/>
      <c r="C13" s="65" t="s">
        <v>5</v>
      </c>
      <c r="D13" s="76">
        <v>6</v>
      </c>
      <c r="E13" s="77">
        <v>5</v>
      </c>
      <c r="F13" s="78">
        <v>4</v>
      </c>
      <c r="G13" s="11"/>
      <c r="H13" s="11"/>
      <c r="I13" s="11"/>
      <c r="J13" s="11"/>
      <c r="K13" s="11"/>
      <c r="L13" s="11"/>
      <c r="M13" s="71"/>
      <c r="N13" s="72"/>
      <c r="O13" s="72"/>
      <c r="P13" s="72"/>
      <c r="Q13" s="72"/>
      <c r="R13" s="72"/>
      <c r="S13" s="72"/>
      <c r="T13" s="42"/>
    </row>
    <row r="14" spans="2:20" ht="16.2" x14ac:dyDescent="0.3">
      <c r="B14" s="61"/>
      <c r="C14" s="11"/>
      <c r="D14" s="79"/>
      <c r="E14" s="79"/>
      <c r="F14" s="79"/>
      <c r="G14" s="11"/>
      <c r="H14" s="11"/>
      <c r="I14" s="11"/>
      <c r="J14" s="11"/>
      <c r="K14" s="11"/>
      <c r="L14" s="11"/>
      <c r="M14" s="71"/>
      <c r="N14" s="72"/>
      <c r="O14" s="72"/>
      <c r="P14" s="72"/>
      <c r="Q14" s="72"/>
      <c r="R14" s="72"/>
      <c r="S14" s="72"/>
      <c r="T14" s="42"/>
    </row>
    <row r="15" spans="2:20" ht="16.8" thickBot="1" x14ac:dyDescent="0.35">
      <c r="B15" s="61"/>
      <c r="C15" s="11"/>
      <c r="D15" s="205"/>
      <c r="E15" s="205"/>
      <c r="F15" s="205"/>
      <c r="G15" s="11"/>
      <c r="H15" s="11"/>
      <c r="I15" s="11"/>
      <c r="J15" s="11"/>
      <c r="K15" s="11"/>
      <c r="L15" s="11"/>
      <c r="M15" s="71"/>
      <c r="N15" s="72"/>
      <c r="O15" s="72"/>
      <c r="P15" s="72"/>
      <c r="Q15" s="72"/>
      <c r="R15" s="72"/>
      <c r="S15" s="72"/>
      <c r="T15" s="42"/>
    </row>
    <row r="16" spans="2:20" ht="16.8" thickTop="1" x14ac:dyDescent="0.3">
      <c r="B16" s="61"/>
      <c r="C16" s="11"/>
      <c r="D16" s="206" t="s">
        <v>7</v>
      </c>
      <c r="E16" s="206"/>
      <c r="F16" s="206"/>
      <c r="G16" s="11"/>
      <c r="H16" s="11"/>
      <c r="I16" s="11"/>
      <c r="J16" s="11"/>
      <c r="K16" s="11"/>
      <c r="L16" s="11"/>
      <c r="M16" s="71"/>
      <c r="N16" s="72"/>
      <c r="O16" s="72"/>
      <c r="P16" s="72"/>
      <c r="Q16" s="72"/>
      <c r="R16" s="72"/>
      <c r="S16" s="72"/>
      <c r="T16" s="42"/>
    </row>
    <row r="17" spans="2:20" ht="16.2" x14ac:dyDescent="0.3">
      <c r="B17" s="61"/>
      <c r="C17" s="11"/>
      <c r="D17" s="74" t="s">
        <v>8</v>
      </c>
      <c r="E17" s="201">
        <f>SQRT(ABS(D12-D11)^2+ABS(E12-E11)^2+ABS(F12-F11)^2)</f>
        <v>4.2426406871192848</v>
      </c>
      <c r="F17" s="201"/>
      <c r="G17" s="11"/>
      <c r="H17" s="11"/>
      <c r="I17" s="11"/>
      <c r="J17" s="11"/>
      <c r="K17" s="11"/>
      <c r="L17" s="11"/>
      <c r="M17" s="71"/>
      <c r="N17" s="72"/>
      <c r="O17" s="72"/>
      <c r="P17" s="72"/>
      <c r="Q17" s="72"/>
      <c r="R17" s="72"/>
      <c r="S17" s="72"/>
      <c r="T17" s="42"/>
    </row>
    <row r="18" spans="2:20" ht="16.2" x14ac:dyDescent="0.3">
      <c r="B18" s="61"/>
      <c r="C18" s="11"/>
      <c r="D18" s="74" t="s">
        <v>9</v>
      </c>
      <c r="E18" s="201">
        <f>SQRT(ABS(D13-D12)^2+ABS(E13-E12)^2+ABS(F13-F12)^2)</f>
        <v>3.7416573867739413</v>
      </c>
      <c r="F18" s="201"/>
      <c r="G18" s="11"/>
      <c r="H18" s="11"/>
      <c r="I18" s="11"/>
      <c r="J18" s="11"/>
      <c r="K18" s="11"/>
      <c r="L18" s="11"/>
      <c r="M18" s="71"/>
      <c r="N18" s="72"/>
      <c r="O18" s="72"/>
      <c r="P18" s="72"/>
      <c r="Q18" s="72"/>
      <c r="R18" s="72"/>
      <c r="S18" s="72"/>
      <c r="T18" s="42"/>
    </row>
    <row r="19" spans="2:20" ht="16.2" x14ac:dyDescent="0.3">
      <c r="B19" s="61"/>
      <c r="C19" s="11"/>
      <c r="D19" s="74" t="s">
        <v>10</v>
      </c>
      <c r="E19" s="201">
        <f>SQRT(ABS(D13-D11)^2+ABS(E13-E11)^2+ABS(F13-F11)^2)</f>
        <v>2.4494897427831779</v>
      </c>
      <c r="F19" s="201"/>
      <c r="G19" s="11"/>
      <c r="H19" s="11"/>
      <c r="I19" s="11"/>
      <c r="J19" s="11"/>
      <c r="K19" s="11"/>
      <c r="L19" s="11"/>
      <c r="M19" s="71"/>
      <c r="N19" s="72"/>
      <c r="O19" s="72"/>
      <c r="P19" s="72"/>
      <c r="Q19" s="72"/>
      <c r="R19" s="72"/>
      <c r="S19" s="72"/>
      <c r="T19" s="42"/>
    </row>
    <row r="20" spans="2:20" ht="16.2" x14ac:dyDescent="0.3">
      <c r="B20" s="61"/>
      <c r="C20" s="11"/>
      <c r="D20" s="80"/>
      <c r="E20" s="197"/>
      <c r="F20" s="197"/>
      <c r="G20" s="11"/>
      <c r="H20" s="11"/>
      <c r="I20" s="11"/>
      <c r="J20" s="11"/>
      <c r="K20" s="11"/>
      <c r="L20" s="11"/>
      <c r="M20" s="71"/>
      <c r="N20" s="72"/>
      <c r="O20" s="72"/>
      <c r="P20" s="72"/>
      <c r="Q20" s="72"/>
      <c r="R20" s="72"/>
      <c r="S20" s="72"/>
      <c r="T20" s="42"/>
    </row>
    <row r="21" spans="2:20" ht="16.2" x14ac:dyDescent="0.3">
      <c r="B21" s="61"/>
      <c r="C21" s="11"/>
      <c r="D21" s="80"/>
      <c r="E21" s="197"/>
      <c r="F21" s="197"/>
      <c r="G21" s="11"/>
      <c r="H21" s="11"/>
      <c r="I21" s="11"/>
      <c r="J21" s="11"/>
      <c r="K21" s="11"/>
      <c r="L21" s="11"/>
      <c r="M21" s="71"/>
      <c r="N21" s="72"/>
      <c r="O21" s="72"/>
      <c r="P21" s="72"/>
      <c r="Q21" s="72"/>
      <c r="R21" s="72"/>
      <c r="S21" s="72"/>
      <c r="T21" s="42"/>
    </row>
    <row r="22" spans="2:20" ht="16.8" thickBot="1" x14ac:dyDescent="0.35">
      <c r="B22" s="61"/>
      <c r="C22" s="11"/>
      <c r="D22" s="79"/>
      <c r="E22" s="79"/>
      <c r="F22" s="79"/>
      <c r="G22" s="11"/>
      <c r="H22" s="11"/>
      <c r="I22" s="11"/>
      <c r="J22" s="11"/>
      <c r="K22" s="11"/>
      <c r="L22" s="11"/>
      <c r="M22" s="71"/>
      <c r="N22" s="72"/>
      <c r="O22" s="72"/>
      <c r="P22" s="72"/>
      <c r="Q22" s="72"/>
      <c r="R22" s="72"/>
      <c r="S22" s="72"/>
      <c r="T22" s="42"/>
    </row>
    <row r="23" spans="2:20" ht="16.2" x14ac:dyDescent="0.3">
      <c r="B23" s="61"/>
      <c r="C23" s="11"/>
      <c r="D23" s="198" t="s">
        <v>11</v>
      </c>
      <c r="E23" s="199"/>
      <c r="F23" s="200"/>
      <c r="G23" s="11"/>
      <c r="H23" s="11"/>
      <c r="I23" s="11"/>
      <c r="J23" s="11"/>
      <c r="K23" s="11"/>
      <c r="L23" s="11"/>
      <c r="M23" s="71"/>
      <c r="N23" s="72"/>
      <c r="O23" s="72"/>
      <c r="P23" s="72"/>
      <c r="Q23" s="72"/>
      <c r="R23" s="72"/>
      <c r="S23" s="72"/>
      <c r="T23" s="42"/>
    </row>
    <row r="24" spans="2:20" ht="16.2" x14ac:dyDescent="0.3">
      <c r="B24" s="61"/>
      <c r="C24" s="11"/>
      <c r="D24" s="73" t="s">
        <v>2</v>
      </c>
      <c r="E24" s="74" t="s">
        <v>3</v>
      </c>
      <c r="F24" s="75" t="s">
        <v>19</v>
      </c>
      <c r="G24" s="11"/>
      <c r="H24" s="11"/>
      <c r="I24" s="11"/>
      <c r="J24" s="11"/>
      <c r="K24" s="11"/>
      <c r="L24" s="11"/>
      <c r="M24" s="71"/>
      <c r="N24" s="72"/>
      <c r="O24" s="72"/>
      <c r="P24" s="72"/>
      <c r="Q24" s="72"/>
      <c r="R24" s="72"/>
      <c r="S24" s="72"/>
      <c r="T24" s="42"/>
    </row>
    <row r="25" spans="2:20" ht="16.2" x14ac:dyDescent="0.3">
      <c r="B25" s="61"/>
      <c r="C25" s="69" t="s">
        <v>8</v>
      </c>
      <c r="D25" s="81">
        <f>(D12+D11) / 2</f>
        <v>4.5</v>
      </c>
      <c r="E25" s="82">
        <f>(E12+E11)/2</f>
        <v>6</v>
      </c>
      <c r="F25" s="83">
        <f>(F11+F12)/2</f>
        <v>5.5</v>
      </c>
      <c r="G25" s="11"/>
      <c r="H25" s="11"/>
      <c r="I25" s="11"/>
      <c r="J25" s="11"/>
      <c r="K25" s="11"/>
      <c r="L25" s="11"/>
      <c r="M25" s="71"/>
      <c r="N25" s="72"/>
      <c r="O25" s="72"/>
      <c r="P25" s="72"/>
      <c r="Q25" s="72"/>
      <c r="R25" s="72"/>
      <c r="S25" s="72"/>
      <c r="T25" s="42"/>
    </row>
    <row r="26" spans="2:20" ht="16.2" x14ac:dyDescent="0.3">
      <c r="B26" s="61"/>
      <c r="C26" s="69" t="s">
        <v>9</v>
      </c>
      <c r="D26" s="81">
        <f>(D13+D12)/2</f>
        <v>5</v>
      </c>
      <c r="E26" s="82">
        <f>(E12+E13)/2</f>
        <v>6.5</v>
      </c>
      <c r="F26" s="83">
        <f>(F12+F13)/2</f>
        <v>4.5</v>
      </c>
      <c r="G26" s="11"/>
      <c r="H26" s="11"/>
      <c r="I26" s="11"/>
      <c r="J26" s="11"/>
      <c r="K26" s="11"/>
      <c r="L26" s="11"/>
      <c r="M26" s="71"/>
      <c r="N26" s="72"/>
      <c r="O26" s="72"/>
      <c r="P26" s="72"/>
      <c r="Q26" s="72"/>
      <c r="R26" s="72"/>
      <c r="S26" s="72"/>
      <c r="T26" s="42"/>
    </row>
    <row r="27" spans="2:20" ht="16.8" thickBot="1" x14ac:dyDescent="0.35">
      <c r="B27" s="61"/>
      <c r="C27" s="69" t="s">
        <v>10</v>
      </c>
      <c r="D27" s="84">
        <f>(D11+D13)/2</f>
        <v>5.5</v>
      </c>
      <c r="E27" s="85">
        <f>(E11+E13)/2</f>
        <v>4.5</v>
      </c>
      <c r="F27" s="86">
        <f>(F11+F13)/2</f>
        <v>5</v>
      </c>
      <c r="G27" s="11"/>
      <c r="H27" s="11"/>
      <c r="I27" s="11"/>
      <c r="J27" s="11"/>
      <c r="K27" s="11"/>
      <c r="L27" s="11"/>
      <c r="M27" s="71"/>
      <c r="N27" s="72"/>
      <c r="O27" s="72"/>
      <c r="P27" s="72"/>
      <c r="Q27" s="72"/>
      <c r="R27" s="72"/>
      <c r="S27" s="72"/>
      <c r="T27" s="42"/>
    </row>
    <row r="28" spans="2:20" x14ac:dyDescent="0.3">
      <c r="B28" s="6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71"/>
      <c r="N28" s="72"/>
      <c r="O28" s="72"/>
      <c r="P28" s="72"/>
      <c r="Q28" s="72"/>
      <c r="R28" s="72"/>
      <c r="S28" s="72"/>
      <c r="T28" s="42"/>
    </row>
    <row r="29" spans="2:20" x14ac:dyDescent="0.3">
      <c r="B29" s="6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71"/>
      <c r="N29" s="72"/>
      <c r="O29" s="72"/>
      <c r="P29" s="72"/>
      <c r="Q29" s="72"/>
      <c r="R29" s="72"/>
      <c r="S29" s="72"/>
      <c r="T29" s="42"/>
    </row>
    <row r="30" spans="2:20" x14ac:dyDescent="0.3">
      <c r="B30" s="6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71"/>
      <c r="N30" s="72"/>
      <c r="O30" s="72"/>
      <c r="P30" s="72"/>
      <c r="Q30" s="72"/>
      <c r="R30" s="72"/>
      <c r="S30" s="72"/>
      <c r="T30" s="42"/>
    </row>
    <row r="31" spans="2:20" x14ac:dyDescent="0.3">
      <c r="B31" s="6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1"/>
      <c r="N31" s="72"/>
      <c r="O31" s="72"/>
      <c r="P31" s="72"/>
      <c r="Q31" s="72"/>
      <c r="R31" s="72"/>
      <c r="S31" s="72"/>
      <c r="T31" s="42"/>
    </row>
    <row r="32" spans="2:20" ht="15" thickBot="1" x14ac:dyDescent="0.35"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4"/>
      <c r="N32" s="72"/>
      <c r="O32" s="72"/>
      <c r="P32" s="72"/>
      <c r="Q32" s="72"/>
      <c r="R32" s="72"/>
      <c r="S32" s="72"/>
      <c r="T32" s="42"/>
    </row>
  </sheetData>
  <mergeCells count="9">
    <mergeCell ref="E21:F21"/>
    <mergeCell ref="D23:F23"/>
    <mergeCell ref="E17:F17"/>
    <mergeCell ref="E18:F18"/>
    <mergeCell ref="D9:F9"/>
    <mergeCell ref="D15:F15"/>
    <mergeCell ref="D16:F16"/>
    <mergeCell ref="E19:F19"/>
    <mergeCell ref="E20:F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32"/>
  <sheetViews>
    <sheetView topLeftCell="A7" zoomScale="90" zoomScaleNormal="90" workbookViewId="0">
      <selection activeCell="G24" sqref="G24"/>
    </sheetView>
  </sheetViews>
  <sheetFormatPr defaultRowHeight="14.4" x14ac:dyDescent="0.3"/>
  <sheetData>
    <row r="2" spans="2:20" x14ac:dyDescent="0.3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2:20" x14ac:dyDescent="0.3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2:20" x14ac:dyDescent="0.3"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spans="2:20" x14ac:dyDescent="0.3"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</row>
    <row r="6" spans="2:20" x14ac:dyDescent="0.3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spans="2:20" x14ac:dyDescent="0.3"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spans="2:20" x14ac:dyDescent="0.3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</row>
    <row r="9" spans="2:20" x14ac:dyDescent="0.3"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</row>
    <row r="10" spans="2:20" ht="15" thickBot="1" x14ac:dyDescent="0.35"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 spans="2:20" ht="17.399999999999999" x14ac:dyDescent="0.3">
      <c r="B11" s="87"/>
      <c r="C11" s="207" t="s">
        <v>1</v>
      </c>
      <c r="D11" s="208"/>
      <c r="E11" s="209"/>
      <c r="F11" s="87"/>
      <c r="G11" s="87"/>
      <c r="H11" s="87" t="s">
        <v>27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</row>
    <row r="12" spans="2:20" ht="17.399999999999999" x14ac:dyDescent="0.3">
      <c r="B12" s="87"/>
      <c r="C12" s="88" t="s">
        <v>2</v>
      </c>
      <c r="D12" s="89" t="s">
        <v>3</v>
      </c>
      <c r="E12" s="90" t="s">
        <v>20</v>
      </c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2:20" ht="24" thickBot="1" x14ac:dyDescent="0.35">
      <c r="B13" s="87"/>
      <c r="C13" s="92">
        <v>-5</v>
      </c>
      <c r="D13" s="93">
        <v>8</v>
      </c>
      <c r="E13" s="94">
        <v>6</v>
      </c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2:20" x14ac:dyDescent="0.3"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</row>
    <row r="15" spans="2:20" x14ac:dyDescent="0.3"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</row>
    <row r="16" spans="2:20" x14ac:dyDescent="0.3"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</row>
    <row r="17" spans="2:20" ht="17.399999999999999" x14ac:dyDescent="0.3">
      <c r="B17" s="87"/>
      <c r="C17" s="210" t="s">
        <v>21</v>
      </c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87"/>
      <c r="Q17" s="87"/>
      <c r="R17" s="87"/>
      <c r="S17" s="87" t="s">
        <v>27</v>
      </c>
      <c r="T17" s="87"/>
    </row>
    <row r="18" spans="2:20" ht="27.6" x14ac:dyDescent="0.3">
      <c r="B18" s="87"/>
      <c r="C18" s="91" t="s">
        <v>14</v>
      </c>
      <c r="D18" s="91" t="s">
        <v>2</v>
      </c>
      <c r="E18" s="91" t="str">
        <f>IF(C13&gt;=0, "-", "+")</f>
        <v>+</v>
      </c>
      <c r="F18" s="91">
        <f>IF(C13&lt;0,-C13,C13)</f>
        <v>5</v>
      </c>
      <c r="G18" s="91" t="s">
        <v>22</v>
      </c>
      <c r="H18" s="91" t="s">
        <v>23</v>
      </c>
      <c r="I18" s="91" t="s">
        <v>14</v>
      </c>
      <c r="J18" s="91" t="s">
        <v>3</v>
      </c>
      <c r="K18" s="91" t="str">
        <f>IF(D13&gt;=0,"-","+")</f>
        <v>-</v>
      </c>
      <c r="L18" s="91">
        <f>IF(D13&lt;0,-D13,D13)</f>
        <v>8</v>
      </c>
      <c r="M18" s="91" t="s">
        <v>22</v>
      </c>
      <c r="N18" s="91" t="s">
        <v>12</v>
      </c>
      <c r="O18" s="91">
        <f>E13^2</f>
        <v>36</v>
      </c>
      <c r="P18" s="87"/>
      <c r="Q18" s="87"/>
      <c r="R18" s="87"/>
      <c r="S18" s="87"/>
      <c r="T18" s="87"/>
    </row>
    <row r="19" spans="2:20" x14ac:dyDescent="0.3"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</row>
    <row r="20" spans="2:20" x14ac:dyDescent="0.3">
      <c r="B20" s="87" t="s">
        <v>27</v>
      </c>
      <c r="C20" s="87" t="s">
        <v>27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</row>
    <row r="21" spans="2:20" x14ac:dyDescent="0.3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95"/>
      <c r="S21" s="87"/>
      <c r="T21" s="87"/>
    </row>
    <row r="22" spans="2:20" ht="17.399999999999999" x14ac:dyDescent="0.3">
      <c r="B22" s="87"/>
      <c r="C22" s="212" t="s">
        <v>24</v>
      </c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4"/>
      <c r="P22" s="87"/>
      <c r="Q22" s="87"/>
      <c r="R22" s="87"/>
      <c r="S22" s="87"/>
      <c r="T22" s="87"/>
    </row>
    <row r="23" spans="2:20" ht="32.4" x14ac:dyDescent="0.3">
      <c r="B23" s="87"/>
      <c r="C23" s="91" t="s">
        <v>25</v>
      </c>
      <c r="D23" s="91" t="s">
        <v>23</v>
      </c>
      <c r="E23" s="91" t="s">
        <v>26</v>
      </c>
      <c r="F23" s="91" t="str">
        <f>IF(C13&lt;&gt;0,IF(E18="+","+","-"),IF(D13&lt;&gt;0,IF(K18="+","+","-"),IF(E13&lt;&gt;0,"-","=")))</f>
        <v>+</v>
      </c>
      <c r="G23" s="91">
        <f>IF(C13&lt;&gt;0,F18*2,IF(D13&lt;&gt;0,L18*2,IF(E13&lt;&gt;0,E13^2,0)))</f>
        <v>10</v>
      </c>
      <c r="H23" s="91" t="s">
        <v>2</v>
      </c>
      <c r="I23" s="91" t="str">
        <f>IF(C13&lt;&gt;0,IF(D13&lt;&gt;0,IF(K18="+","+","-"),IF(E13&lt;&gt;0,IF(7^2&gt;F18^2,"-","+"),"+")),IF(D13&lt;&gt;0,IF(O18*2&gt;L18*2,"-","+"),IF(E13&lt;&gt;0,"0","")))</f>
        <v>-</v>
      </c>
      <c r="J23" s="91">
        <f>IF(C13&lt;&gt;0,IF(D13&lt;&gt;0,L18*2,IF(O18^2&gt;F18^2,O18^2-F18^2,F18^2-O18^2)),IF(D13&lt;&gt;0,IF(O18^2&gt;L18^2,O18^2-F18^2,L18^2-O18^2),""))</f>
        <v>16</v>
      </c>
      <c r="K23" s="91" t="s">
        <v>3</v>
      </c>
      <c r="L23" s="91" t="str">
        <f>IF(C13&lt;&gt;0,IF(D13&lt;&gt;0,IF(E13&lt;&gt;0,IF(E13^2&gt;C13^2+D13^2,"-","+"),"+"),0),IF(D13&lt;&gt;0,"0",""))</f>
        <v>+</v>
      </c>
      <c r="M23" s="91">
        <f>IF(C13&lt;&gt;0,IF(D13&lt;&gt;0,IF(E13&gt;0,IF(E13^2&gt;(C13^2+D13^2),E13^2-(C13^2+D13^2),(C13^2+D13^2)-E13^2),D13^2+C13^2),""),"")</f>
        <v>53</v>
      </c>
      <c r="N23" s="91" t="s">
        <v>12</v>
      </c>
      <c r="O23" s="91">
        <v>0</v>
      </c>
      <c r="P23" s="87"/>
      <c r="Q23" s="87"/>
      <c r="R23" s="87"/>
      <c r="S23" s="87"/>
      <c r="T23" s="87"/>
    </row>
    <row r="24" spans="2:20" x14ac:dyDescent="0.3"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</row>
    <row r="25" spans="2:20" x14ac:dyDescent="0.3"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</row>
    <row r="26" spans="2:20" x14ac:dyDescent="0.3"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</row>
    <row r="27" spans="2:20" x14ac:dyDescent="0.3">
      <c r="B27" s="87"/>
      <c r="C27" s="87"/>
      <c r="D27" s="87"/>
      <c r="E27" s="87"/>
      <c r="F27" s="87"/>
      <c r="G27" s="87"/>
      <c r="H27" s="87"/>
      <c r="I27" s="87"/>
      <c r="J27" s="87" t="s">
        <v>27</v>
      </c>
      <c r="K27" s="87"/>
      <c r="L27" s="87"/>
      <c r="M27" s="87"/>
      <c r="N27" s="87"/>
      <c r="O27" s="87"/>
      <c r="P27" s="87"/>
      <c r="Q27" s="87"/>
      <c r="R27" s="87"/>
      <c r="S27" s="87"/>
      <c r="T27" s="87"/>
    </row>
    <row r="28" spans="2:20" x14ac:dyDescent="0.3"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</row>
    <row r="29" spans="2:20" x14ac:dyDescent="0.3">
      <c r="B29" s="87"/>
      <c r="C29" s="87"/>
      <c r="D29" s="87" t="s">
        <v>27</v>
      </c>
      <c r="E29" s="87"/>
      <c r="F29" s="87"/>
      <c r="G29" s="87"/>
      <c r="H29" s="87"/>
      <c r="I29" s="87" t="s">
        <v>27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</row>
    <row r="30" spans="2:20" x14ac:dyDescent="0.3"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</row>
    <row r="31" spans="2:20" x14ac:dyDescent="0.3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spans="2:20" x14ac:dyDescent="0.3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</row>
  </sheetData>
  <mergeCells count="3">
    <mergeCell ref="C11:E11"/>
    <mergeCell ref="C17:O17"/>
    <mergeCell ref="C22:O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6"/>
  <sheetViews>
    <sheetView tabSelected="1" topLeftCell="A7" zoomScale="60" zoomScaleNormal="60" workbookViewId="0">
      <selection activeCell="G14" sqref="G14"/>
    </sheetView>
  </sheetViews>
  <sheetFormatPr defaultRowHeight="14.4" x14ac:dyDescent="0.3"/>
  <cols>
    <col min="3" max="3" width="9" bestFit="1" customWidth="1"/>
    <col min="7" max="7" width="11.33203125" bestFit="1" customWidth="1"/>
    <col min="8" max="8" width="11.109375" bestFit="1" customWidth="1"/>
    <col min="10" max="10" width="11.33203125" bestFit="1" customWidth="1"/>
    <col min="12" max="12" width="18.109375" bestFit="1" customWidth="1"/>
    <col min="13" max="13" width="11.21875" bestFit="1" customWidth="1"/>
    <col min="14" max="14" width="18.44140625" bestFit="1" customWidth="1"/>
    <col min="16" max="17" width="11.21875" bestFit="1" customWidth="1"/>
  </cols>
  <sheetData>
    <row r="1" spans="2:29" ht="15" thickBot="1" x14ac:dyDescent="0.35">
      <c r="U1" s="1"/>
      <c r="V1" s="1"/>
      <c r="W1" s="1"/>
      <c r="X1" s="1"/>
      <c r="Y1" s="1"/>
      <c r="Z1" s="1"/>
      <c r="AA1" s="1"/>
      <c r="AB1" s="1"/>
      <c r="AC1" s="1"/>
    </row>
    <row r="2" spans="2:29" x14ac:dyDescent="0.3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8"/>
      <c r="V2" s="72"/>
      <c r="W2" s="72"/>
      <c r="X2" s="72"/>
      <c r="Y2" s="72"/>
      <c r="Z2" s="72"/>
      <c r="AA2" s="72"/>
      <c r="AB2" s="72"/>
      <c r="AC2" s="1"/>
    </row>
    <row r="3" spans="2:29" x14ac:dyDescent="0.3">
      <c r="B3" s="99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00"/>
      <c r="V3" s="72"/>
      <c r="W3" s="72"/>
      <c r="X3" s="72"/>
      <c r="Y3" s="72"/>
      <c r="Z3" s="72"/>
      <c r="AA3" s="72"/>
      <c r="AB3" s="72"/>
      <c r="AC3" s="1"/>
    </row>
    <row r="4" spans="2:29" x14ac:dyDescent="0.3">
      <c r="B4" s="99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00"/>
      <c r="V4" s="72"/>
      <c r="W4" s="72"/>
      <c r="X4" s="72"/>
      <c r="Y4" s="72"/>
      <c r="Z4" s="72"/>
      <c r="AA4" s="72"/>
      <c r="AB4" s="72"/>
      <c r="AC4" s="1"/>
    </row>
    <row r="5" spans="2:29" x14ac:dyDescent="0.3">
      <c r="B5" s="99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00"/>
      <c r="V5" s="72"/>
      <c r="W5" s="72"/>
      <c r="X5" s="72"/>
      <c r="Y5" s="72"/>
      <c r="Z5" s="72"/>
      <c r="AA5" s="72"/>
      <c r="AB5" s="72"/>
      <c r="AC5" s="1"/>
    </row>
    <row r="6" spans="2:29" x14ac:dyDescent="0.3">
      <c r="B6" s="9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00"/>
      <c r="V6" s="72"/>
      <c r="W6" s="72"/>
      <c r="X6" s="72"/>
      <c r="Y6" s="72"/>
      <c r="Z6" s="72"/>
      <c r="AA6" s="72"/>
      <c r="AB6" s="72"/>
      <c r="AC6" s="1"/>
    </row>
    <row r="7" spans="2:29" x14ac:dyDescent="0.3">
      <c r="B7" s="99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0"/>
      <c r="V7" s="72"/>
      <c r="W7" s="72"/>
      <c r="X7" s="72"/>
      <c r="Y7" s="72"/>
      <c r="Z7" s="72"/>
      <c r="AA7" s="72"/>
      <c r="AB7" s="72"/>
      <c r="AC7" s="1"/>
    </row>
    <row r="8" spans="2:29" x14ac:dyDescent="0.3">
      <c r="B8" s="9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00"/>
      <c r="V8" s="72"/>
      <c r="W8" s="72"/>
      <c r="X8" s="72"/>
      <c r="Y8" s="72"/>
      <c r="Z8" s="72"/>
      <c r="AA8" s="72"/>
      <c r="AB8" s="72"/>
      <c r="AC8" s="1"/>
    </row>
    <row r="9" spans="2:29" x14ac:dyDescent="0.3">
      <c r="B9" s="99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00"/>
      <c r="V9" s="72"/>
      <c r="W9" s="72"/>
      <c r="X9" s="72"/>
      <c r="Y9" s="72"/>
      <c r="Z9" s="72"/>
      <c r="AA9" s="72"/>
      <c r="AB9" s="72"/>
      <c r="AC9" s="1"/>
    </row>
    <row r="10" spans="2:29" x14ac:dyDescent="0.3">
      <c r="B10" s="9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00"/>
      <c r="V10" s="72"/>
      <c r="W10" s="72"/>
      <c r="X10" s="72"/>
      <c r="Y10" s="72"/>
      <c r="Z10" s="72"/>
      <c r="AA10" s="72"/>
      <c r="AB10" s="72"/>
      <c r="AC10" s="1"/>
    </row>
    <row r="11" spans="2:29" ht="15" thickBot="1" x14ac:dyDescent="0.35">
      <c r="B11" s="9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00"/>
      <c r="V11" s="72"/>
      <c r="W11" s="72"/>
      <c r="X11" s="72"/>
      <c r="Y11" s="72"/>
      <c r="Z11" s="72"/>
      <c r="AA11" s="72"/>
      <c r="AB11" s="72"/>
      <c r="AC11" s="1"/>
    </row>
    <row r="12" spans="2:29" ht="21.6" x14ac:dyDescent="0.4">
      <c r="B12" s="99"/>
      <c r="C12" s="12"/>
      <c r="D12" s="12"/>
      <c r="E12" s="233" t="s">
        <v>28</v>
      </c>
      <c r="F12" s="233"/>
      <c r="G12" s="233"/>
      <c r="H12" s="12"/>
      <c r="I12" s="12"/>
      <c r="J12" s="219" t="s">
        <v>38</v>
      </c>
      <c r="K12" s="220"/>
      <c r="L12" s="220"/>
      <c r="M12" s="220"/>
      <c r="N12" s="220"/>
      <c r="O12" s="220"/>
      <c r="P12" s="220"/>
      <c r="Q12" s="220"/>
      <c r="R12" s="220"/>
      <c r="S12" s="220"/>
      <c r="T12" s="221"/>
      <c r="U12" s="100"/>
      <c r="V12" s="72"/>
      <c r="W12" s="72"/>
      <c r="X12" s="72"/>
      <c r="Y12" s="72"/>
      <c r="Z12" s="72"/>
      <c r="AA12" s="72"/>
      <c r="AB12" s="72"/>
      <c r="AC12" s="1"/>
    </row>
    <row r="13" spans="2:29" ht="22.2" customHeight="1" x14ac:dyDescent="0.3">
      <c r="B13" s="99"/>
      <c r="C13" s="12"/>
      <c r="D13" s="12"/>
      <c r="E13" s="105" t="s">
        <v>29</v>
      </c>
      <c r="F13" s="105" t="s">
        <v>30</v>
      </c>
      <c r="G13" s="105" t="s">
        <v>31</v>
      </c>
      <c r="H13" s="12"/>
      <c r="I13" s="12"/>
      <c r="J13" s="389" t="str">
        <f>E97</f>
        <v>(y-2)²=-12(x-1)</v>
      </c>
      <c r="K13" s="390"/>
      <c r="L13" s="390"/>
      <c r="M13" s="390"/>
      <c r="N13" s="390"/>
      <c r="O13" s="390"/>
      <c r="P13" s="390"/>
      <c r="Q13" s="390"/>
      <c r="R13" s="390"/>
      <c r="S13" s="390"/>
      <c r="T13" s="391"/>
      <c r="U13" s="100"/>
      <c r="V13" s="72"/>
      <c r="W13" s="72"/>
      <c r="X13" s="72"/>
      <c r="Y13" s="72"/>
      <c r="Z13" s="72"/>
      <c r="AA13" s="72"/>
      <c r="AB13" s="72"/>
      <c r="AC13" s="1"/>
    </row>
    <row r="14" spans="2:29" ht="21.6" customHeight="1" x14ac:dyDescent="0.4">
      <c r="B14" s="99"/>
      <c r="C14" s="12"/>
      <c r="D14" s="12"/>
      <c r="E14" s="177">
        <v>1</v>
      </c>
      <c r="F14" s="177">
        <v>2</v>
      </c>
      <c r="G14" s="178">
        <v>-3</v>
      </c>
      <c r="H14" s="12"/>
      <c r="I14" s="12"/>
      <c r="J14" s="389"/>
      <c r="K14" s="390"/>
      <c r="L14" s="390"/>
      <c r="M14" s="390"/>
      <c r="N14" s="390"/>
      <c r="O14" s="390"/>
      <c r="P14" s="390"/>
      <c r="Q14" s="390"/>
      <c r="R14" s="390"/>
      <c r="S14" s="390"/>
      <c r="T14" s="391"/>
      <c r="U14" s="100"/>
      <c r="V14" s="72"/>
      <c r="W14" s="72"/>
      <c r="X14" s="72"/>
      <c r="Y14" s="72"/>
      <c r="Z14" s="72"/>
      <c r="AA14" s="72"/>
      <c r="AB14" s="72"/>
      <c r="AC14" s="1"/>
    </row>
    <row r="15" spans="2:29" ht="14.4" customHeight="1" thickBot="1" x14ac:dyDescent="0.35">
      <c r="B15" s="99"/>
      <c r="C15" s="12"/>
      <c r="D15" s="12"/>
      <c r="E15" s="12"/>
      <c r="F15" s="12"/>
      <c r="G15" s="12"/>
      <c r="H15" s="12"/>
      <c r="I15" s="12"/>
      <c r="J15" s="392"/>
      <c r="K15" s="393"/>
      <c r="L15" s="393"/>
      <c r="M15" s="393"/>
      <c r="N15" s="393"/>
      <c r="O15" s="393"/>
      <c r="P15" s="393"/>
      <c r="Q15" s="393"/>
      <c r="R15" s="393"/>
      <c r="S15" s="393"/>
      <c r="T15" s="394"/>
      <c r="U15" s="100"/>
      <c r="V15" s="72"/>
      <c r="W15" s="72"/>
      <c r="X15" s="72"/>
      <c r="Y15" s="72"/>
      <c r="Z15" s="72"/>
      <c r="AA15" s="72"/>
      <c r="AB15" s="72"/>
      <c r="AC15" s="1"/>
    </row>
    <row r="16" spans="2:29" ht="21.6" x14ac:dyDescent="0.4">
      <c r="B16" s="99"/>
      <c r="C16" s="12"/>
      <c r="D16" s="12"/>
      <c r="E16" s="12"/>
      <c r="F16" s="12"/>
      <c r="G16" s="12"/>
      <c r="H16" s="12"/>
      <c r="I16" s="12"/>
      <c r="J16" s="237"/>
      <c r="K16" s="238"/>
      <c r="L16" s="238"/>
      <c r="M16" s="238"/>
      <c r="N16" s="238"/>
      <c r="O16" s="238"/>
      <c r="P16" s="238"/>
      <c r="Q16" s="238"/>
      <c r="R16" s="12"/>
      <c r="S16" s="12"/>
      <c r="T16" s="12"/>
      <c r="U16" s="100"/>
      <c r="V16" s="72"/>
      <c r="W16" s="72"/>
      <c r="X16" s="72"/>
      <c r="Y16" s="72"/>
      <c r="Z16" s="72"/>
      <c r="AA16" s="72"/>
      <c r="AB16" s="72"/>
      <c r="AC16" s="1"/>
    </row>
    <row r="17" spans="2:29" ht="22.2" thickBot="1" x14ac:dyDescent="0.45">
      <c r="B17" s="99"/>
      <c r="C17" s="12"/>
      <c r="D17" s="12"/>
      <c r="E17" s="12"/>
      <c r="F17" s="12"/>
      <c r="G17" s="12"/>
      <c r="H17" s="12"/>
      <c r="I17" s="12"/>
      <c r="J17" s="241"/>
      <c r="K17" s="241"/>
      <c r="L17" s="241"/>
      <c r="M17" s="241"/>
      <c r="N17" s="241"/>
      <c r="O17" s="241"/>
      <c r="P17" s="241"/>
      <c r="Q17" s="241"/>
      <c r="R17" s="12"/>
      <c r="S17" s="12"/>
      <c r="T17" s="12"/>
      <c r="U17" s="100"/>
      <c r="V17" s="72"/>
      <c r="W17" s="72"/>
      <c r="X17" s="72"/>
      <c r="Y17" s="72"/>
      <c r="Z17" s="72"/>
      <c r="AA17" s="72"/>
      <c r="AB17" s="72"/>
      <c r="AC17" s="1"/>
    </row>
    <row r="18" spans="2:29" ht="22.2" customHeight="1" x14ac:dyDescent="0.3">
      <c r="B18" s="99"/>
      <c r="C18" s="12"/>
      <c r="D18" s="12"/>
      <c r="E18" s="12"/>
      <c r="F18" s="12"/>
      <c r="G18" s="12"/>
      <c r="H18" s="12"/>
      <c r="I18" s="12"/>
      <c r="J18" s="219" t="s">
        <v>37</v>
      </c>
      <c r="K18" s="220"/>
      <c r="L18" s="220"/>
      <c r="M18" s="220"/>
      <c r="N18" s="220"/>
      <c r="O18" s="220"/>
      <c r="P18" s="220"/>
      <c r="Q18" s="221"/>
      <c r="R18" s="12"/>
      <c r="S18" s="12"/>
      <c r="T18" s="12"/>
      <c r="U18" s="100"/>
      <c r="V18" s="72"/>
      <c r="W18" s="72"/>
      <c r="X18" s="72"/>
      <c r="Y18" s="72"/>
      <c r="Z18" s="72"/>
      <c r="AA18" s="72"/>
      <c r="AB18" s="72"/>
      <c r="AC18" s="1"/>
    </row>
    <row r="19" spans="2:29" ht="21.6" x14ac:dyDescent="0.4">
      <c r="B19" s="99"/>
      <c r="C19" s="12"/>
      <c r="D19" s="12"/>
      <c r="E19" s="231" t="s">
        <v>32</v>
      </c>
      <c r="F19" s="234"/>
      <c r="G19" s="234"/>
      <c r="H19" s="12"/>
      <c r="I19" s="12"/>
      <c r="J19" s="222"/>
      <c r="K19" s="223"/>
      <c r="L19" s="223"/>
      <c r="M19" s="223"/>
      <c r="N19" s="223"/>
      <c r="O19" s="223"/>
      <c r="P19" s="223"/>
      <c r="Q19" s="224"/>
      <c r="R19" s="12"/>
      <c r="S19" s="12"/>
      <c r="T19" s="12"/>
      <c r="U19" s="100"/>
      <c r="V19" s="72"/>
      <c r="W19" s="72"/>
      <c r="X19" s="72"/>
      <c r="Y19" s="72"/>
      <c r="Z19" s="72"/>
      <c r="AA19" s="72"/>
      <c r="AB19" s="72"/>
      <c r="AC19" s="1"/>
    </row>
    <row r="20" spans="2:29" ht="17.399999999999999" customHeight="1" x14ac:dyDescent="0.3">
      <c r="B20" s="99"/>
      <c r="C20" s="12"/>
      <c r="D20" s="12"/>
      <c r="E20" s="105"/>
      <c r="F20" s="105" t="s">
        <v>2</v>
      </c>
      <c r="G20" s="105" t="s">
        <v>3</v>
      </c>
      <c r="H20" s="12"/>
      <c r="I20" s="12"/>
      <c r="J20" s="395" t="str">
        <f>E113</f>
        <v>y²-4y+4+12x=0</v>
      </c>
      <c r="K20" s="396"/>
      <c r="L20" s="396"/>
      <c r="M20" s="396"/>
      <c r="N20" s="396"/>
      <c r="O20" s="396"/>
      <c r="P20" s="396"/>
      <c r="Q20" s="397"/>
      <c r="R20" s="12"/>
      <c r="S20" s="12"/>
      <c r="T20" s="12"/>
      <c r="U20" s="100"/>
      <c r="V20" s="72"/>
      <c r="W20" s="72"/>
      <c r="X20" s="72"/>
      <c r="Y20" s="72"/>
      <c r="Z20" s="72"/>
      <c r="AA20" s="72"/>
      <c r="AB20" s="72"/>
      <c r="AC20" s="1"/>
    </row>
    <row r="21" spans="2:29" ht="18" customHeight="1" thickBot="1" x14ac:dyDescent="0.35">
      <c r="B21" s="99"/>
      <c r="C21" s="12"/>
      <c r="D21" s="12"/>
      <c r="E21" s="105" t="s">
        <v>33</v>
      </c>
      <c r="F21" s="105">
        <f>L29+E14</f>
        <v>-5</v>
      </c>
      <c r="G21" s="105">
        <f>G29</f>
        <v>-5</v>
      </c>
      <c r="H21" s="12"/>
      <c r="I21" s="12"/>
      <c r="J21" s="398"/>
      <c r="K21" s="399"/>
      <c r="L21" s="399"/>
      <c r="M21" s="399"/>
      <c r="N21" s="399"/>
      <c r="O21" s="399"/>
      <c r="P21" s="399"/>
      <c r="Q21" s="400"/>
      <c r="R21" s="12"/>
      <c r="S21" s="12"/>
      <c r="T21" s="12"/>
      <c r="U21" s="100"/>
      <c r="V21" s="72"/>
      <c r="W21" s="72"/>
      <c r="X21" s="72"/>
      <c r="Y21" s="72"/>
      <c r="Z21" s="72"/>
      <c r="AA21" s="72"/>
      <c r="AB21" s="72"/>
      <c r="AC21" s="1"/>
    </row>
    <row r="22" spans="2:29" ht="17.399999999999999" x14ac:dyDescent="0.3">
      <c r="B22" s="99"/>
      <c r="C22" s="12"/>
      <c r="D22" s="12"/>
      <c r="E22" s="105" t="s">
        <v>20</v>
      </c>
      <c r="F22" s="105">
        <f>-(M29+E14)</f>
        <v>5</v>
      </c>
      <c r="G22" s="105">
        <f>G29</f>
        <v>-5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00"/>
      <c r="V22" s="72"/>
      <c r="W22" s="72"/>
      <c r="X22" s="72"/>
      <c r="Y22" s="72"/>
      <c r="Z22" s="72"/>
      <c r="AA22" s="72"/>
      <c r="AB22" s="72"/>
      <c r="AC22" s="1"/>
    </row>
    <row r="23" spans="2:29" x14ac:dyDescent="0.3">
      <c r="B23" s="9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00"/>
      <c r="V23" s="72"/>
      <c r="W23" s="72"/>
      <c r="X23" s="72"/>
      <c r="Y23" s="72"/>
      <c r="Z23" s="72"/>
      <c r="AA23" s="72"/>
      <c r="AB23" s="72"/>
      <c r="AC23" s="1"/>
    </row>
    <row r="24" spans="2:29" x14ac:dyDescent="0.3">
      <c r="B24" s="9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0"/>
      <c r="V24" s="72"/>
      <c r="W24" s="72"/>
      <c r="X24" s="72"/>
      <c r="Y24" s="72"/>
      <c r="Z24" s="72"/>
      <c r="AA24" s="72"/>
      <c r="AB24" s="72"/>
      <c r="AC24" s="1"/>
    </row>
    <row r="25" spans="2:29" x14ac:dyDescent="0.3">
      <c r="B25" s="9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0"/>
      <c r="V25" s="72"/>
      <c r="W25" s="72"/>
      <c r="X25" s="72"/>
      <c r="Y25" s="72"/>
      <c r="Z25" s="72"/>
      <c r="AA25" s="72"/>
      <c r="AB25" s="72"/>
      <c r="AC25" s="1"/>
    </row>
    <row r="26" spans="2:29" ht="15" thickBot="1" x14ac:dyDescent="0.35">
      <c r="B26" s="9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00"/>
      <c r="V26" s="72"/>
      <c r="W26" s="72"/>
      <c r="X26" s="72"/>
      <c r="Y26" s="72"/>
      <c r="Z26" s="72"/>
      <c r="AA26" s="72"/>
      <c r="AB26" s="72"/>
      <c r="AC26" s="1"/>
    </row>
    <row r="27" spans="2:29" ht="21.6" x14ac:dyDescent="0.4">
      <c r="B27" s="99"/>
      <c r="C27" s="12"/>
      <c r="D27" s="12"/>
      <c r="E27" s="231" t="s">
        <v>34</v>
      </c>
      <c r="F27" s="235"/>
      <c r="G27" s="235"/>
      <c r="H27" s="12"/>
      <c r="I27" s="12"/>
      <c r="J27" s="227" t="s">
        <v>39</v>
      </c>
      <c r="K27" s="239"/>
      <c r="L27" s="239"/>
      <c r="M27" s="239"/>
      <c r="N27" s="240"/>
      <c r="O27" s="106"/>
      <c r="P27" s="106"/>
      <c r="Q27" s="106"/>
      <c r="R27" s="12"/>
      <c r="S27" s="12"/>
      <c r="T27" s="12"/>
      <c r="U27" s="100"/>
      <c r="V27" s="72"/>
      <c r="W27" s="72"/>
      <c r="X27" s="72"/>
      <c r="Y27" s="72"/>
      <c r="Z27" s="72"/>
      <c r="AA27" s="72"/>
      <c r="AB27" s="72"/>
      <c r="AC27" s="1"/>
    </row>
    <row r="28" spans="2:29" ht="22.2" thickBot="1" x14ac:dyDescent="0.35">
      <c r="B28" s="99"/>
      <c r="C28" s="12"/>
      <c r="D28" s="12"/>
      <c r="E28" s="104"/>
      <c r="F28" s="104" t="s">
        <v>2</v>
      </c>
      <c r="G28" s="104" t="s">
        <v>3</v>
      </c>
      <c r="H28" s="12"/>
      <c r="I28" s="12"/>
      <c r="J28" s="181" t="s">
        <v>40</v>
      </c>
      <c r="K28" s="176" t="s">
        <v>41</v>
      </c>
      <c r="L28" s="176" t="s">
        <v>42</v>
      </c>
      <c r="M28" s="176" t="s">
        <v>43</v>
      </c>
      <c r="N28" s="182" t="s">
        <v>44</v>
      </c>
      <c r="O28" s="12"/>
      <c r="P28" s="12"/>
      <c r="Q28" s="12"/>
      <c r="R28" s="12"/>
      <c r="S28" s="12"/>
      <c r="T28" s="12"/>
      <c r="U28" s="100"/>
      <c r="V28" s="72"/>
      <c r="W28" s="72"/>
      <c r="X28" s="72"/>
      <c r="Y28" s="72"/>
      <c r="Z28" s="72"/>
      <c r="AA28" s="72"/>
      <c r="AB28" s="72"/>
      <c r="AC28" s="1"/>
    </row>
    <row r="29" spans="2:29" ht="22.2" thickBot="1" x14ac:dyDescent="0.35">
      <c r="B29" s="99"/>
      <c r="C29" s="12"/>
      <c r="D29" s="12"/>
      <c r="E29" s="104" t="s">
        <v>35</v>
      </c>
      <c r="F29" s="104">
        <f>E14</f>
        <v>1</v>
      </c>
      <c r="G29" s="104">
        <f>IF(G14&lt;=0,-(ABS(G14)+F14),IF(G14&gt;0,G14+F14))</f>
        <v>-5</v>
      </c>
      <c r="H29" s="12"/>
      <c r="I29" s="12"/>
      <c r="J29" s="184">
        <f>G14</f>
        <v>-3</v>
      </c>
      <c r="K29" s="184">
        <f>G14</f>
        <v>-3</v>
      </c>
      <c r="L29" s="184">
        <f>2*G14</f>
        <v>-6</v>
      </c>
      <c r="M29" s="184">
        <f>2*G14</f>
        <v>-6</v>
      </c>
      <c r="N29" s="183">
        <f>4*G14</f>
        <v>-12</v>
      </c>
      <c r="O29" s="12"/>
      <c r="P29" s="12"/>
      <c r="Q29" s="12"/>
      <c r="R29" s="12"/>
      <c r="S29" s="12"/>
      <c r="T29" s="12"/>
      <c r="U29" s="100"/>
      <c r="V29" s="72"/>
      <c r="W29" s="72"/>
      <c r="X29" s="72"/>
      <c r="Y29" s="72"/>
      <c r="Z29" s="72"/>
      <c r="AA29" s="72"/>
      <c r="AB29" s="72"/>
      <c r="AC29" s="1"/>
    </row>
    <row r="30" spans="2:29" x14ac:dyDescent="0.3">
      <c r="B30" s="9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00"/>
      <c r="V30" s="72"/>
      <c r="W30" s="72"/>
      <c r="X30" s="72"/>
      <c r="Y30" s="72"/>
      <c r="Z30" s="72"/>
      <c r="AA30" s="72"/>
      <c r="AB30" s="72"/>
      <c r="AC30" s="1"/>
    </row>
    <row r="31" spans="2:29" x14ac:dyDescent="0.3">
      <c r="B31" s="9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0"/>
      <c r="V31" s="72"/>
      <c r="W31" s="72"/>
      <c r="X31" s="72"/>
      <c r="Y31" s="72"/>
      <c r="Z31" s="72"/>
      <c r="AA31" s="72"/>
      <c r="AB31" s="72"/>
      <c r="AC31" s="1"/>
    </row>
    <row r="32" spans="2:29" ht="15" thickBot="1" x14ac:dyDescent="0.35">
      <c r="B32" s="9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00"/>
      <c r="V32" s="72"/>
      <c r="W32" s="72"/>
      <c r="X32" s="72"/>
      <c r="Y32" s="72"/>
      <c r="Z32" s="72"/>
      <c r="AA32" s="72"/>
      <c r="AB32" s="72"/>
      <c r="AC32" s="1"/>
    </row>
    <row r="33" spans="2:29" ht="21.6" x14ac:dyDescent="0.4">
      <c r="B33" s="99"/>
      <c r="C33" s="12"/>
      <c r="D33" s="12"/>
      <c r="E33" s="231" t="s">
        <v>36</v>
      </c>
      <c r="F33" s="236"/>
      <c r="G33" s="236"/>
      <c r="H33" s="12"/>
      <c r="I33" s="12"/>
      <c r="J33" s="227" t="s">
        <v>45</v>
      </c>
      <c r="K33" s="228"/>
      <c r="L33" s="228"/>
      <c r="M33" s="228"/>
      <c r="N33" s="229"/>
      <c r="O33" s="12"/>
      <c r="P33" s="12"/>
      <c r="Q33" s="12"/>
      <c r="R33" s="12"/>
      <c r="S33" s="12"/>
      <c r="T33" s="12"/>
      <c r="U33" s="100"/>
      <c r="V33" s="72"/>
      <c r="W33" s="72"/>
      <c r="X33" s="72"/>
      <c r="Y33" s="72"/>
      <c r="Z33" s="72"/>
      <c r="AA33" s="72"/>
      <c r="AB33" s="72"/>
      <c r="AC33" s="1"/>
    </row>
    <row r="34" spans="2:29" ht="26.4" thickBot="1" x14ac:dyDescent="0.5">
      <c r="B34" s="99"/>
      <c r="C34" s="12"/>
      <c r="D34" s="12"/>
      <c r="E34" s="179" t="s">
        <v>74</v>
      </c>
      <c r="F34" s="215">
        <f>-G14+F14</f>
        <v>5</v>
      </c>
      <c r="G34" s="216"/>
      <c r="H34" s="12"/>
      <c r="I34" s="12"/>
      <c r="J34" s="230" t="str">
        <f>IF(G14&lt;=0,"DOWNWARD","UPWARD")</f>
        <v>DOWNWARD</v>
      </c>
      <c r="K34" s="225"/>
      <c r="L34" s="225"/>
      <c r="M34" s="225"/>
      <c r="N34" s="226"/>
      <c r="O34" s="12"/>
      <c r="P34" s="12"/>
      <c r="Q34" s="12"/>
      <c r="R34" s="12"/>
      <c r="S34" s="12"/>
      <c r="T34" s="12"/>
      <c r="U34" s="100"/>
      <c r="V34" s="72"/>
      <c r="W34" s="72"/>
      <c r="X34" s="72"/>
      <c r="Y34" s="72"/>
      <c r="Z34" s="72"/>
      <c r="AA34" s="72"/>
      <c r="AB34" s="72"/>
      <c r="AC34" s="1"/>
    </row>
    <row r="35" spans="2:29" x14ac:dyDescent="0.3">
      <c r="B35" s="99"/>
      <c r="C35" s="12"/>
      <c r="D35" s="12"/>
      <c r="E35" s="180"/>
      <c r="F35" s="180"/>
      <c r="G35" s="180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00"/>
      <c r="V35" s="72"/>
      <c r="W35" s="72"/>
      <c r="X35" s="72"/>
      <c r="Y35" s="72"/>
      <c r="Z35" s="72"/>
      <c r="AA35" s="72"/>
      <c r="AB35" s="72"/>
      <c r="AC35" s="1"/>
    </row>
    <row r="36" spans="2:29" x14ac:dyDescent="0.3">
      <c r="B36" s="99"/>
      <c r="C36" s="12"/>
      <c r="D36" s="12"/>
      <c r="E36" s="180"/>
      <c r="F36" s="180"/>
      <c r="G36" s="180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00"/>
      <c r="V36" s="72"/>
      <c r="W36" s="72"/>
      <c r="X36" s="72"/>
      <c r="Y36" s="72"/>
      <c r="Z36" s="72"/>
      <c r="AA36" s="72"/>
      <c r="AB36" s="72"/>
      <c r="AC36" s="1"/>
    </row>
    <row r="37" spans="2:29" x14ac:dyDescent="0.3">
      <c r="B37" s="99"/>
      <c r="C37" s="12"/>
      <c r="D37" s="12"/>
      <c r="E37" s="180"/>
      <c r="F37" s="180"/>
      <c r="G37" s="180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0"/>
      <c r="V37" s="72"/>
      <c r="W37" s="72"/>
      <c r="X37" s="72"/>
      <c r="Y37" s="72"/>
      <c r="Z37" s="72"/>
      <c r="AA37" s="72"/>
      <c r="AB37" s="72"/>
      <c r="AC37" s="1"/>
    </row>
    <row r="38" spans="2:29" x14ac:dyDescent="0.3">
      <c r="B38" s="99"/>
      <c r="C38" s="12"/>
      <c r="D38" s="12"/>
      <c r="E38" s="180"/>
      <c r="F38" s="180"/>
      <c r="G38" s="180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00"/>
      <c r="V38" s="72"/>
      <c r="W38" s="72"/>
      <c r="X38" s="72"/>
      <c r="Y38" s="72"/>
      <c r="Z38" s="72"/>
      <c r="AA38" s="72"/>
      <c r="AB38" s="72"/>
      <c r="AC38" s="1"/>
    </row>
    <row r="39" spans="2:29" ht="21.6" x14ac:dyDescent="0.4">
      <c r="B39" s="99"/>
      <c r="C39" s="12"/>
      <c r="D39" s="12"/>
      <c r="E39" s="231" t="s">
        <v>46</v>
      </c>
      <c r="F39" s="232"/>
      <c r="G39" s="23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00"/>
      <c r="V39" s="72"/>
      <c r="W39" s="72"/>
      <c r="X39" s="72"/>
      <c r="Y39" s="72"/>
      <c r="Z39" s="72"/>
      <c r="AA39" s="72"/>
      <c r="AB39" s="72"/>
      <c r="AC39" s="1"/>
    </row>
    <row r="40" spans="2:29" x14ac:dyDescent="0.3">
      <c r="B40" s="99"/>
      <c r="C40" s="12"/>
      <c r="D40" s="12"/>
      <c r="E40" s="217" t="s">
        <v>88</v>
      </c>
      <c r="F40" s="242">
        <f>E14</f>
        <v>1</v>
      </c>
      <c r="G40" s="24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00"/>
      <c r="V40" s="72"/>
      <c r="W40" s="72"/>
      <c r="X40" s="72"/>
      <c r="Y40" s="72"/>
      <c r="Z40" s="72"/>
      <c r="AA40" s="72"/>
      <c r="AB40" s="72"/>
      <c r="AC40" s="1"/>
    </row>
    <row r="41" spans="2:29" x14ac:dyDescent="0.3">
      <c r="B41" s="99"/>
      <c r="C41" s="12"/>
      <c r="D41" s="12"/>
      <c r="E41" s="218"/>
      <c r="F41" s="244"/>
      <c r="G41" s="24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00"/>
      <c r="V41" s="1"/>
      <c r="W41" s="1"/>
      <c r="X41" s="1"/>
      <c r="Y41" s="1"/>
      <c r="Z41" s="1"/>
      <c r="AA41" s="1"/>
      <c r="AB41" s="1"/>
      <c r="AC41" s="1"/>
    </row>
    <row r="42" spans="2:29" x14ac:dyDescent="0.3">
      <c r="B42" s="9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00"/>
    </row>
    <row r="43" spans="2:29" x14ac:dyDescent="0.3">
      <c r="B43" s="9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00"/>
    </row>
    <row r="44" spans="2:29" ht="15" thickBot="1" x14ac:dyDescent="0.35">
      <c r="B44" s="101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3"/>
    </row>
    <row r="79" spans="1:24" x14ac:dyDescent="0.3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</row>
    <row r="80" spans="1:24" x14ac:dyDescent="0.3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64"/>
    </row>
    <row r="81" spans="1:24" ht="14.4" customHeight="1" x14ac:dyDescent="0.3">
      <c r="A81" s="250" t="s">
        <v>81</v>
      </c>
      <c r="B81" s="250" t="s">
        <v>12</v>
      </c>
      <c r="C81" s="252">
        <f>E14</f>
        <v>1</v>
      </c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64"/>
    </row>
    <row r="82" spans="1:24" ht="14.4" customHeight="1" x14ac:dyDescent="0.3">
      <c r="A82" s="251"/>
      <c r="B82" s="251"/>
      <c r="C82" s="252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64"/>
    </row>
    <row r="83" spans="1:24" ht="16.8" customHeight="1" x14ac:dyDescent="0.4">
      <c r="A83" s="153"/>
      <c r="B83" s="153"/>
      <c r="C83" s="153"/>
      <c r="D83" s="160"/>
      <c r="E83" s="247" t="s">
        <v>14</v>
      </c>
      <c r="F83" s="247" t="s">
        <v>72</v>
      </c>
      <c r="G83" s="247" t="str">
        <f>IF(ISBLANK(C81),"-",IF(C81&gt;0,"-","+"))</f>
        <v>-</v>
      </c>
      <c r="H83" s="246">
        <f>IF(ISBLANK(C84),"k",ABS(C84))</f>
        <v>2</v>
      </c>
      <c r="I83" s="247" t="s">
        <v>22</v>
      </c>
      <c r="J83" s="249">
        <v>2</v>
      </c>
      <c r="K83" s="247" t="s">
        <v>12</v>
      </c>
      <c r="L83" s="247">
        <v>4</v>
      </c>
      <c r="M83" s="246" t="str">
        <f>IF(ISBLANK(C87),"a",_xlfn.CONCAT("(",C87,")"))</f>
        <v>(-3)</v>
      </c>
      <c r="N83" s="247" t="s">
        <v>14</v>
      </c>
      <c r="O83" s="247" t="s">
        <v>71</v>
      </c>
      <c r="P83" s="247" t="str">
        <f>IF(ISBLANK(C84),"-",IF(C84&gt;0,"-","+"))</f>
        <v>-</v>
      </c>
      <c r="Q83" s="246">
        <f>IF(ISBLANK(C81),"h",ABS(C81))</f>
        <v>1</v>
      </c>
      <c r="R83" s="247" t="s">
        <v>22</v>
      </c>
      <c r="S83" s="153"/>
      <c r="T83" s="153"/>
      <c r="U83" s="153"/>
      <c r="V83" s="153"/>
      <c r="W83" s="153"/>
      <c r="X83" s="164"/>
    </row>
    <row r="84" spans="1:24" ht="16.8" customHeight="1" x14ac:dyDescent="0.4">
      <c r="A84" s="250" t="s">
        <v>82</v>
      </c>
      <c r="B84" s="250" t="s">
        <v>12</v>
      </c>
      <c r="C84" s="252">
        <f>F14</f>
        <v>2</v>
      </c>
      <c r="D84" s="160"/>
      <c r="E84" s="247"/>
      <c r="F84" s="247"/>
      <c r="G84" s="247"/>
      <c r="H84" s="246"/>
      <c r="I84" s="247"/>
      <c r="J84" s="249"/>
      <c r="K84" s="248"/>
      <c r="L84" s="247"/>
      <c r="M84" s="246"/>
      <c r="N84" s="247"/>
      <c r="O84" s="247"/>
      <c r="P84" s="247"/>
      <c r="Q84" s="246"/>
      <c r="R84" s="247"/>
      <c r="S84" s="153"/>
      <c r="T84" s="153"/>
      <c r="U84" s="153"/>
      <c r="V84" s="153"/>
      <c r="W84" s="153"/>
      <c r="X84" s="164"/>
    </row>
    <row r="85" spans="1:24" ht="16.8" customHeight="1" x14ac:dyDescent="0.4">
      <c r="A85" s="251"/>
      <c r="B85" s="251"/>
      <c r="C85" s="252"/>
      <c r="D85" s="160"/>
      <c r="E85" s="247"/>
      <c r="F85" s="247"/>
      <c r="G85" s="247"/>
      <c r="H85" s="246"/>
      <c r="I85" s="247"/>
      <c r="J85" s="153"/>
      <c r="K85" s="248"/>
      <c r="L85" s="247"/>
      <c r="M85" s="246"/>
      <c r="N85" s="247"/>
      <c r="O85" s="247"/>
      <c r="P85" s="247"/>
      <c r="Q85" s="246"/>
      <c r="R85" s="247"/>
      <c r="S85" s="153"/>
      <c r="T85" s="153"/>
      <c r="U85" s="153"/>
      <c r="V85" s="153"/>
      <c r="W85" s="153"/>
      <c r="X85" s="164"/>
    </row>
    <row r="86" spans="1:24" ht="16.8" customHeight="1" x14ac:dyDescent="0.4">
      <c r="A86" s="153"/>
      <c r="B86" s="153"/>
      <c r="C86" s="153"/>
      <c r="D86" s="160"/>
      <c r="E86" s="247"/>
      <c r="F86" s="247"/>
      <c r="G86" s="247"/>
      <c r="H86" s="246"/>
      <c r="I86" s="247"/>
      <c r="J86" s="153"/>
      <c r="K86" s="248"/>
      <c r="L86" s="247"/>
      <c r="M86" s="246"/>
      <c r="N86" s="247"/>
      <c r="O86" s="247"/>
      <c r="P86" s="247"/>
      <c r="Q86" s="246"/>
      <c r="R86" s="247"/>
      <c r="S86" s="153"/>
      <c r="T86" s="153"/>
      <c r="U86" s="153"/>
      <c r="V86" s="153"/>
      <c r="W86" s="153"/>
      <c r="X86" s="164"/>
    </row>
    <row r="87" spans="1:24" ht="16.8" customHeight="1" x14ac:dyDescent="0.4">
      <c r="A87" s="250" t="s">
        <v>47</v>
      </c>
      <c r="B87" s="250" t="s">
        <v>12</v>
      </c>
      <c r="C87" s="252">
        <f>G14</f>
        <v>-3</v>
      </c>
      <c r="D87" s="160"/>
      <c r="E87" s="247"/>
      <c r="F87" s="247"/>
      <c r="G87" s="247"/>
      <c r="H87" s="246"/>
      <c r="I87" s="247"/>
      <c r="J87" s="153"/>
      <c r="K87" s="248"/>
      <c r="L87" s="247"/>
      <c r="M87" s="246"/>
      <c r="N87" s="247"/>
      <c r="O87" s="247"/>
      <c r="P87" s="247"/>
      <c r="Q87" s="246"/>
      <c r="R87" s="247"/>
      <c r="S87" s="153"/>
      <c r="T87" s="153"/>
      <c r="U87" s="153"/>
      <c r="V87" s="153"/>
      <c r="W87" s="153"/>
      <c r="X87" s="164"/>
    </row>
    <row r="88" spans="1:24" ht="16.8" customHeight="1" x14ac:dyDescent="0.4">
      <c r="A88" s="251"/>
      <c r="B88" s="251"/>
      <c r="C88" s="252"/>
      <c r="D88" s="160"/>
      <c r="E88" s="247"/>
      <c r="F88" s="247"/>
      <c r="G88" s="247"/>
      <c r="H88" s="246"/>
      <c r="I88" s="247"/>
      <c r="J88" s="153"/>
      <c r="K88" s="248"/>
      <c r="L88" s="247"/>
      <c r="M88" s="246"/>
      <c r="N88" s="247"/>
      <c r="O88" s="247"/>
      <c r="P88" s="247"/>
      <c r="Q88" s="246"/>
      <c r="R88" s="247"/>
      <c r="S88" s="153"/>
      <c r="T88" s="153"/>
      <c r="U88" s="153"/>
      <c r="V88" s="153"/>
      <c r="W88" s="153"/>
      <c r="X88" s="164"/>
    </row>
    <row r="89" spans="1:24" x14ac:dyDescent="0.3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64"/>
    </row>
    <row r="90" spans="1:24" ht="14.4" customHeight="1" x14ac:dyDescent="0.3">
      <c r="A90" s="153"/>
      <c r="B90" s="153"/>
      <c r="C90" s="153"/>
      <c r="D90" s="153"/>
      <c r="E90" s="405" t="s">
        <v>14</v>
      </c>
      <c r="F90" s="405" t="s">
        <v>72</v>
      </c>
      <c r="G90" s="405" t="str">
        <f>G83</f>
        <v>-</v>
      </c>
      <c r="H90" s="406">
        <f>H83</f>
        <v>2</v>
      </c>
      <c r="I90" s="405" t="s">
        <v>22</v>
      </c>
      <c r="J90" s="405">
        <v>2</v>
      </c>
      <c r="K90" s="405" t="s">
        <v>12</v>
      </c>
      <c r="L90" s="406">
        <f>IF(M83="a","4a",4*C87)</f>
        <v>-12</v>
      </c>
      <c r="M90" s="405" t="s">
        <v>14</v>
      </c>
      <c r="N90" s="405" t="s">
        <v>71</v>
      </c>
      <c r="O90" s="405" t="str">
        <f>P83</f>
        <v>-</v>
      </c>
      <c r="P90" s="406">
        <f>Q83</f>
        <v>1</v>
      </c>
      <c r="Q90" s="405" t="s">
        <v>22</v>
      </c>
      <c r="R90" s="407"/>
      <c r="S90" s="153"/>
      <c r="T90" s="153"/>
      <c r="U90" s="153"/>
      <c r="V90" s="153"/>
      <c r="W90" s="153"/>
      <c r="X90" s="164"/>
    </row>
    <row r="91" spans="1:24" ht="14.4" customHeight="1" x14ac:dyDescent="0.3">
      <c r="A91" s="153"/>
      <c r="B91" s="153"/>
      <c r="C91" s="153"/>
      <c r="D91" s="153"/>
      <c r="E91" s="405"/>
      <c r="F91" s="405"/>
      <c r="G91" s="405"/>
      <c r="H91" s="406"/>
      <c r="I91" s="405"/>
      <c r="J91" s="405"/>
      <c r="K91" s="405"/>
      <c r="L91" s="406"/>
      <c r="M91" s="405"/>
      <c r="N91" s="405"/>
      <c r="O91" s="405"/>
      <c r="P91" s="406"/>
      <c r="Q91" s="405"/>
      <c r="R91" s="407"/>
      <c r="S91" s="153"/>
      <c r="T91" s="153"/>
      <c r="U91" s="153"/>
      <c r="V91" s="153"/>
      <c r="W91" s="153"/>
      <c r="X91" s="164"/>
    </row>
    <row r="92" spans="1:24" ht="14.4" customHeight="1" x14ac:dyDescent="0.85">
      <c r="A92" s="153"/>
      <c r="B92" s="153"/>
      <c r="C92" s="153"/>
      <c r="D92" s="153"/>
      <c r="E92" s="405"/>
      <c r="F92" s="405"/>
      <c r="G92" s="405"/>
      <c r="H92" s="406"/>
      <c r="I92" s="405"/>
      <c r="J92" s="408"/>
      <c r="K92" s="405"/>
      <c r="L92" s="406"/>
      <c r="M92" s="405"/>
      <c r="N92" s="405"/>
      <c r="O92" s="405"/>
      <c r="P92" s="406"/>
      <c r="Q92" s="405"/>
      <c r="R92" s="407"/>
      <c r="S92" s="153"/>
      <c r="T92" s="153"/>
      <c r="U92" s="153"/>
      <c r="V92" s="153"/>
      <c r="W92" s="153"/>
      <c r="X92" s="164"/>
    </row>
    <row r="93" spans="1:24" ht="14.4" customHeight="1" x14ac:dyDescent="0.85">
      <c r="A93" s="153"/>
      <c r="B93" s="153"/>
      <c r="C93" s="153"/>
      <c r="D93" s="153"/>
      <c r="E93" s="405"/>
      <c r="F93" s="405"/>
      <c r="G93" s="405"/>
      <c r="H93" s="406"/>
      <c r="I93" s="405"/>
      <c r="J93" s="408"/>
      <c r="K93" s="405"/>
      <c r="L93" s="406"/>
      <c r="M93" s="405"/>
      <c r="N93" s="405"/>
      <c r="O93" s="405"/>
      <c r="P93" s="406"/>
      <c r="Q93" s="405"/>
      <c r="R93" s="407"/>
      <c r="S93" s="153"/>
      <c r="T93" s="153"/>
      <c r="U93" s="153"/>
      <c r="V93" s="153"/>
      <c r="W93" s="153"/>
      <c r="X93" s="164"/>
    </row>
    <row r="94" spans="1:24" ht="14.4" customHeight="1" x14ac:dyDescent="0.85">
      <c r="A94" s="153"/>
      <c r="B94" s="153"/>
      <c r="C94" s="153"/>
      <c r="D94" s="153"/>
      <c r="E94" s="405"/>
      <c r="F94" s="405"/>
      <c r="G94" s="405"/>
      <c r="H94" s="406"/>
      <c r="I94" s="405"/>
      <c r="J94" s="408"/>
      <c r="K94" s="405"/>
      <c r="L94" s="406"/>
      <c r="M94" s="405"/>
      <c r="N94" s="405"/>
      <c r="O94" s="405"/>
      <c r="P94" s="406"/>
      <c r="Q94" s="405"/>
      <c r="R94" s="407"/>
      <c r="S94" s="153"/>
      <c r="T94" s="153"/>
      <c r="U94" s="153"/>
      <c r="V94" s="153"/>
      <c r="W94" s="153"/>
      <c r="X94" s="164"/>
    </row>
    <row r="95" spans="1:24" ht="14.4" customHeight="1" x14ac:dyDescent="0.85">
      <c r="A95" s="153"/>
      <c r="B95" s="153"/>
      <c r="C95" s="153"/>
      <c r="D95" s="153"/>
      <c r="E95" s="405"/>
      <c r="F95" s="405"/>
      <c r="G95" s="405"/>
      <c r="H95" s="406"/>
      <c r="I95" s="405"/>
      <c r="J95" s="408"/>
      <c r="K95" s="405"/>
      <c r="L95" s="406"/>
      <c r="M95" s="405"/>
      <c r="N95" s="405"/>
      <c r="O95" s="405"/>
      <c r="P95" s="406"/>
      <c r="Q95" s="405"/>
      <c r="R95" s="407"/>
      <c r="S95" s="153"/>
      <c r="T95" s="153"/>
      <c r="U95" s="153"/>
      <c r="V95" s="153"/>
      <c r="W95" s="153"/>
      <c r="X95" s="164"/>
    </row>
    <row r="96" spans="1:24" x14ac:dyDescent="0.3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64"/>
    </row>
    <row r="97" spans="1:24" ht="14.4" customHeight="1" x14ac:dyDescent="0.3">
      <c r="A97" s="153"/>
      <c r="B97" s="153"/>
      <c r="C97" s="153"/>
      <c r="D97" s="153"/>
      <c r="E97" s="253" t="str">
        <f>IF(AND(H90=0,P90=0),_xlfn.CONCAT("y","=",L90,"x"),IF(C81=0,_xlfn.CONCAT("(y",G90,H90,")²=",L90,"x"),IF(C84=0,_xlfn.CONCAT("y²=",L90,"(x",O90,P90,")"),_xlfn.CONCAT("(y",G90,H90,")²","=",L90,"(x",O90,P90,")"))))</f>
        <v>(y-2)²=-12(x-1)</v>
      </c>
      <c r="F97" s="253"/>
      <c r="G97" s="253"/>
      <c r="H97" s="253"/>
      <c r="I97" s="253"/>
      <c r="J97" s="253"/>
      <c r="K97" s="253"/>
      <c r="L97" s="253"/>
      <c r="M97" s="253"/>
      <c r="N97" s="153"/>
      <c r="O97" s="254" t="s">
        <v>38</v>
      </c>
      <c r="P97" s="254"/>
      <c r="Q97" s="254"/>
      <c r="R97" s="254"/>
      <c r="S97" s="254"/>
      <c r="T97" s="254"/>
      <c r="U97" s="254"/>
      <c r="V97" s="254"/>
      <c r="W97" s="153"/>
      <c r="X97" s="164"/>
    </row>
    <row r="98" spans="1:24" ht="14.4" customHeight="1" x14ac:dyDescent="0.3">
      <c r="A98" s="153"/>
      <c r="B98" s="153"/>
      <c r="C98" s="153"/>
      <c r="D98" s="153"/>
      <c r="E98" s="253"/>
      <c r="F98" s="253"/>
      <c r="G98" s="253"/>
      <c r="H98" s="253"/>
      <c r="I98" s="253"/>
      <c r="J98" s="253"/>
      <c r="K98" s="253"/>
      <c r="L98" s="253"/>
      <c r="M98" s="253"/>
      <c r="N98" s="153"/>
      <c r="O98" s="254"/>
      <c r="P98" s="254"/>
      <c r="Q98" s="254"/>
      <c r="R98" s="254"/>
      <c r="S98" s="254"/>
      <c r="T98" s="254"/>
      <c r="U98" s="254"/>
      <c r="V98" s="254"/>
      <c r="W98" s="153"/>
      <c r="X98" s="164"/>
    </row>
    <row r="99" spans="1:24" ht="14.4" customHeight="1" x14ac:dyDescent="0.3">
      <c r="A99" s="153"/>
      <c r="B99" s="153"/>
      <c r="C99" s="153"/>
      <c r="D99" s="153"/>
      <c r="E99" s="253"/>
      <c r="F99" s="253"/>
      <c r="G99" s="253"/>
      <c r="H99" s="253"/>
      <c r="I99" s="253"/>
      <c r="J99" s="253"/>
      <c r="K99" s="253"/>
      <c r="L99" s="253"/>
      <c r="M99" s="253"/>
      <c r="N99" s="153"/>
      <c r="O99" s="254"/>
      <c r="P99" s="254"/>
      <c r="Q99" s="254"/>
      <c r="R99" s="254"/>
      <c r="S99" s="254"/>
      <c r="T99" s="254"/>
      <c r="U99" s="254"/>
      <c r="V99" s="254"/>
      <c r="W99" s="153"/>
      <c r="X99" s="164"/>
    </row>
    <row r="100" spans="1:24" ht="14.4" customHeight="1" x14ac:dyDescent="0.3">
      <c r="A100" s="153"/>
      <c r="B100" s="153"/>
      <c r="C100" s="153"/>
      <c r="D100" s="153"/>
      <c r="E100" s="253"/>
      <c r="F100" s="253"/>
      <c r="G100" s="253"/>
      <c r="H100" s="253"/>
      <c r="I100" s="253"/>
      <c r="J100" s="253"/>
      <c r="K100" s="253"/>
      <c r="L100" s="253"/>
      <c r="M100" s="253"/>
      <c r="N100" s="153"/>
      <c r="O100" s="254"/>
      <c r="P100" s="254"/>
      <c r="Q100" s="254"/>
      <c r="R100" s="254"/>
      <c r="S100" s="254"/>
      <c r="T100" s="254"/>
      <c r="U100" s="254"/>
      <c r="V100" s="254"/>
      <c r="W100" s="153"/>
      <c r="X100" s="164"/>
    </row>
    <row r="101" spans="1:24" ht="14.4" customHeight="1" x14ac:dyDescent="0.3">
      <c r="A101" s="153"/>
      <c r="B101" s="153"/>
      <c r="C101" s="153"/>
      <c r="D101" s="153"/>
      <c r="E101" s="253"/>
      <c r="F101" s="253"/>
      <c r="G101" s="253"/>
      <c r="H101" s="253"/>
      <c r="I101" s="253"/>
      <c r="J101" s="253"/>
      <c r="K101" s="253"/>
      <c r="L101" s="253"/>
      <c r="M101" s="253"/>
      <c r="N101" s="153"/>
      <c r="O101" s="254"/>
      <c r="P101" s="254"/>
      <c r="Q101" s="254"/>
      <c r="R101" s="254"/>
      <c r="S101" s="254"/>
      <c r="T101" s="254"/>
      <c r="U101" s="254"/>
      <c r="V101" s="254"/>
      <c r="W101" s="153"/>
      <c r="X101" s="164"/>
    </row>
    <row r="102" spans="1:24" ht="14.4" customHeight="1" x14ac:dyDescent="0.3">
      <c r="A102" s="153"/>
      <c r="B102" s="153"/>
      <c r="C102" s="153"/>
      <c r="D102" s="153"/>
      <c r="E102" s="253"/>
      <c r="F102" s="253"/>
      <c r="G102" s="253"/>
      <c r="H102" s="253"/>
      <c r="I102" s="253"/>
      <c r="J102" s="253"/>
      <c r="K102" s="253"/>
      <c r="L102" s="253"/>
      <c r="M102" s="253"/>
      <c r="N102" s="153"/>
      <c r="O102" s="254"/>
      <c r="P102" s="254"/>
      <c r="Q102" s="254"/>
      <c r="R102" s="254"/>
      <c r="S102" s="254"/>
      <c r="T102" s="254"/>
      <c r="U102" s="254"/>
      <c r="V102" s="254"/>
      <c r="W102" s="153"/>
      <c r="X102" s="164"/>
    </row>
    <row r="103" spans="1:24" ht="14.4" customHeight="1" x14ac:dyDescent="0.3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64"/>
    </row>
    <row r="104" spans="1:24" ht="14.4" customHeight="1" x14ac:dyDescent="0.3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64"/>
    </row>
    <row r="105" spans="1:24" ht="14.4" customHeight="1" x14ac:dyDescent="0.3">
      <c r="A105" s="153"/>
      <c r="B105" s="153"/>
      <c r="C105" s="153"/>
      <c r="D105" s="153"/>
      <c r="E105" s="409" t="s">
        <v>89</v>
      </c>
      <c r="F105" s="409" t="str">
        <f>G90</f>
        <v>-</v>
      </c>
      <c r="G105" s="409">
        <f>H90*2</f>
        <v>4</v>
      </c>
      <c r="H105" s="409" t="s">
        <v>72</v>
      </c>
      <c r="I105" s="409" t="s">
        <v>23</v>
      </c>
      <c r="J105" s="409">
        <f>POWER(H90,2)</f>
        <v>4</v>
      </c>
      <c r="K105" s="409" t="s">
        <v>12</v>
      </c>
      <c r="L105" s="409" t="str">
        <f>_xlfn.CONCAT(L90,"x")</f>
        <v>-12x</v>
      </c>
      <c r="M105" s="409" t="str">
        <f>IF(L90&gt;0,"-","+")</f>
        <v>+</v>
      </c>
      <c r="N105" s="409">
        <f>ABS(L90*P90)</f>
        <v>12</v>
      </c>
      <c r="O105" s="153"/>
      <c r="P105" s="153"/>
      <c r="Q105" s="153"/>
      <c r="R105" s="153"/>
      <c r="S105" s="153"/>
      <c r="T105" s="153"/>
      <c r="U105" s="153"/>
      <c r="V105" s="153"/>
      <c r="W105" s="153"/>
      <c r="X105" s="164"/>
    </row>
    <row r="106" spans="1:24" ht="14.4" customHeight="1" x14ac:dyDescent="0.3">
      <c r="A106" s="153"/>
      <c r="B106" s="153"/>
      <c r="C106" s="153"/>
      <c r="D106" s="153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153"/>
      <c r="P106" s="153"/>
      <c r="Q106" s="153"/>
      <c r="R106" s="153"/>
      <c r="S106" s="153"/>
      <c r="T106" s="153"/>
      <c r="U106" s="153"/>
      <c r="V106" s="153"/>
      <c r="W106" s="153"/>
      <c r="X106" s="164"/>
    </row>
    <row r="107" spans="1:24" ht="14.4" customHeight="1" x14ac:dyDescent="0.3">
      <c r="A107" s="153"/>
      <c r="B107" s="153"/>
      <c r="C107" s="153"/>
      <c r="D107" s="153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153"/>
      <c r="P107" s="153"/>
      <c r="Q107" s="153"/>
      <c r="R107" s="153"/>
      <c r="S107" s="153"/>
      <c r="T107" s="153"/>
      <c r="U107" s="153"/>
      <c r="V107" s="153"/>
      <c r="W107" s="153"/>
      <c r="X107" s="164"/>
    </row>
    <row r="108" spans="1:24" ht="14.4" customHeight="1" x14ac:dyDescent="0.3">
      <c r="A108" s="153"/>
      <c r="B108" s="153"/>
      <c r="C108" s="153"/>
      <c r="D108" s="153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153"/>
      <c r="P108" s="153"/>
      <c r="Q108" s="153"/>
      <c r="R108" s="153"/>
      <c r="S108" s="153"/>
      <c r="T108" s="153"/>
      <c r="U108" s="153"/>
      <c r="V108" s="153"/>
      <c r="W108" s="153"/>
      <c r="X108" s="164"/>
    </row>
    <row r="109" spans="1:24" ht="14.4" customHeight="1" x14ac:dyDescent="0.3">
      <c r="A109" s="153"/>
      <c r="B109" s="153"/>
      <c r="C109" s="153"/>
      <c r="D109" s="153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153"/>
      <c r="P109" s="153"/>
      <c r="Q109" s="153"/>
      <c r="R109" s="153"/>
      <c r="S109" s="153"/>
      <c r="T109" s="153"/>
      <c r="U109" s="153"/>
      <c r="V109" s="153"/>
      <c r="W109" s="153"/>
      <c r="X109" s="164"/>
    </row>
    <row r="110" spans="1:24" ht="14.4" customHeight="1" x14ac:dyDescent="0.3">
      <c r="A110" s="153"/>
      <c r="B110" s="153"/>
      <c r="C110" s="153"/>
      <c r="D110" s="153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153"/>
      <c r="P110" s="153"/>
      <c r="Q110" s="153"/>
      <c r="R110" s="153"/>
      <c r="S110" s="153"/>
      <c r="T110" s="153"/>
      <c r="U110" s="153"/>
      <c r="V110" s="153"/>
      <c r="W110" s="153"/>
      <c r="X110" s="164"/>
    </row>
    <row r="111" spans="1:24" ht="100.8" x14ac:dyDescent="2">
      <c r="A111" s="153"/>
      <c r="B111" s="153"/>
      <c r="C111" s="153"/>
      <c r="D111" s="153"/>
      <c r="E111" s="161"/>
      <c r="F111" s="162"/>
      <c r="G111" s="16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64"/>
    </row>
    <row r="112" spans="1:24" x14ac:dyDescent="0.3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64"/>
    </row>
    <row r="113" spans="1:24" ht="14.4" customHeight="1" x14ac:dyDescent="0.3">
      <c r="A113" s="153"/>
      <c r="B113" s="153"/>
      <c r="C113" s="153"/>
      <c r="D113" s="153"/>
      <c r="E113" s="247" t="str">
        <f>_xlfn.CONCAT(E105,IF(G105=0,"",F105),IF(G105=0,"",G105),IF(G105=0,"",H105),IF(J105=0,"",I105),IF(J105=0,"",J105),IF(-L90&gt;0,"+"&amp;-L90,"")&amp;"x=0")</f>
        <v>y²-4y+4+12x=0</v>
      </c>
      <c r="F113" s="247"/>
      <c r="G113" s="247"/>
      <c r="H113" s="247"/>
      <c r="I113" s="247"/>
      <c r="J113" s="247"/>
      <c r="K113" s="247"/>
      <c r="L113" s="247"/>
      <c r="M113" s="247"/>
      <c r="N113" s="153"/>
      <c r="O113" s="254" t="s">
        <v>37</v>
      </c>
      <c r="P113" s="254"/>
      <c r="Q113" s="254"/>
      <c r="R113" s="254"/>
      <c r="S113" s="254"/>
      <c r="T113" s="254"/>
      <c r="U113" s="254"/>
      <c r="V113" s="254"/>
      <c r="W113" s="153"/>
      <c r="X113" s="164"/>
    </row>
    <row r="114" spans="1:24" ht="14.4" customHeight="1" x14ac:dyDescent="0.3">
      <c r="A114" s="153"/>
      <c r="B114" s="153"/>
      <c r="C114" s="153"/>
      <c r="D114" s="153"/>
      <c r="E114" s="247"/>
      <c r="F114" s="247"/>
      <c r="G114" s="247"/>
      <c r="H114" s="247"/>
      <c r="I114" s="247"/>
      <c r="J114" s="247"/>
      <c r="K114" s="247"/>
      <c r="L114" s="247"/>
      <c r="M114" s="247"/>
      <c r="N114" s="153"/>
      <c r="O114" s="254"/>
      <c r="P114" s="254"/>
      <c r="Q114" s="254"/>
      <c r="R114" s="254"/>
      <c r="S114" s="254"/>
      <c r="T114" s="254"/>
      <c r="U114" s="254"/>
      <c r="V114" s="254"/>
      <c r="W114" s="153"/>
      <c r="X114" s="164"/>
    </row>
    <row r="115" spans="1:24" ht="14.4" customHeight="1" x14ac:dyDescent="0.3">
      <c r="A115" s="153"/>
      <c r="B115" s="153"/>
      <c r="C115" s="153"/>
      <c r="D115" s="153"/>
      <c r="E115" s="247"/>
      <c r="F115" s="247"/>
      <c r="G115" s="247"/>
      <c r="H115" s="247"/>
      <c r="I115" s="247"/>
      <c r="J115" s="247"/>
      <c r="K115" s="247"/>
      <c r="L115" s="247"/>
      <c r="M115" s="247"/>
      <c r="N115" s="153"/>
      <c r="O115" s="254"/>
      <c r="P115" s="254"/>
      <c r="Q115" s="254"/>
      <c r="R115" s="254"/>
      <c r="S115" s="254"/>
      <c r="T115" s="254"/>
      <c r="U115" s="254"/>
      <c r="V115" s="254"/>
      <c r="W115" s="153"/>
      <c r="X115" s="164"/>
    </row>
    <row r="116" spans="1:24" ht="14.4" customHeight="1" x14ac:dyDescent="0.3">
      <c r="A116" s="153"/>
      <c r="B116" s="153"/>
      <c r="C116" s="153"/>
      <c r="D116" s="153"/>
      <c r="E116" s="247"/>
      <c r="F116" s="247"/>
      <c r="G116" s="247"/>
      <c r="H116" s="247"/>
      <c r="I116" s="247"/>
      <c r="J116" s="247"/>
      <c r="K116" s="247"/>
      <c r="L116" s="247"/>
      <c r="M116" s="247"/>
      <c r="N116" s="153"/>
      <c r="O116" s="254"/>
      <c r="P116" s="254"/>
      <c r="Q116" s="254"/>
      <c r="R116" s="254"/>
      <c r="S116" s="254"/>
      <c r="T116" s="254"/>
      <c r="U116" s="254"/>
      <c r="V116" s="254"/>
      <c r="W116" s="153"/>
      <c r="X116" s="164"/>
    </row>
    <row r="117" spans="1:24" ht="14.4" customHeight="1" x14ac:dyDescent="0.3">
      <c r="A117" s="153"/>
      <c r="B117" s="153"/>
      <c r="C117" s="153"/>
      <c r="D117" s="153"/>
      <c r="E117" s="247"/>
      <c r="F117" s="247"/>
      <c r="G117" s="247"/>
      <c r="H117" s="247"/>
      <c r="I117" s="247"/>
      <c r="J117" s="247"/>
      <c r="K117" s="247"/>
      <c r="L117" s="247"/>
      <c r="M117" s="247"/>
      <c r="N117" s="153"/>
      <c r="O117" s="254"/>
      <c r="P117" s="254"/>
      <c r="Q117" s="254"/>
      <c r="R117" s="254"/>
      <c r="S117" s="254"/>
      <c r="T117" s="254"/>
      <c r="U117" s="254"/>
      <c r="V117" s="254"/>
      <c r="W117" s="153"/>
      <c r="X117" s="164"/>
    </row>
    <row r="118" spans="1:24" ht="14.4" customHeight="1" x14ac:dyDescent="0.3">
      <c r="A118" s="153"/>
      <c r="B118" s="153"/>
      <c r="C118" s="153"/>
      <c r="D118" s="153"/>
      <c r="E118" s="247"/>
      <c r="F118" s="247"/>
      <c r="G118" s="247"/>
      <c r="H118" s="247"/>
      <c r="I118" s="247"/>
      <c r="J118" s="247"/>
      <c r="K118" s="247"/>
      <c r="L118" s="247"/>
      <c r="M118" s="247"/>
      <c r="N118" s="153"/>
      <c r="O118" s="254"/>
      <c r="P118" s="254"/>
      <c r="Q118" s="254"/>
      <c r="R118" s="254"/>
      <c r="S118" s="254"/>
      <c r="T118" s="254"/>
      <c r="U118" s="254"/>
      <c r="V118" s="254"/>
      <c r="W118" s="153"/>
      <c r="X118" s="164"/>
    </row>
    <row r="119" spans="1:24" x14ac:dyDescent="0.3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64"/>
    </row>
    <row r="120" spans="1:24" x14ac:dyDescent="0.3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</row>
    <row r="121" spans="1:24" x14ac:dyDescent="0.3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</row>
    <row r="122" spans="1:24" x14ac:dyDescent="0.3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</row>
    <row r="123" spans="1:24" x14ac:dyDescent="0.3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</row>
    <row r="124" spans="1:24" x14ac:dyDescent="0.3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</row>
    <row r="125" spans="1:24" x14ac:dyDescent="0.3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</row>
    <row r="126" spans="1:24" x14ac:dyDescent="0.3"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</row>
  </sheetData>
  <mergeCells count="68">
    <mergeCell ref="J13:T15"/>
    <mergeCell ref="E113:M118"/>
    <mergeCell ref="O113:V118"/>
    <mergeCell ref="J105:J110"/>
    <mergeCell ref="K105:K110"/>
    <mergeCell ref="L105:L110"/>
    <mergeCell ref="M105:M110"/>
    <mergeCell ref="N105:N110"/>
    <mergeCell ref="E105:E110"/>
    <mergeCell ref="F105:F110"/>
    <mergeCell ref="G105:G110"/>
    <mergeCell ref="H105:H110"/>
    <mergeCell ref="I105:I110"/>
    <mergeCell ref="O90:O95"/>
    <mergeCell ref="P90:P95"/>
    <mergeCell ref="Q90:Q95"/>
    <mergeCell ref="R90:R95"/>
    <mergeCell ref="E97:M102"/>
    <mergeCell ref="O97:V102"/>
    <mergeCell ref="E90:E95"/>
    <mergeCell ref="O83:O88"/>
    <mergeCell ref="P83:P88"/>
    <mergeCell ref="Q83:Q88"/>
    <mergeCell ref="R83:R88"/>
    <mergeCell ref="A84:A85"/>
    <mergeCell ref="B84:B85"/>
    <mergeCell ref="C84:C85"/>
    <mergeCell ref="A87:A88"/>
    <mergeCell ref="B87:B88"/>
    <mergeCell ref="C87:C88"/>
    <mergeCell ref="G83:G88"/>
    <mergeCell ref="H83:H88"/>
    <mergeCell ref="I83:I88"/>
    <mergeCell ref="J83:J84"/>
    <mergeCell ref="K83:K88"/>
    <mergeCell ref="L83:L88"/>
    <mergeCell ref="A81:A82"/>
    <mergeCell ref="B81:B82"/>
    <mergeCell ref="C81:C82"/>
    <mergeCell ref="E83:E88"/>
    <mergeCell ref="F83:F88"/>
    <mergeCell ref="M83:M88"/>
    <mergeCell ref="N83:N88"/>
    <mergeCell ref="F90:F95"/>
    <mergeCell ref="K90:K95"/>
    <mergeCell ref="L90:L95"/>
    <mergeCell ref="M90:M95"/>
    <mergeCell ref="N90:N95"/>
    <mergeCell ref="G90:G95"/>
    <mergeCell ref="H90:H95"/>
    <mergeCell ref="I90:I95"/>
    <mergeCell ref="J90:J91"/>
    <mergeCell ref="F34:G34"/>
    <mergeCell ref="E40:E41"/>
    <mergeCell ref="J12:T12"/>
    <mergeCell ref="J18:Q19"/>
    <mergeCell ref="J20:Q21"/>
    <mergeCell ref="J33:N33"/>
    <mergeCell ref="J34:N34"/>
    <mergeCell ref="E39:G39"/>
    <mergeCell ref="E12:G12"/>
    <mergeCell ref="E19:G19"/>
    <mergeCell ref="E27:G27"/>
    <mergeCell ref="E33:G33"/>
    <mergeCell ref="J16:Q16"/>
    <mergeCell ref="J27:N27"/>
    <mergeCell ref="J17:Q17"/>
    <mergeCell ref="F40:G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69"/>
  <sheetViews>
    <sheetView topLeftCell="A101" zoomScale="60" zoomScaleNormal="60" workbookViewId="0">
      <selection activeCell="A123" sqref="A123:X165"/>
    </sheetView>
  </sheetViews>
  <sheetFormatPr defaultRowHeight="14.4" x14ac:dyDescent="0.3"/>
  <cols>
    <col min="1" max="2" width="8.88671875" style="309"/>
    <col min="3" max="3" width="9" style="309" bestFit="1" customWidth="1"/>
    <col min="4" max="6" width="8.88671875" style="309"/>
    <col min="7" max="7" width="11.33203125" style="309" bestFit="1" customWidth="1"/>
    <col min="8" max="8" width="11.109375" style="309" bestFit="1" customWidth="1"/>
    <col min="9" max="9" width="8.88671875" style="309"/>
    <col min="10" max="10" width="11.33203125" style="309" bestFit="1" customWidth="1"/>
    <col min="11" max="11" width="8.88671875" style="309"/>
    <col min="12" max="12" width="11.21875" style="309" bestFit="1" customWidth="1"/>
    <col min="13" max="13" width="8.88671875" style="309"/>
    <col min="14" max="14" width="11.33203125" style="309" bestFit="1" customWidth="1"/>
    <col min="15" max="15" width="8.88671875" style="309"/>
    <col min="16" max="17" width="11.109375" style="309" bestFit="1" customWidth="1"/>
    <col min="18" max="16384" width="8.88671875" style="309"/>
  </cols>
  <sheetData>
    <row r="1" spans="2:22" ht="15" thickBot="1" x14ac:dyDescent="0.35">
      <c r="U1" s="310"/>
      <c r="V1" s="310"/>
    </row>
    <row r="2" spans="2:22" x14ac:dyDescent="0.3"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3"/>
      <c r="V2" s="314"/>
    </row>
    <row r="3" spans="2:22" x14ac:dyDescent="0.3">
      <c r="B3" s="315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7"/>
      <c r="V3" s="314"/>
    </row>
    <row r="4" spans="2:22" x14ac:dyDescent="0.3">
      <c r="B4" s="315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7"/>
      <c r="V4" s="314"/>
    </row>
    <row r="5" spans="2:22" x14ac:dyDescent="0.3">
      <c r="B5" s="315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7"/>
      <c r="V5" s="314"/>
    </row>
    <row r="6" spans="2:22" x14ac:dyDescent="0.3">
      <c r="B6" s="315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7"/>
      <c r="V6" s="314"/>
    </row>
    <row r="7" spans="2:22" x14ac:dyDescent="0.3">
      <c r="B7" s="315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7"/>
      <c r="V7" s="314"/>
    </row>
    <row r="8" spans="2:22" x14ac:dyDescent="0.3">
      <c r="B8" s="315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17"/>
      <c r="V8" s="314"/>
    </row>
    <row r="9" spans="2:22" x14ac:dyDescent="0.3">
      <c r="B9" s="315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6"/>
      <c r="T9" s="316"/>
      <c r="U9" s="317"/>
      <c r="V9" s="314"/>
    </row>
    <row r="10" spans="2:22" x14ac:dyDescent="0.3">
      <c r="B10" s="315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16"/>
      <c r="S10" s="316"/>
      <c r="T10" s="316"/>
      <c r="U10" s="317"/>
      <c r="V10" s="314"/>
    </row>
    <row r="11" spans="2:22" ht="15" thickBot="1" x14ac:dyDescent="0.35">
      <c r="B11" s="315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6"/>
      <c r="R11" s="316"/>
      <c r="S11" s="316"/>
      <c r="T11" s="316"/>
      <c r="U11" s="317"/>
      <c r="V11" s="314"/>
    </row>
    <row r="12" spans="2:22" ht="21.6" x14ac:dyDescent="0.4">
      <c r="B12" s="315"/>
      <c r="C12" s="316"/>
      <c r="D12" s="316"/>
      <c r="E12" s="318" t="s">
        <v>28</v>
      </c>
      <c r="F12" s="318"/>
      <c r="G12" s="318"/>
      <c r="H12" s="316"/>
      <c r="I12" s="316"/>
      <c r="J12" s="319" t="s">
        <v>38</v>
      </c>
      <c r="K12" s="320"/>
      <c r="L12" s="320"/>
      <c r="M12" s="320"/>
      <c r="N12" s="320"/>
      <c r="O12" s="320"/>
      <c r="P12" s="320"/>
      <c r="Q12" s="320"/>
      <c r="R12" s="320"/>
      <c r="S12" s="320"/>
      <c r="T12" s="321"/>
      <c r="U12" s="317"/>
      <c r="V12" s="314"/>
    </row>
    <row r="13" spans="2:22" ht="21.6" customHeight="1" x14ac:dyDescent="0.3">
      <c r="B13" s="315"/>
      <c r="C13" s="316"/>
      <c r="D13" s="316"/>
      <c r="E13" s="322" t="s">
        <v>29</v>
      </c>
      <c r="F13" s="322" t="s">
        <v>30</v>
      </c>
      <c r="G13" s="322" t="s">
        <v>31</v>
      </c>
      <c r="H13" s="316"/>
      <c r="I13" s="316"/>
      <c r="J13" s="377" t="str">
        <f>E142</f>
        <v>x=4y</v>
      </c>
      <c r="K13" s="378"/>
      <c r="L13" s="378"/>
      <c r="M13" s="378"/>
      <c r="N13" s="378"/>
      <c r="O13" s="378"/>
      <c r="P13" s="378"/>
      <c r="Q13" s="378"/>
      <c r="R13" s="378"/>
      <c r="S13" s="378"/>
      <c r="T13" s="379"/>
      <c r="U13" s="317"/>
      <c r="V13" s="314"/>
    </row>
    <row r="14" spans="2:22" ht="21" x14ac:dyDescent="0.3">
      <c r="B14" s="315"/>
      <c r="C14" s="316"/>
      <c r="D14" s="316"/>
      <c r="E14" s="323">
        <v>0</v>
      </c>
      <c r="F14" s="323">
        <v>0</v>
      </c>
      <c r="G14" s="323">
        <v>1</v>
      </c>
      <c r="H14" s="316"/>
      <c r="I14" s="316"/>
      <c r="J14" s="377"/>
      <c r="K14" s="378"/>
      <c r="L14" s="378"/>
      <c r="M14" s="378"/>
      <c r="N14" s="378"/>
      <c r="O14" s="378"/>
      <c r="P14" s="378"/>
      <c r="Q14" s="378"/>
      <c r="R14" s="378"/>
      <c r="S14" s="378"/>
      <c r="T14" s="379"/>
      <c r="U14" s="317"/>
      <c r="V14" s="314"/>
    </row>
    <row r="15" spans="2:22" ht="15" thickBot="1" x14ac:dyDescent="0.35">
      <c r="B15" s="315"/>
      <c r="C15" s="316"/>
      <c r="D15" s="316"/>
      <c r="E15" s="316"/>
      <c r="F15" s="316"/>
      <c r="G15" s="316"/>
      <c r="H15" s="316"/>
      <c r="I15" s="316"/>
      <c r="J15" s="380"/>
      <c r="K15" s="381"/>
      <c r="L15" s="381"/>
      <c r="M15" s="381"/>
      <c r="N15" s="381"/>
      <c r="O15" s="381"/>
      <c r="P15" s="381"/>
      <c r="Q15" s="381"/>
      <c r="R15" s="381"/>
      <c r="S15" s="381"/>
      <c r="T15" s="382"/>
      <c r="U15" s="317"/>
      <c r="V15" s="314"/>
    </row>
    <row r="16" spans="2:22" ht="21.6" x14ac:dyDescent="0.4">
      <c r="B16" s="315"/>
      <c r="C16" s="316"/>
      <c r="D16" s="316"/>
      <c r="E16" s="316"/>
      <c r="F16" s="316"/>
      <c r="G16" s="316"/>
      <c r="H16" s="316"/>
      <c r="I16" s="316"/>
      <c r="J16" s="324"/>
      <c r="K16" s="325"/>
      <c r="L16" s="325"/>
      <c r="M16" s="325"/>
      <c r="N16" s="325"/>
      <c r="O16" s="325"/>
      <c r="P16" s="325"/>
      <c r="Q16" s="325"/>
      <c r="R16" s="316"/>
      <c r="S16" s="316"/>
      <c r="T16" s="316"/>
      <c r="U16" s="317"/>
      <c r="V16" s="314"/>
    </row>
    <row r="17" spans="2:22" ht="22.2" thickBot="1" x14ac:dyDescent="0.45">
      <c r="B17" s="315"/>
      <c r="C17" s="316"/>
      <c r="D17" s="316"/>
      <c r="E17" s="316"/>
      <c r="F17" s="316"/>
      <c r="G17" s="316"/>
      <c r="H17" s="316"/>
      <c r="I17" s="316"/>
      <c r="J17" s="326"/>
      <c r="K17" s="326"/>
      <c r="L17" s="326"/>
      <c r="M17" s="326"/>
      <c r="N17" s="326"/>
      <c r="O17" s="326"/>
      <c r="P17" s="326"/>
      <c r="Q17" s="326"/>
      <c r="R17" s="316"/>
      <c r="S17" s="316"/>
      <c r="T17" s="316"/>
      <c r="U17" s="317"/>
      <c r="V17" s="314"/>
    </row>
    <row r="18" spans="2:22" x14ac:dyDescent="0.3">
      <c r="B18" s="315"/>
      <c r="C18" s="316"/>
      <c r="D18" s="316"/>
      <c r="E18" s="316"/>
      <c r="F18" s="316"/>
      <c r="G18" s="316"/>
      <c r="H18" s="316"/>
      <c r="I18" s="316"/>
      <c r="J18" s="319" t="s">
        <v>37</v>
      </c>
      <c r="K18" s="320"/>
      <c r="L18" s="320"/>
      <c r="M18" s="320"/>
      <c r="N18" s="320"/>
      <c r="O18" s="320"/>
      <c r="P18" s="320"/>
      <c r="Q18" s="321"/>
      <c r="R18" s="316"/>
      <c r="S18" s="316"/>
      <c r="T18" s="316"/>
      <c r="U18" s="317"/>
      <c r="V18" s="314"/>
    </row>
    <row r="19" spans="2:22" ht="21.6" x14ac:dyDescent="0.4">
      <c r="B19" s="315"/>
      <c r="C19" s="316"/>
      <c r="D19" s="316"/>
      <c r="E19" s="327" t="s">
        <v>32</v>
      </c>
      <c r="F19" s="328"/>
      <c r="G19" s="328"/>
      <c r="H19" s="316"/>
      <c r="I19" s="316"/>
      <c r="J19" s="329"/>
      <c r="K19" s="330"/>
      <c r="L19" s="330"/>
      <c r="M19" s="330"/>
      <c r="N19" s="330"/>
      <c r="O19" s="330"/>
      <c r="P19" s="330"/>
      <c r="Q19" s="331"/>
      <c r="R19" s="316"/>
      <c r="S19" s="316"/>
      <c r="T19" s="316"/>
      <c r="U19" s="317"/>
      <c r="V19" s="314"/>
    </row>
    <row r="20" spans="2:22" ht="17.399999999999999" x14ac:dyDescent="0.3">
      <c r="B20" s="315"/>
      <c r="C20" s="316"/>
      <c r="D20" s="316"/>
      <c r="E20" s="322"/>
      <c r="F20" s="322" t="s">
        <v>2</v>
      </c>
      <c r="G20" s="322" t="s">
        <v>3</v>
      </c>
      <c r="H20" s="316"/>
      <c r="I20" s="316"/>
      <c r="J20" s="383" t="str">
        <f>E158</f>
        <v>x²-4y=0</v>
      </c>
      <c r="K20" s="384"/>
      <c r="L20" s="384"/>
      <c r="M20" s="384"/>
      <c r="N20" s="384"/>
      <c r="O20" s="384"/>
      <c r="P20" s="384"/>
      <c r="Q20" s="385"/>
      <c r="R20" s="316"/>
      <c r="S20" s="316"/>
      <c r="T20" s="316"/>
      <c r="U20" s="317"/>
      <c r="V20" s="314"/>
    </row>
    <row r="21" spans="2:22" ht="18" thickBot="1" x14ac:dyDescent="0.35">
      <c r="B21" s="315"/>
      <c r="C21" s="316"/>
      <c r="D21" s="316"/>
      <c r="E21" s="322" t="s">
        <v>33</v>
      </c>
      <c r="F21" s="322">
        <f>F29</f>
        <v>1</v>
      </c>
      <c r="G21" s="322">
        <f>L29+F14</f>
        <v>2</v>
      </c>
      <c r="H21" s="316"/>
      <c r="I21" s="316"/>
      <c r="J21" s="386"/>
      <c r="K21" s="387"/>
      <c r="L21" s="387"/>
      <c r="M21" s="387"/>
      <c r="N21" s="387"/>
      <c r="O21" s="387"/>
      <c r="P21" s="387"/>
      <c r="Q21" s="388"/>
      <c r="R21" s="316"/>
      <c r="S21" s="316"/>
      <c r="T21" s="316"/>
      <c r="U21" s="317"/>
      <c r="V21" s="314"/>
    </row>
    <row r="22" spans="2:22" ht="17.399999999999999" x14ac:dyDescent="0.3">
      <c r="B22" s="315"/>
      <c r="C22" s="316"/>
      <c r="D22" s="316"/>
      <c r="E22" s="322" t="s">
        <v>20</v>
      </c>
      <c r="F22" s="322">
        <f>F29</f>
        <v>1</v>
      </c>
      <c r="G22" s="322">
        <f>-M29+F14</f>
        <v>-2</v>
      </c>
      <c r="H22" s="316"/>
      <c r="I22" s="316"/>
      <c r="J22" s="316"/>
      <c r="K22" s="316"/>
      <c r="L22" s="316"/>
      <c r="M22" s="316"/>
      <c r="N22" s="316"/>
      <c r="O22" s="316"/>
      <c r="P22" s="316"/>
      <c r="Q22" s="316"/>
      <c r="R22" s="316"/>
      <c r="S22" s="316"/>
      <c r="T22" s="316"/>
      <c r="U22" s="317"/>
      <c r="V22" s="314"/>
    </row>
    <row r="23" spans="2:22" x14ac:dyDescent="0.3">
      <c r="B23" s="315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7"/>
      <c r="V23" s="314"/>
    </row>
    <row r="24" spans="2:22" x14ac:dyDescent="0.3">
      <c r="B24" s="315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7"/>
      <c r="V24" s="314"/>
    </row>
    <row r="25" spans="2:22" x14ac:dyDescent="0.3">
      <c r="B25" s="315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7"/>
      <c r="V25" s="314"/>
    </row>
    <row r="26" spans="2:22" ht="15" thickBot="1" x14ac:dyDescent="0.35">
      <c r="B26" s="315"/>
      <c r="C26" s="316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7"/>
      <c r="V26" s="314"/>
    </row>
    <row r="27" spans="2:22" ht="21.6" x14ac:dyDescent="0.4">
      <c r="B27" s="315"/>
      <c r="C27" s="316"/>
      <c r="D27" s="316"/>
      <c r="E27" s="327" t="s">
        <v>34</v>
      </c>
      <c r="F27" s="332"/>
      <c r="G27" s="332"/>
      <c r="H27" s="316"/>
      <c r="I27" s="316"/>
      <c r="J27" s="333" t="s">
        <v>39</v>
      </c>
      <c r="K27" s="334"/>
      <c r="L27" s="334"/>
      <c r="M27" s="334"/>
      <c r="N27" s="335"/>
      <c r="O27" s="336"/>
      <c r="P27" s="336"/>
      <c r="Q27" s="336"/>
      <c r="R27" s="316"/>
      <c r="S27" s="316"/>
      <c r="T27" s="316"/>
      <c r="U27" s="317"/>
      <c r="V27" s="314"/>
    </row>
    <row r="28" spans="2:22" ht="22.2" thickBot="1" x14ac:dyDescent="0.35">
      <c r="B28" s="315"/>
      <c r="C28" s="316"/>
      <c r="D28" s="316"/>
      <c r="E28" s="337"/>
      <c r="F28" s="337" t="s">
        <v>2</v>
      </c>
      <c r="G28" s="337" t="s">
        <v>3</v>
      </c>
      <c r="H28" s="316"/>
      <c r="I28" s="316"/>
      <c r="J28" s="338" t="s">
        <v>40</v>
      </c>
      <c r="K28" s="339" t="s">
        <v>41</v>
      </c>
      <c r="L28" s="339" t="s">
        <v>42</v>
      </c>
      <c r="M28" s="339" t="s">
        <v>43</v>
      </c>
      <c r="N28" s="340" t="s">
        <v>44</v>
      </c>
      <c r="O28" s="316"/>
      <c r="P28" s="316"/>
      <c r="Q28" s="316"/>
      <c r="R28" s="316"/>
      <c r="S28" s="316"/>
      <c r="T28" s="316"/>
      <c r="U28" s="317"/>
      <c r="V28" s="314"/>
    </row>
    <row r="29" spans="2:22" ht="22.2" thickBot="1" x14ac:dyDescent="0.35">
      <c r="B29" s="315"/>
      <c r="C29" s="316"/>
      <c r="D29" s="316"/>
      <c r="E29" s="337" t="s">
        <v>35</v>
      </c>
      <c r="F29" s="337">
        <f>IF(G14&lt;=0,-(ABS(G14)+E14),IF(G14&gt;0,G14+E14))</f>
        <v>1</v>
      </c>
      <c r="G29" s="337">
        <f>F14</f>
        <v>0</v>
      </c>
      <c r="H29" s="316"/>
      <c r="I29" s="316"/>
      <c r="J29" s="341">
        <f>G14</f>
        <v>1</v>
      </c>
      <c r="K29" s="341">
        <f>G14</f>
        <v>1</v>
      </c>
      <c r="L29" s="341">
        <f>2*G14</f>
        <v>2</v>
      </c>
      <c r="M29" s="341">
        <f>2*G14</f>
        <v>2</v>
      </c>
      <c r="N29" s="342">
        <f>4*G14</f>
        <v>4</v>
      </c>
      <c r="O29" s="316"/>
      <c r="P29" s="316"/>
      <c r="Q29" s="316"/>
      <c r="R29" s="316"/>
      <c r="S29" s="316"/>
      <c r="T29" s="316"/>
      <c r="U29" s="317"/>
      <c r="V29" s="314"/>
    </row>
    <row r="30" spans="2:22" x14ac:dyDescent="0.3">
      <c r="B30" s="315"/>
      <c r="C30" s="316"/>
      <c r="D30" s="316"/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6"/>
      <c r="P30" s="316"/>
      <c r="Q30" s="316"/>
      <c r="R30" s="316"/>
      <c r="S30" s="316"/>
      <c r="T30" s="316"/>
      <c r="U30" s="317"/>
      <c r="V30" s="314"/>
    </row>
    <row r="31" spans="2:22" x14ac:dyDescent="0.3">
      <c r="B31" s="315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7"/>
      <c r="V31" s="314"/>
    </row>
    <row r="32" spans="2:22" ht="15" thickBot="1" x14ac:dyDescent="0.35">
      <c r="B32" s="315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7"/>
      <c r="V32" s="314"/>
    </row>
    <row r="33" spans="2:22" ht="21.6" x14ac:dyDescent="0.4">
      <c r="B33" s="315"/>
      <c r="C33" s="316"/>
      <c r="D33" s="316"/>
      <c r="E33" s="327" t="s">
        <v>36</v>
      </c>
      <c r="F33" s="343"/>
      <c r="G33" s="343"/>
      <c r="H33" s="316"/>
      <c r="I33" s="316"/>
      <c r="J33" s="333" t="s">
        <v>45</v>
      </c>
      <c r="K33" s="344"/>
      <c r="L33" s="344"/>
      <c r="M33" s="344"/>
      <c r="N33" s="345"/>
      <c r="O33" s="316"/>
      <c r="P33" s="316"/>
      <c r="Q33" s="316"/>
      <c r="R33" s="316"/>
      <c r="S33" s="316"/>
      <c r="T33" s="316"/>
      <c r="U33" s="317"/>
      <c r="V33" s="314"/>
    </row>
    <row r="34" spans="2:22" ht="26.4" thickBot="1" x14ac:dyDescent="0.5">
      <c r="B34" s="315"/>
      <c r="C34" s="316"/>
      <c r="D34" s="316"/>
      <c r="E34" s="346" t="s">
        <v>74</v>
      </c>
      <c r="F34" s="347">
        <f>F14</f>
        <v>0</v>
      </c>
      <c r="G34" s="348"/>
      <c r="H34" s="316"/>
      <c r="I34" s="316"/>
      <c r="J34" s="349" t="str">
        <f>IF(G14&lt;=0,"LEFT","RIGHT")</f>
        <v>RIGHT</v>
      </c>
      <c r="K34" s="350"/>
      <c r="L34" s="350"/>
      <c r="M34" s="350"/>
      <c r="N34" s="351"/>
      <c r="O34" s="316"/>
      <c r="P34" s="316"/>
      <c r="Q34" s="316"/>
      <c r="R34" s="316"/>
      <c r="S34" s="316"/>
      <c r="T34" s="316"/>
      <c r="U34" s="317"/>
      <c r="V34" s="314"/>
    </row>
    <row r="35" spans="2:22" x14ac:dyDescent="0.3">
      <c r="B35" s="315"/>
      <c r="C35" s="316"/>
      <c r="D35" s="316"/>
      <c r="E35" s="352"/>
      <c r="F35" s="352"/>
      <c r="G35" s="352"/>
      <c r="H35" s="316"/>
      <c r="I35" s="316"/>
      <c r="J35" s="316"/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7"/>
      <c r="V35" s="314"/>
    </row>
    <row r="36" spans="2:22" x14ac:dyDescent="0.3">
      <c r="B36" s="315"/>
      <c r="C36" s="316"/>
      <c r="D36" s="316"/>
      <c r="E36" s="352"/>
      <c r="F36" s="352"/>
      <c r="G36" s="352"/>
      <c r="H36" s="316"/>
      <c r="I36" s="316"/>
      <c r="J36" s="316"/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7"/>
      <c r="V36" s="314"/>
    </row>
    <row r="37" spans="2:22" x14ac:dyDescent="0.3">
      <c r="B37" s="315"/>
      <c r="C37" s="316"/>
      <c r="D37" s="316"/>
      <c r="E37" s="352"/>
      <c r="F37" s="352"/>
      <c r="G37" s="352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7"/>
      <c r="V37" s="314"/>
    </row>
    <row r="38" spans="2:22" x14ac:dyDescent="0.3">
      <c r="B38" s="315"/>
      <c r="C38" s="316"/>
      <c r="D38" s="316"/>
      <c r="E38" s="352"/>
      <c r="F38" s="352"/>
      <c r="G38" s="352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7"/>
      <c r="V38" s="314"/>
    </row>
    <row r="39" spans="2:22" ht="21.6" x14ac:dyDescent="0.4">
      <c r="B39" s="315"/>
      <c r="C39" s="316"/>
      <c r="D39" s="316"/>
      <c r="E39" s="327" t="s">
        <v>46</v>
      </c>
      <c r="F39" s="353"/>
      <c r="G39" s="353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7"/>
      <c r="V39" s="314"/>
    </row>
    <row r="40" spans="2:22" x14ac:dyDescent="0.3">
      <c r="B40" s="315"/>
      <c r="C40" s="316"/>
      <c r="D40" s="316"/>
      <c r="E40" s="354" t="s">
        <v>88</v>
      </c>
      <c r="F40" s="355">
        <f>F14</f>
        <v>0</v>
      </c>
      <c r="G40" s="356"/>
      <c r="H40" s="316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7"/>
      <c r="V40" s="314"/>
    </row>
    <row r="41" spans="2:22" x14ac:dyDescent="0.3">
      <c r="B41" s="315"/>
      <c r="C41" s="316"/>
      <c r="D41" s="316"/>
      <c r="E41" s="357"/>
      <c r="F41" s="358"/>
      <c r="G41" s="359"/>
      <c r="H41" s="316"/>
      <c r="I41" s="316"/>
      <c r="J41" s="316"/>
      <c r="K41" s="316"/>
      <c r="L41" s="316"/>
      <c r="M41" s="316"/>
      <c r="N41" s="316"/>
      <c r="O41" s="316"/>
      <c r="P41" s="316"/>
      <c r="Q41" s="316"/>
      <c r="R41" s="316"/>
      <c r="S41" s="316"/>
      <c r="T41" s="316"/>
      <c r="U41" s="317"/>
      <c r="V41" s="310"/>
    </row>
    <row r="42" spans="2:22" x14ac:dyDescent="0.3">
      <c r="B42" s="315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7"/>
    </row>
    <row r="43" spans="2:22" x14ac:dyDescent="0.3">
      <c r="B43" s="315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7"/>
    </row>
    <row r="44" spans="2:22" ht="15" thickBot="1" x14ac:dyDescent="0.35">
      <c r="B44" s="360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2"/>
    </row>
    <row r="123" spans="1:32" x14ac:dyDescent="0.3">
      <c r="A123" s="365"/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365"/>
      <c r="AB123" s="365"/>
    </row>
    <row r="124" spans="1:32" x14ac:dyDescent="0.3">
      <c r="A124" s="365"/>
      <c r="B124" s="365"/>
      <c r="C124" s="365"/>
      <c r="D124" s="365"/>
      <c r="E124" s="365"/>
      <c r="F124" s="365"/>
      <c r="G124" s="365"/>
      <c r="H124" s="365"/>
      <c r="I124" s="365"/>
      <c r="J124" s="365"/>
      <c r="K124" s="365"/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3"/>
      <c r="Z124" s="363"/>
      <c r="AA124" s="363"/>
      <c r="AB124" s="363"/>
      <c r="AC124" s="363"/>
      <c r="AD124" s="363"/>
      <c r="AE124" s="363"/>
      <c r="AF124" s="363"/>
    </row>
    <row r="125" spans="1:32" x14ac:dyDescent="0.3">
      <c r="A125" s="365"/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3"/>
      <c r="Z125" s="363"/>
      <c r="AA125" s="363"/>
      <c r="AB125" s="363"/>
      <c r="AC125" s="363"/>
      <c r="AD125" s="363"/>
      <c r="AE125" s="363"/>
      <c r="AF125" s="363"/>
    </row>
    <row r="126" spans="1:32" x14ac:dyDescent="0.3">
      <c r="A126" s="366" t="s">
        <v>81</v>
      </c>
      <c r="B126" s="366" t="s">
        <v>12</v>
      </c>
      <c r="C126" s="367">
        <f>E14</f>
        <v>0</v>
      </c>
      <c r="D126" s="365"/>
      <c r="E126" s="365"/>
      <c r="F126" s="365"/>
      <c r="G126" s="365"/>
      <c r="H126" s="365"/>
      <c r="I126" s="365"/>
      <c r="J126" s="365"/>
      <c r="K126" s="365"/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3"/>
      <c r="Z126" s="363"/>
      <c r="AA126" s="363"/>
      <c r="AB126" s="363"/>
      <c r="AC126" s="363"/>
      <c r="AD126" s="363"/>
      <c r="AE126" s="363"/>
      <c r="AF126" s="363"/>
    </row>
    <row r="127" spans="1:32" x14ac:dyDescent="0.3">
      <c r="A127" s="368"/>
      <c r="B127" s="368"/>
      <c r="C127" s="367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363"/>
      <c r="Z127" s="363"/>
      <c r="AA127" s="363"/>
      <c r="AB127" s="363"/>
      <c r="AC127" s="363"/>
      <c r="AD127" s="363"/>
      <c r="AE127" s="363"/>
      <c r="AF127" s="363"/>
    </row>
    <row r="128" spans="1:32" ht="16.8" x14ac:dyDescent="0.4">
      <c r="A128" s="365"/>
      <c r="B128" s="365"/>
      <c r="C128" s="365"/>
      <c r="D128" s="369"/>
      <c r="E128" s="370" t="s">
        <v>14</v>
      </c>
      <c r="F128" s="370" t="s">
        <v>71</v>
      </c>
      <c r="G128" s="370" t="str">
        <f>IF(ISBLANK(C126),"-",IF(C126&gt;0,"-","+"))</f>
        <v>+</v>
      </c>
      <c r="H128" s="371">
        <f>IF(ISBLANK(C126),"h",ABS(C126))</f>
        <v>0</v>
      </c>
      <c r="I128" s="370" t="s">
        <v>22</v>
      </c>
      <c r="J128" s="372">
        <v>2</v>
      </c>
      <c r="K128" s="370" t="s">
        <v>12</v>
      </c>
      <c r="L128" s="370">
        <v>4</v>
      </c>
      <c r="M128" s="371" t="str">
        <f>IF(ISBLANK(C132),"a",_xlfn.CONCAT("(",C132,")"))</f>
        <v>(1)</v>
      </c>
      <c r="N128" s="370" t="s">
        <v>14</v>
      </c>
      <c r="O128" s="370" t="s">
        <v>72</v>
      </c>
      <c r="P128" s="370" t="str">
        <f>IF(ISBLANK(C129),"-",IF(C129&gt;0,"-","+"))</f>
        <v>+</v>
      </c>
      <c r="Q128" s="371">
        <f>IF(ISBLANK(C129),"k",ABS(C129))</f>
        <v>0</v>
      </c>
      <c r="R128" s="370" t="s">
        <v>22</v>
      </c>
      <c r="S128" s="365"/>
      <c r="T128" s="365"/>
      <c r="U128" s="365"/>
      <c r="V128" s="365"/>
      <c r="W128" s="365"/>
      <c r="X128" s="365"/>
      <c r="Y128" s="363"/>
      <c r="Z128" s="363"/>
      <c r="AA128" s="363"/>
      <c r="AB128" s="363"/>
      <c r="AC128" s="363"/>
      <c r="AD128" s="363"/>
      <c r="AE128" s="363"/>
      <c r="AF128" s="363"/>
    </row>
    <row r="129" spans="1:32" ht="16.8" x14ac:dyDescent="0.4">
      <c r="A129" s="366" t="s">
        <v>82</v>
      </c>
      <c r="B129" s="366" t="s">
        <v>12</v>
      </c>
      <c r="C129" s="367">
        <f>F14</f>
        <v>0</v>
      </c>
      <c r="D129" s="369"/>
      <c r="E129" s="370"/>
      <c r="F129" s="370"/>
      <c r="G129" s="370"/>
      <c r="H129" s="371"/>
      <c r="I129" s="370"/>
      <c r="J129" s="372"/>
      <c r="K129" s="373"/>
      <c r="L129" s="370"/>
      <c r="M129" s="371"/>
      <c r="N129" s="370"/>
      <c r="O129" s="370"/>
      <c r="P129" s="370"/>
      <c r="Q129" s="371"/>
      <c r="R129" s="370"/>
      <c r="S129" s="365"/>
      <c r="T129" s="365"/>
      <c r="U129" s="365"/>
      <c r="V129" s="365"/>
      <c r="W129" s="365"/>
      <c r="X129" s="365"/>
      <c r="Y129" s="363"/>
      <c r="Z129" s="363"/>
      <c r="AA129" s="363"/>
      <c r="AB129" s="363"/>
      <c r="AC129" s="363"/>
      <c r="AD129" s="363"/>
      <c r="AE129" s="363"/>
      <c r="AF129" s="363"/>
    </row>
    <row r="130" spans="1:32" ht="16.8" x14ac:dyDescent="0.4">
      <c r="A130" s="368"/>
      <c r="B130" s="368"/>
      <c r="C130" s="367"/>
      <c r="D130" s="369"/>
      <c r="E130" s="370"/>
      <c r="F130" s="370"/>
      <c r="G130" s="370"/>
      <c r="H130" s="371"/>
      <c r="I130" s="370"/>
      <c r="J130" s="365"/>
      <c r="K130" s="373"/>
      <c r="L130" s="370"/>
      <c r="M130" s="371"/>
      <c r="N130" s="370"/>
      <c r="O130" s="370"/>
      <c r="P130" s="370"/>
      <c r="Q130" s="371"/>
      <c r="R130" s="370"/>
      <c r="S130" s="365"/>
      <c r="T130" s="365"/>
      <c r="U130" s="365"/>
      <c r="V130" s="365"/>
      <c r="W130" s="365"/>
      <c r="X130" s="365"/>
      <c r="Y130" s="363"/>
      <c r="Z130" s="363"/>
      <c r="AA130" s="363"/>
      <c r="AB130" s="363"/>
      <c r="AC130" s="363"/>
      <c r="AD130" s="363"/>
      <c r="AE130" s="363"/>
      <c r="AF130" s="363"/>
    </row>
    <row r="131" spans="1:32" ht="16.8" x14ac:dyDescent="0.4">
      <c r="A131" s="365"/>
      <c r="B131" s="365"/>
      <c r="C131" s="365"/>
      <c r="D131" s="369"/>
      <c r="E131" s="370"/>
      <c r="F131" s="370"/>
      <c r="G131" s="370"/>
      <c r="H131" s="371"/>
      <c r="I131" s="370"/>
      <c r="J131" s="365"/>
      <c r="K131" s="373"/>
      <c r="L131" s="370"/>
      <c r="M131" s="371"/>
      <c r="N131" s="370"/>
      <c r="O131" s="370"/>
      <c r="P131" s="370"/>
      <c r="Q131" s="371"/>
      <c r="R131" s="370"/>
      <c r="S131" s="365"/>
      <c r="T131" s="365"/>
      <c r="U131" s="365"/>
      <c r="V131" s="365"/>
      <c r="W131" s="365"/>
      <c r="X131" s="365"/>
      <c r="Y131" s="363"/>
      <c r="Z131" s="363"/>
      <c r="AA131" s="363"/>
      <c r="AB131" s="363"/>
      <c r="AC131" s="363"/>
      <c r="AD131" s="363"/>
      <c r="AE131" s="363"/>
      <c r="AF131" s="363"/>
    </row>
    <row r="132" spans="1:32" ht="16.8" x14ac:dyDescent="0.4">
      <c r="A132" s="366" t="s">
        <v>47</v>
      </c>
      <c r="B132" s="366" t="s">
        <v>12</v>
      </c>
      <c r="C132" s="367">
        <f>G14</f>
        <v>1</v>
      </c>
      <c r="D132" s="369"/>
      <c r="E132" s="370"/>
      <c r="F132" s="370"/>
      <c r="G132" s="370"/>
      <c r="H132" s="371"/>
      <c r="I132" s="370"/>
      <c r="J132" s="365"/>
      <c r="K132" s="373"/>
      <c r="L132" s="370"/>
      <c r="M132" s="371"/>
      <c r="N132" s="370"/>
      <c r="O132" s="370"/>
      <c r="P132" s="370"/>
      <c r="Q132" s="371"/>
      <c r="R132" s="370"/>
      <c r="S132" s="365"/>
      <c r="T132" s="365"/>
      <c r="U132" s="365"/>
      <c r="V132" s="365"/>
      <c r="W132" s="365"/>
      <c r="X132" s="365"/>
      <c r="Y132" s="363"/>
      <c r="Z132" s="363"/>
      <c r="AA132" s="363"/>
      <c r="AB132" s="363"/>
      <c r="AC132" s="363"/>
      <c r="AD132" s="363"/>
      <c r="AE132" s="363"/>
      <c r="AF132" s="363"/>
    </row>
    <row r="133" spans="1:32" ht="16.8" x14ac:dyDescent="0.4">
      <c r="A133" s="368"/>
      <c r="B133" s="368"/>
      <c r="C133" s="367"/>
      <c r="D133" s="369"/>
      <c r="E133" s="370"/>
      <c r="F133" s="370"/>
      <c r="G133" s="370"/>
      <c r="H133" s="371"/>
      <c r="I133" s="370"/>
      <c r="J133" s="365"/>
      <c r="K133" s="373"/>
      <c r="L133" s="370"/>
      <c r="M133" s="371"/>
      <c r="N133" s="370"/>
      <c r="O133" s="370"/>
      <c r="P133" s="370"/>
      <c r="Q133" s="371"/>
      <c r="R133" s="370"/>
      <c r="S133" s="365"/>
      <c r="T133" s="365"/>
      <c r="U133" s="365"/>
      <c r="V133" s="365"/>
      <c r="W133" s="365"/>
      <c r="X133" s="365"/>
      <c r="Y133" s="363"/>
      <c r="Z133" s="363"/>
      <c r="AA133" s="363"/>
      <c r="AB133" s="363"/>
      <c r="AC133" s="363"/>
      <c r="AD133" s="363"/>
      <c r="AE133" s="363"/>
      <c r="AF133" s="363"/>
    </row>
    <row r="134" spans="1:32" x14ac:dyDescent="0.3">
      <c r="A134" s="365"/>
      <c r="B134" s="365"/>
      <c r="C134" s="365"/>
      <c r="D134" s="365"/>
      <c r="E134" s="365"/>
      <c r="F134" s="365"/>
      <c r="G134" s="365"/>
      <c r="H134" s="365"/>
      <c r="I134" s="365"/>
      <c r="J134" s="365"/>
      <c r="K134" s="365"/>
      <c r="L134" s="365"/>
      <c r="M134" s="365"/>
      <c r="N134" s="365"/>
      <c r="O134" s="365"/>
      <c r="P134" s="365"/>
      <c r="Q134" s="365"/>
      <c r="R134" s="365"/>
      <c r="S134" s="365"/>
      <c r="T134" s="365"/>
      <c r="U134" s="365"/>
      <c r="V134" s="365"/>
      <c r="W134" s="365"/>
      <c r="X134" s="365"/>
      <c r="Y134" s="363"/>
      <c r="Z134" s="363"/>
      <c r="AA134" s="363"/>
      <c r="AB134" s="363"/>
      <c r="AC134" s="363"/>
      <c r="AD134" s="363"/>
      <c r="AE134" s="363"/>
      <c r="AF134" s="363"/>
    </row>
    <row r="135" spans="1:32" x14ac:dyDescent="0.3">
      <c r="A135" s="365"/>
      <c r="B135" s="365"/>
      <c r="C135" s="365"/>
      <c r="D135" s="365"/>
      <c r="E135" s="370" t="s">
        <v>14</v>
      </c>
      <c r="F135" s="370" t="s">
        <v>72</v>
      </c>
      <c r="G135" s="370" t="str">
        <f>G128</f>
        <v>+</v>
      </c>
      <c r="H135" s="371">
        <f>H128</f>
        <v>0</v>
      </c>
      <c r="I135" s="370" t="s">
        <v>22</v>
      </c>
      <c r="J135" s="372">
        <v>2</v>
      </c>
      <c r="K135" s="370" t="s">
        <v>12</v>
      </c>
      <c r="L135" s="371">
        <f>IF(M128="a","4a",4*C132)</f>
        <v>4</v>
      </c>
      <c r="M135" s="370" t="s">
        <v>14</v>
      </c>
      <c r="N135" s="370" t="s">
        <v>72</v>
      </c>
      <c r="O135" s="370" t="str">
        <f>P128</f>
        <v>+</v>
      </c>
      <c r="P135" s="371">
        <f>Q128</f>
        <v>0</v>
      </c>
      <c r="Q135" s="370" t="s">
        <v>22</v>
      </c>
      <c r="R135" s="368"/>
      <c r="S135" s="365"/>
      <c r="T135" s="365"/>
      <c r="U135" s="365"/>
      <c r="V135" s="365"/>
      <c r="W135" s="365"/>
      <c r="X135" s="365"/>
      <c r="Y135" s="363"/>
      <c r="Z135" s="363"/>
      <c r="AA135" s="363"/>
      <c r="AB135" s="363"/>
      <c r="AC135" s="363"/>
      <c r="AD135" s="363"/>
      <c r="AE135" s="363"/>
      <c r="AF135" s="363"/>
    </row>
    <row r="136" spans="1:32" x14ac:dyDescent="0.3">
      <c r="A136" s="365"/>
      <c r="B136" s="365"/>
      <c r="C136" s="365"/>
      <c r="D136" s="365"/>
      <c r="E136" s="370"/>
      <c r="F136" s="370"/>
      <c r="G136" s="370"/>
      <c r="H136" s="371"/>
      <c r="I136" s="370"/>
      <c r="J136" s="372"/>
      <c r="K136" s="373"/>
      <c r="L136" s="371"/>
      <c r="M136" s="370"/>
      <c r="N136" s="370"/>
      <c r="O136" s="370"/>
      <c r="P136" s="371"/>
      <c r="Q136" s="370"/>
      <c r="R136" s="368"/>
      <c r="S136" s="365"/>
      <c r="T136" s="365"/>
      <c r="U136" s="365"/>
      <c r="V136" s="365"/>
      <c r="W136" s="365"/>
      <c r="X136" s="365"/>
      <c r="Y136" s="363"/>
      <c r="Z136" s="363"/>
      <c r="AA136" s="363"/>
      <c r="AB136" s="363"/>
      <c r="AC136" s="363"/>
      <c r="AD136" s="363"/>
      <c r="AE136" s="363"/>
      <c r="AF136" s="363"/>
    </row>
    <row r="137" spans="1:32" x14ac:dyDescent="0.3">
      <c r="A137" s="365"/>
      <c r="B137" s="365"/>
      <c r="C137" s="365"/>
      <c r="D137" s="365"/>
      <c r="E137" s="370"/>
      <c r="F137" s="370"/>
      <c r="G137" s="370"/>
      <c r="H137" s="371"/>
      <c r="I137" s="370"/>
      <c r="J137" s="374"/>
      <c r="K137" s="373"/>
      <c r="L137" s="371"/>
      <c r="M137" s="370"/>
      <c r="N137" s="370"/>
      <c r="O137" s="370"/>
      <c r="P137" s="371"/>
      <c r="Q137" s="370"/>
      <c r="R137" s="368"/>
      <c r="S137" s="365"/>
      <c r="T137" s="365"/>
      <c r="U137" s="365"/>
      <c r="V137" s="365"/>
      <c r="W137" s="365"/>
      <c r="X137" s="365"/>
      <c r="Y137" s="363"/>
      <c r="Z137" s="363"/>
      <c r="AA137" s="363"/>
      <c r="AB137" s="363"/>
      <c r="AC137" s="363"/>
      <c r="AD137" s="363"/>
      <c r="AE137" s="363"/>
      <c r="AF137" s="363"/>
    </row>
    <row r="138" spans="1:32" x14ac:dyDescent="0.3">
      <c r="A138" s="365"/>
      <c r="B138" s="365"/>
      <c r="C138" s="365"/>
      <c r="D138" s="365"/>
      <c r="E138" s="370"/>
      <c r="F138" s="370"/>
      <c r="G138" s="370"/>
      <c r="H138" s="371"/>
      <c r="I138" s="370"/>
      <c r="J138" s="374"/>
      <c r="K138" s="373"/>
      <c r="L138" s="371"/>
      <c r="M138" s="370"/>
      <c r="N138" s="370"/>
      <c r="O138" s="370"/>
      <c r="P138" s="371"/>
      <c r="Q138" s="370"/>
      <c r="R138" s="368"/>
      <c r="S138" s="365"/>
      <c r="T138" s="365"/>
      <c r="U138" s="365"/>
      <c r="V138" s="365"/>
      <c r="W138" s="365"/>
      <c r="X138" s="365"/>
      <c r="Y138" s="363"/>
      <c r="Z138" s="363"/>
      <c r="AA138" s="363"/>
      <c r="AB138" s="363"/>
      <c r="AC138" s="363"/>
      <c r="AD138" s="363"/>
      <c r="AE138" s="363"/>
      <c r="AF138" s="363"/>
    </row>
    <row r="139" spans="1:32" x14ac:dyDescent="0.3">
      <c r="A139" s="365"/>
      <c r="B139" s="365"/>
      <c r="C139" s="365"/>
      <c r="D139" s="365"/>
      <c r="E139" s="370"/>
      <c r="F139" s="370"/>
      <c r="G139" s="370"/>
      <c r="H139" s="371"/>
      <c r="I139" s="370"/>
      <c r="J139" s="374"/>
      <c r="K139" s="373"/>
      <c r="L139" s="371"/>
      <c r="M139" s="370"/>
      <c r="N139" s="370"/>
      <c r="O139" s="370"/>
      <c r="P139" s="371"/>
      <c r="Q139" s="370"/>
      <c r="R139" s="368"/>
      <c r="S139" s="365"/>
      <c r="T139" s="365"/>
      <c r="U139" s="365"/>
      <c r="V139" s="365"/>
      <c r="W139" s="365"/>
      <c r="X139" s="365"/>
      <c r="Y139" s="363"/>
      <c r="Z139" s="363"/>
      <c r="AA139" s="363"/>
      <c r="AB139" s="363"/>
      <c r="AC139" s="363"/>
      <c r="AD139" s="363"/>
      <c r="AE139" s="363"/>
      <c r="AF139" s="363"/>
    </row>
    <row r="140" spans="1:32" x14ac:dyDescent="0.3">
      <c r="A140" s="365"/>
      <c r="B140" s="365"/>
      <c r="C140" s="365"/>
      <c r="D140" s="365"/>
      <c r="E140" s="370"/>
      <c r="F140" s="370"/>
      <c r="G140" s="370"/>
      <c r="H140" s="371"/>
      <c r="I140" s="370"/>
      <c r="J140" s="374"/>
      <c r="K140" s="373"/>
      <c r="L140" s="371"/>
      <c r="M140" s="370"/>
      <c r="N140" s="370"/>
      <c r="O140" s="370"/>
      <c r="P140" s="371"/>
      <c r="Q140" s="370"/>
      <c r="R140" s="368"/>
      <c r="S140" s="365"/>
      <c r="T140" s="365"/>
      <c r="U140" s="365"/>
      <c r="V140" s="365"/>
      <c r="W140" s="365"/>
      <c r="X140" s="365"/>
      <c r="Y140" s="363"/>
      <c r="Z140" s="363"/>
      <c r="AA140" s="363"/>
      <c r="AB140" s="363"/>
      <c r="AC140" s="363"/>
      <c r="AD140" s="363"/>
      <c r="AE140" s="363"/>
      <c r="AF140" s="363"/>
    </row>
    <row r="141" spans="1:32" x14ac:dyDescent="0.3">
      <c r="A141" s="365"/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3"/>
      <c r="Z141" s="363"/>
      <c r="AA141" s="363"/>
      <c r="AB141" s="363"/>
      <c r="AC141" s="363"/>
      <c r="AD141" s="363"/>
      <c r="AE141" s="363"/>
      <c r="AF141" s="363"/>
    </row>
    <row r="142" spans="1:32" x14ac:dyDescent="0.3">
      <c r="A142" s="365"/>
      <c r="B142" s="365"/>
      <c r="C142" s="365"/>
      <c r="D142" s="365"/>
      <c r="E142" s="375" t="str">
        <f>IF(AND(H135=0,P135=0),_xlfn.CONCAT("x","=",L135,"y"),IF(C126=0,_xlfn.CONCAT("(x",G135,H135,")²=",L135,"y"),IF(C129=0,_xlfn.CONCAT("x²=",L135,"(y",O135,P135,")"),_xlfn.CONCAT("(x",G135,H135,")²","=",L135,"(y",O135,P135,")"))))</f>
        <v>x=4y</v>
      </c>
      <c r="F142" s="375"/>
      <c r="G142" s="375"/>
      <c r="H142" s="375"/>
      <c r="I142" s="375"/>
      <c r="J142" s="375"/>
      <c r="K142" s="375"/>
      <c r="L142" s="375"/>
      <c r="M142" s="375"/>
      <c r="N142" s="365"/>
      <c r="O142" s="376" t="s">
        <v>38</v>
      </c>
      <c r="P142" s="376"/>
      <c r="Q142" s="376"/>
      <c r="R142" s="376"/>
      <c r="S142" s="376"/>
      <c r="T142" s="376"/>
      <c r="U142" s="376"/>
      <c r="V142" s="376"/>
      <c r="W142" s="365"/>
      <c r="X142" s="365"/>
      <c r="Y142" s="363"/>
      <c r="Z142" s="363"/>
      <c r="AA142" s="363"/>
      <c r="AB142" s="363"/>
      <c r="AC142" s="363"/>
      <c r="AD142" s="363"/>
      <c r="AE142" s="363"/>
      <c r="AF142" s="363"/>
    </row>
    <row r="143" spans="1:32" x14ac:dyDescent="0.3">
      <c r="A143" s="365"/>
      <c r="B143" s="365"/>
      <c r="C143" s="365"/>
      <c r="D143" s="365"/>
      <c r="E143" s="375"/>
      <c r="F143" s="375"/>
      <c r="G143" s="375"/>
      <c r="H143" s="375"/>
      <c r="I143" s="375"/>
      <c r="J143" s="375"/>
      <c r="K143" s="375"/>
      <c r="L143" s="375"/>
      <c r="M143" s="375"/>
      <c r="N143" s="365"/>
      <c r="O143" s="376"/>
      <c r="P143" s="376"/>
      <c r="Q143" s="376"/>
      <c r="R143" s="376"/>
      <c r="S143" s="376"/>
      <c r="T143" s="376"/>
      <c r="U143" s="376"/>
      <c r="V143" s="376"/>
      <c r="W143" s="365"/>
      <c r="X143" s="365"/>
      <c r="Y143" s="363"/>
      <c r="Z143" s="363"/>
      <c r="AA143" s="363"/>
      <c r="AB143" s="363"/>
      <c r="AC143" s="363"/>
      <c r="AD143" s="363"/>
      <c r="AE143" s="363"/>
      <c r="AF143" s="363"/>
    </row>
    <row r="144" spans="1:32" x14ac:dyDescent="0.3">
      <c r="A144" s="365"/>
      <c r="B144" s="365"/>
      <c r="C144" s="365"/>
      <c r="D144" s="365"/>
      <c r="E144" s="375"/>
      <c r="F144" s="375"/>
      <c r="G144" s="375"/>
      <c r="H144" s="375"/>
      <c r="I144" s="375"/>
      <c r="J144" s="375"/>
      <c r="K144" s="375"/>
      <c r="L144" s="375"/>
      <c r="M144" s="375"/>
      <c r="N144" s="365"/>
      <c r="O144" s="376"/>
      <c r="P144" s="376"/>
      <c r="Q144" s="376"/>
      <c r="R144" s="376"/>
      <c r="S144" s="376"/>
      <c r="T144" s="376"/>
      <c r="U144" s="376"/>
      <c r="V144" s="376"/>
      <c r="W144" s="365"/>
      <c r="X144" s="365"/>
      <c r="Y144" s="363"/>
      <c r="Z144" s="363"/>
      <c r="AA144" s="363"/>
      <c r="AB144" s="363"/>
      <c r="AC144" s="363"/>
      <c r="AD144" s="363"/>
      <c r="AE144" s="363"/>
      <c r="AF144" s="363"/>
    </row>
    <row r="145" spans="1:32" x14ac:dyDescent="0.3">
      <c r="A145" s="365"/>
      <c r="B145" s="365"/>
      <c r="C145" s="365"/>
      <c r="D145" s="365"/>
      <c r="E145" s="375"/>
      <c r="F145" s="375"/>
      <c r="G145" s="375"/>
      <c r="H145" s="375"/>
      <c r="I145" s="375"/>
      <c r="J145" s="375"/>
      <c r="K145" s="375"/>
      <c r="L145" s="375"/>
      <c r="M145" s="375"/>
      <c r="N145" s="365"/>
      <c r="O145" s="376"/>
      <c r="P145" s="376"/>
      <c r="Q145" s="376"/>
      <c r="R145" s="376"/>
      <c r="S145" s="376"/>
      <c r="T145" s="376"/>
      <c r="U145" s="376"/>
      <c r="V145" s="376"/>
      <c r="W145" s="365"/>
      <c r="X145" s="365"/>
      <c r="Y145" s="363"/>
      <c r="Z145" s="363"/>
      <c r="AA145" s="363"/>
      <c r="AB145" s="363"/>
      <c r="AC145" s="363"/>
      <c r="AD145" s="363"/>
      <c r="AE145" s="363"/>
      <c r="AF145" s="363"/>
    </row>
    <row r="146" spans="1:32" x14ac:dyDescent="0.3">
      <c r="A146" s="365"/>
      <c r="B146" s="365"/>
      <c r="C146" s="365"/>
      <c r="D146" s="365"/>
      <c r="E146" s="375"/>
      <c r="F146" s="375"/>
      <c r="G146" s="375"/>
      <c r="H146" s="375"/>
      <c r="I146" s="375"/>
      <c r="J146" s="375"/>
      <c r="K146" s="375"/>
      <c r="L146" s="375"/>
      <c r="M146" s="375"/>
      <c r="N146" s="365"/>
      <c r="O146" s="376"/>
      <c r="P146" s="376"/>
      <c r="Q146" s="376"/>
      <c r="R146" s="376"/>
      <c r="S146" s="376"/>
      <c r="T146" s="376"/>
      <c r="U146" s="376"/>
      <c r="V146" s="376"/>
      <c r="W146" s="365"/>
      <c r="X146" s="365"/>
      <c r="Y146" s="363"/>
      <c r="Z146" s="363"/>
      <c r="AA146" s="363"/>
      <c r="AB146" s="363"/>
      <c r="AC146" s="363"/>
      <c r="AD146" s="363"/>
      <c r="AE146" s="363"/>
      <c r="AF146" s="363"/>
    </row>
    <row r="147" spans="1:32" x14ac:dyDescent="0.3">
      <c r="A147" s="365"/>
      <c r="B147" s="365"/>
      <c r="C147" s="365"/>
      <c r="D147" s="365"/>
      <c r="E147" s="375"/>
      <c r="F147" s="375"/>
      <c r="G147" s="375"/>
      <c r="H147" s="375"/>
      <c r="I147" s="375"/>
      <c r="J147" s="375"/>
      <c r="K147" s="375"/>
      <c r="L147" s="375"/>
      <c r="M147" s="375"/>
      <c r="N147" s="365"/>
      <c r="O147" s="376"/>
      <c r="P147" s="376"/>
      <c r="Q147" s="376"/>
      <c r="R147" s="376"/>
      <c r="S147" s="376"/>
      <c r="T147" s="376"/>
      <c r="U147" s="376"/>
      <c r="V147" s="376"/>
      <c r="W147" s="365"/>
      <c r="X147" s="365"/>
      <c r="Y147" s="363"/>
      <c r="Z147" s="363"/>
      <c r="AA147" s="363"/>
      <c r="AB147" s="363"/>
      <c r="AC147" s="363"/>
      <c r="AD147" s="363"/>
      <c r="AE147" s="363"/>
      <c r="AF147" s="363"/>
    </row>
    <row r="148" spans="1:32" x14ac:dyDescent="0.3">
      <c r="A148" s="365"/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63"/>
      <c r="Z148" s="363"/>
      <c r="AA148" s="363"/>
      <c r="AB148" s="363"/>
      <c r="AC148" s="363"/>
      <c r="AD148" s="363"/>
      <c r="AE148" s="363"/>
      <c r="AF148" s="363"/>
    </row>
    <row r="149" spans="1:32" x14ac:dyDescent="0.3">
      <c r="A149" s="365"/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63"/>
      <c r="Z149" s="363"/>
      <c r="AA149" s="363"/>
      <c r="AB149" s="363"/>
      <c r="AC149" s="363"/>
      <c r="AD149" s="363"/>
      <c r="AE149" s="363"/>
      <c r="AF149" s="363"/>
    </row>
    <row r="150" spans="1:32" x14ac:dyDescent="0.3">
      <c r="A150" s="365"/>
      <c r="B150" s="365"/>
      <c r="C150" s="365"/>
      <c r="D150" s="365"/>
      <c r="E150" s="401" t="s">
        <v>83</v>
      </c>
      <c r="F150" s="401" t="str">
        <f>G135</f>
        <v>+</v>
      </c>
      <c r="G150" s="401">
        <f>H135*2</f>
        <v>0</v>
      </c>
      <c r="H150" s="401" t="s">
        <v>71</v>
      </c>
      <c r="I150" s="401" t="s">
        <v>23</v>
      </c>
      <c r="J150" s="401">
        <f>POWER(H135,2)</f>
        <v>0</v>
      </c>
      <c r="K150" s="401" t="s">
        <v>12</v>
      </c>
      <c r="L150" s="401" t="str">
        <f>_xlfn.CONCAT(L135,"y")</f>
        <v>4y</v>
      </c>
      <c r="M150" s="401" t="str">
        <f>IF(L135&gt;0,"-","+")</f>
        <v>-</v>
      </c>
      <c r="N150" s="401">
        <f>ABS(L135*P135)</f>
        <v>0</v>
      </c>
      <c r="O150" s="365"/>
      <c r="P150" s="365"/>
      <c r="Q150" s="365"/>
      <c r="R150" s="365"/>
      <c r="S150" s="365"/>
      <c r="T150" s="365"/>
      <c r="U150" s="365"/>
      <c r="V150" s="365"/>
      <c r="W150" s="365"/>
      <c r="X150" s="365"/>
      <c r="Y150" s="363"/>
      <c r="Z150" s="363"/>
      <c r="AA150" s="363"/>
      <c r="AB150" s="363"/>
      <c r="AC150" s="363"/>
      <c r="AD150" s="363"/>
      <c r="AE150" s="363"/>
      <c r="AF150" s="363"/>
    </row>
    <row r="151" spans="1:32" x14ac:dyDescent="0.3">
      <c r="A151" s="365"/>
      <c r="B151" s="365"/>
      <c r="C151" s="365"/>
      <c r="D151" s="365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365"/>
      <c r="P151" s="365"/>
      <c r="Q151" s="365"/>
      <c r="R151" s="365"/>
      <c r="S151" s="365"/>
      <c r="T151" s="365"/>
      <c r="U151" s="365"/>
      <c r="V151" s="365"/>
      <c r="W151" s="365"/>
      <c r="X151" s="365"/>
      <c r="Y151" s="363"/>
      <c r="Z151" s="363"/>
      <c r="AA151" s="363"/>
      <c r="AB151" s="363"/>
      <c r="AC151" s="363"/>
      <c r="AD151" s="363"/>
      <c r="AE151" s="363"/>
      <c r="AF151" s="363"/>
    </row>
    <row r="152" spans="1:32" x14ac:dyDescent="0.3">
      <c r="A152" s="365"/>
      <c r="B152" s="365"/>
      <c r="C152" s="365"/>
      <c r="D152" s="365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365"/>
      <c r="P152" s="365"/>
      <c r="Q152" s="365"/>
      <c r="R152" s="365"/>
      <c r="S152" s="365"/>
      <c r="T152" s="365"/>
      <c r="U152" s="365"/>
      <c r="V152" s="365"/>
      <c r="W152" s="365"/>
      <c r="X152" s="365"/>
      <c r="Y152" s="363"/>
      <c r="Z152" s="363"/>
      <c r="AA152" s="363"/>
      <c r="AB152" s="363"/>
      <c r="AC152" s="363"/>
      <c r="AD152" s="363"/>
      <c r="AE152" s="363"/>
      <c r="AF152" s="363"/>
    </row>
    <row r="153" spans="1:32" x14ac:dyDescent="0.3">
      <c r="A153" s="365"/>
      <c r="B153" s="365"/>
      <c r="C153" s="365"/>
      <c r="D153" s="365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3"/>
      <c r="Z153" s="363"/>
      <c r="AA153" s="363"/>
      <c r="AB153" s="363"/>
      <c r="AC153" s="363"/>
      <c r="AD153" s="363"/>
      <c r="AE153" s="363"/>
      <c r="AF153" s="363"/>
    </row>
    <row r="154" spans="1:32" x14ac:dyDescent="0.3">
      <c r="A154" s="365"/>
      <c r="B154" s="365"/>
      <c r="C154" s="365"/>
      <c r="D154" s="365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365"/>
      <c r="P154" s="365"/>
      <c r="Q154" s="365"/>
      <c r="R154" s="365"/>
      <c r="S154" s="365"/>
      <c r="T154" s="365"/>
      <c r="U154" s="365"/>
      <c r="V154" s="365"/>
      <c r="W154" s="365"/>
      <c r="X154" s="365"/>
      <c r="Y154" s="363"/>
      <c r="Z154" s="363"/>
      <c r="AA154" s="363"/>
      <c r="AB154" s="363"/>
      <c r="AC154" s="363"/>
      <c r="AD154" s="363"/>
      <c r="AE154" s="363"/>
      <c r="AF154" s="363"/>
    </row>
    <row r="155" spans="1:32" x14ac:dyDescent="0.3">
      <c r="A155" s="365"/>
      <c r="B155" s="365"/>
      <c r="C155" s="365"/>
      <c r="D155" s="365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365"/>
      <c r="P155" s="365"/>
      <c r="Q155" s="365"/>
      <c r="R155" s="365"/>
      <c r="S155" s="365"/>
      <c r="T155" s="365"/>
      <c r="U155" s="365"/>
      <c r="V155" s="365"/>
      <c r="W155" s="365"/>
      <c r="X155" s="365"/>
      <c r="Y155" s="363"/>
      <c r="Z155" s="363"/>
      <c r="AA155" s="363"/>
      <c r="AB155" s="363"/>
      <c r="AC155" s="363"/>
      <c r="AD155" s="363"/>
      <c r="AE155" s="363"/>
      <c r="AF155" s="363"/>
    </row>
    <row r="156" spans="1:32" ht="100.8" x14ac:dyDescent="2">
      <c r="A156" s="365"/>
      <c r="B156" s="365"/>
      <c r="C156" s="365"/>
      <c r="D156" s="365"/>
      <c r="E156" s="402"/>
      <c r="F156" s="403"/>
      <c r="G156" s="404"/>
      <c r="H156" s="365"/>
      <c r="I156" s="365"/>
      <c r="J156" s="365"/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3"/>
      <c r="Z156" s="363"/>
      <c r="AA156" s="363"/>
      <c r="AB156" s="363"/>
      <c r="AC156" s="363"/>
      <c r="AD156" s="363"/>
      <c r="AE156" s="363"/>
      <c r="AF156" s="363"/>
    </row>
    <row r="157" spans="1:32" x14ac:dyDescent="0.3">
      <c r="A157" s="365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5"/>
      <c r="P157" s="365"/>
      <c r="Q157" s="365"/>
      <c r="R157" s="365"/>
      <c r="S157" s="365"/>
      <c r="T157" s="365"/>
      <c r="U157" s="365"/>
      <c r="V157" s="365"/>
      <c r="W157" s="365"/>
      <c r="X157" s="365"/>
      <c r="Y157" s="363"/>
      <c r="Z157" s="363"/>
      <c r="AA157" s="363"/>
      <c r="AB157" s="363"/>
      <c r="AC157" s="363"/>
      <c r="AD157" s="363"/>
      <c r="AE157" s="363"/>
      <c r="AF157" s="363"/>
    </row>
    <row r="158" spans="1:32" x14ac:dyDescent="0.3">
      <c r="A158" s="365"/>
      <c r="B158" s="365"/>
      <c r="C158" s="365"/>
      <c r="D158" s="365"/>
      <c r="E158" s="370" t="str">
        <f>_xlfn.CONCAT(E150,IF(G150=0,"",F150),IF(G150=0,"",G150),IF(G150=0,"",H150),IF(J150=0,"",I150),IF(J150=0,"",J150),IF(-L135&gt;0,"+"&amp;-L135,-L135),"y=0")</f>
        <v>x²-4y=0</v>
      </c>
      <c r="F158" s="370"/>
      <c r="G158" s="370"/>
      <c r="H158" s="370"/>
      <c r="I158" s="370"/>
      <c r="J158" s="370"/>
      <c r="K158" s="370"/>
      <c r="L158" s="370"/>
      <c r="M158" s="370"/>
      <c r="N158" s="365"/>
      <c r="O158" s="376" t="s">
        <v>37</v>
      </c>
      <c r="P158" s="376"/>
      <c r="Q158" s="376"/>
      <c r="R158" s="376"/>
      <c r="S158" s="376"/>
      <c r="T158" s="376"/>
      <c r="U158" s="376"/>
      <c r="V158" s="376"/>
      <c r="W158" s="365"/>
      <c r="X158" s="365"/>
      <c r="Y158" s="363"/>
      <c r="Z158" s="363"/>
      <c r="AA158" s="363"/>
      <c r="AB158" s="363"/>
      <c r="AC158" s="363"/>
      <c r="AD158" s="363"/>
      <c r="AE158" s="363"/>
      <c r="AF158" s="363"/>
    </row>
    <row r="159" spans="1:32" x14ac:dyDescent="0.3">
      <c r="A159" s="365"/>
      <c r="B159" s="365"/>
      <c r="C159" s="365"/>
      <c r="D159" s="365"/>
      <c r="E159" s="370"/>
      <c r="F159" s="370"/>
      <c r="G159" s="370"/>
      <c r="H159" s="370"/>
      <c r="I159" s="370"/>
      <c r="J159" s="370"/>
      <c r="K159" s="370"/>
      <c r="L159" s="370"/>
      <c r="M159" s="370"/>
      <c r="N159" s="365"/>
      <c r="O159" s="376"/>
      <c r="P159" s="376"/>
      <c r="Q159" s="376"/>
      <c r="R159" s="376"/>
      <c r="S159" s="376"/>
      <c r="T159" s="376"/>
      <c r="U159" s="376"/>
      <c r="V159" s="376"/>
      <c r="W159" s="365"/>
      <c r="X159" s="365"/>
      <c r="Y159" s="363"/>
      <c r="Z159" s="363"/>
      <c r="AA159" s="363"/>
      <c r="AB159" s="363"/>
      <c r="AC159" s="363"/>
      <c r="AD159" s="363"/>
      <c r="AE159" s="363"/>
      <c r="AF159" s="363"/>
    </row>
    <row r="160" spans="1:32" x14ac:dyDescent="0.3">
      <c r="A160" s="365"/>
      <c r="B160" s="365"/>
      <c r="C160" s="365"/>
      <c r="D160" s="365"/>
      <c r="E160" s="370"/>
      <c r="F160" s="370"/>
      <c r="G160" s="370"/>
      <c r="H160" s="370"/>
      <c r="I160" s="370"/>
      <c r="J160" s="370"/>
      <c r="K160" s="370"/>
      <c r="L160" s="370"/>
      <c r="M160" s="370"/>
      <c r="N160" s="365"/>
      <c r="O160" s="376"/>
      <c r="P160" s="376"/>
      <c r="Q160" s="376"/>
      <c r="R160" s="376"/>
      <c r="S160" s="376"/>
      <c r="T160" s="376"/>
      <c r="U160" s="376"/>
      <c r="V160" s="376"/>
      <c r="W160" s="365"/>
      <c r="X160" s="365"/>
      <c r="Y160" s="363"/>
      <c r="Z160" s="363"/>
      <c r="AA160" s="363"/>
      <c r="AB160" s="363"/>
      <c r="AC160" s="363"/>
      <c r="AD160" s="363"/>
      <c r="AE160" s="363"/>
      <c r="AF160" s="363"/>
    </row>
    <row r="161" spans="1:32" x14ac:dyDescent="0.3">
      <c r="A161" s="365"/>
      <c r="B161" s="365"/>
      <c r="C161" s="365"/>
      <c r="D161" s="365"/>
      <c r="E161" s="370"/>
      <c r="F161" s="370"/>
      <c r="G161" s="370"/>
      <c r="H161" s="370"/>
      <c r="I161" s="370"/>
      <c r="J161" s="370"/>
      <c r="K161" s="370"/>
      <c r="L161" s="370"/>
      <c r="M161" s="370"/>
      <c r="N161" s="365"/>
      <c r="O161" s="376"/>
      <c r="P161" s="376"/>
      <c r="Q161" s="376"/>
      <c r="R161" s="376"/>
      <c r="S161" s="376"/>
      <c r="T161" s="376"/>
      <c r="U161" s="376"/>
      <c r="V161" s="376"/>
      <c r="W161" s="365"/>
      <c r="X161" s="365"/>
      <c r="Y161" s="363"/>
      <c r="Z161" s="363"/>
      <c r="AA161" s="363"/>
      <c r="AB161" s="363"/>
      <c r="AC161" s="363"/>
      <c r="AD161" s="363"/>
      <c r="AE161" s="363"/>
      <c r="AF161" s="363"/>
    </row>
    <row r="162" spans="1:32" x14ac:dyDescent="0.3">
      <c r="A162" s="365"/>
      <c r="B162" s="365"/>
      <c r="C162" s="365"/>
      <c r="D162" s="365"/>
      <c r="E162" s="370"/>
      <c r="F162" s="370"/>
      <c r="G162" s="370"/>
      <c r="H162" s="370"/>
      <c r="I162" s="370"/>
      <c r="J162" s="370"/>
      <c r="K162" s="370"/>
      <c r="L162" s="370"/>
      <c r="M162" s="370"/>
      <c r="N162" s="365"/>
      <c r="O162" s="376"/>
      <c r="P162" s="376"/>
      <c r="Q162" s="376"/>
      <c r="R162" s="376"/>
      <c r="S162" s="376"/>
      <c r="T162" s="376"/>
      <c r="U162" s="376"/>
      <c r="V162" s="376"/>
      <c r="W162" s="365"/>
      <c r="X162" s="365"/>
      <c r="Y162" s="363"/>
      <c r="Z162" s="363"/>
      <c r="AA162" s="363"/>
      <c r="AB162" s="363"/>
      <c r="AC162" s="363"/>
      <c r="AD162" s="363"/>
      <c r="AE162" s="363"/>
      <c r="AF162" s="363"/>
    </row>
    <row r="163" spans="1:32" x14ac:dyDescent="0.3">
      <c r="A163" s="365"/>
      <c r="B163" s="365"/>
      <c r="C163" s="365"/>
      <c r="D163" s="365"/>
      <c r="E163" s="370"/>
      <c r="F163" s="370"/>
      <c r="G163" s="370"/>
      <c r="H163" s="370"/>
      <c r="I163" s="370"/>
      <c r="J163" s="370"/>
      <c r="K163" s="370"/>
      <c r="L163" s="370"/>
      <c r="M163" s="370"/>
      <c r="N163" s="365"/>
      <c r="O163" s="376"/>
      <c r="P163" s="376"/>
      <c r="Q163" s="376"/>
      <c r="R163" s="376"/>
      <c r="S163" s="376"/>
      <c r="T163" s="376"/>
      <c r="U163" s="376"/>
      <c r="V163" s="376"/>
      <c r="W163" s="365"/>
      <c r="X163" s="365"/>
      <c r="Y163" s="363"/>
      <c r="Z163" s="363"/>
      <c r="AA163" s="363"/>
      <c r="AB163" s="363"/>
      <c r="AC163" s="363"/>
      <c r="AD163" s="363"/>
      <c r="AE163" s="363"/>
      <c r="AF163" s="363"/>
    </row>
    <row r="164" spans="1:32" x14ac:dyDescent="0.3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5"/>
      <c r="N164" s="365"/>
      <c r="O164" s="365"/>
      <c r="P164" s="365"/>
      <c r="Q164" s="365"/>
      <c r="R164" s="365"/>
      <c r="S164" s="365"/>
      <c r="T164" s="365"/>
      <c r="U164" s="365"/>
      <c r="V164" s="365"/>
      <c r="W164" s="365"/>
      <c r="X164" s="365"/>
      <c r="Y164" s="363"/>
      <c r="Z164" s="363"/>
      <c r="AA164" s="363"/>
      <c r="AB164" s="363"/>
      <c r="AC164" s="363"/>
      <c r="AD164" s="363"/>
      <c r="AE164" s="363"/>
      <c r="AF164" s="363"/>
    </row>
    <row r="165" spans="1:32" x14ac:dyDescent="0.3">
      <c r="A165" s="36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63"/>
      <c r="Z165" s="363"/>
      <c r="AA165" s="363"/>
      <c r="AB165" s="363"/>
      <c r="AC165" s="363"/>
      <c r="AD165" s="363"/>
      <c r="AE165" s="363"/>
      <c r="AF165" s="363"/>
    </row>
    <row r="166" spans="1:32" x14ac:dyDescent="0.3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  <c r="N166" s="363"/>
      <c r="O166" s="363"/>
      <c r="P166" s="363"/>
      <c r="Q166" s="363"/>
      <c r="R166" s="363"/>
      <c r="S166" s="363"/>
      <c r="T166" s="363"/>
      <c r="U166" s="363"/>
      <c r="V166" s="363"/>
      <c r="W166" s="363"/>
      <c r="X166" s="363"/>
      <c r="Y166" s="363"/>
      <c r="Z166" s="363"/>
      <c r="AA166" s="363"/>
      <c r="AB166" s="363"/>
      <c r="AC166" s="363"/>
      <c r="AD166" s="363"/>
      <c r="AE166" s="363"/>
      <c r="AF166" s="363"/>
    </row>
    <row r="167" spans="1:32" x14ac:dyDescent="0.3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363"/>
      <c r="AB167" s="363"/>
      <c r="AC167" s="363"/>
      <c r="AD167" s="363"/>
      <c r="AE167" s="363"/>
      <c r="AF167" s="363"/>
    </row>
    <row r="168" spans="1:32" x14ac:dyDescent="0.3">
      <c r="A168" s="363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3"/>
      <c r="N168" s="363"/>
      <c r="O168" s="363"/>
      <c r="P168" s="363"/>
      <c r="Q168" s="363"/>
      <c r="R168" s="363"/>
      <c r="S168" s="363"/>
      <c r="T168" s="363"/>
      <c r="U168" s="363"/>
      <c r="V168" s="363"/>
      <c r="W168" s="363"/>
      <c r="X168" s="363"/>
      <c r="Y168" s="363"/>
      <c r="Z168" s="363"/>
      <c r="AA168" s="363"/>
      <c r="AB168" s="363"/>
      <c r="AC168" s="363"/>
      <c r="AD168" s="363"/>
      <c r="AE168" s="363"/>
      <c r="AF168" s="363"/>
    </row>
    <row r="169" spans="1:32" x14ac:dyDescent="0.3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  <c r="AA169" s="363"/>
      <c r="AB169" s="363"/>
      <c r="AC169" s="363"/>
      <c r="AD169" s="363"/>
      <c r="AE169" s="363"/>
      <c r="AF169" s="363"/>
    </row>
  </sheetData>
  <mergeCells count="68">
    <mergeCell ref="E12:G12"/>
    <mergeCell ref="J12:T12"/>
    <mergeCell ref="J16:Q16"/>
    <mergeCell ref="J17:Q17"/>
    <mergeCell ref="J18:Q19"/>
    <mergeCell ref="E19:G19"/>
    <mergeCell ref="J13:T15"/>
    <mergeCell ref="E39:G39"/>
    <mergeCell ref="E40:E41"/>
    <mergeCell ref="J20:Q21"/>
    <mergeCell ref="E27:G27"/>
    <mergeCell ref="J27:N27"/>
    <mergeCell ref="E33:G33"/>
    <mergeCell ref="J33:N33"/>
    <mergeCell ref="F34:G34"/>
    <mergeCell ref="J34:N34"/>
    <mergeCell ref="F40:G41"/>
    <mergeCell ref="J128:J129"/>
    <mergeCell ref="K128:K133"/>
    <mergeCell ref="A126:A127"/>
    <mergeCell ref="B126:B127"/>
    <mergeCell ref="C126:C127"/>
    <mergeCell ref="E128:E133"/>
    <mergeCell ref="F128:F133"/>
    <mergeCell ref="Q128:Q133"/>
    <mergeCell ref="R128:R133"/>
    <mergeCell ref="A129:A130"/>
    <mergeCell ref="B129:B130"/>
    <mergeCell ref="C129:C130"/>
    <mergeCell ref="A132:A133"/>
    <mergeCell ref="B132:B133"/>
    <mergeCell ref="C132:C133"/>
    <mergeCell ref="L128:L133"/>
    <mergeCell ref="M128:M133"/>
    <mergeCell ref="N128:N133"/>
    <mergeCell ref="O128:O133"/>
    <mergeCell ref="P128:P133"/>
    <mergeCell ref="G128:G133"/>
    <mergeCell ref="H128:H133"/>
    <mergeCell ref="I128:I133"/>
    <mergeCell ref="O135:O140"/>
    <mergeCell ref="P135:P140"/>
    <mergeCell ref="Q135:Q140"/>
    <mergeCell ref="R135:R140"/>
    <mergeCell ref="E142:M147"/>
    <mergeCell ref="O142:V147"/>
    <mergeCell ref="J135:J136"/>
    <mergeCell ref="K135:K140"/>
    <mergeCell ref="L135:L140"/>
    <mergeCell ref="M135:M140"/>
    <mergeCell ref="N135:N140"/>
    <mergeCell ref="E135:E140"/>
    <mergeCell ref="F135:F140"/>
    <mergeCell ref="G135:G140"/>
    <mergeCell ref="H135:H140"/>
    <mergeCell ref="I135:I140"/>
    <mergeCell ref="E158:M163"/>
    <mergeCell ref="O158:V163"/>
    <mergeCell ref="J150:J155"/>
    <mergeCell ref="K150:K155"/>
    <mergeCell ref="L150:L155"/>
    <mergeCell ref="M150:M155"/>
    <mergeCell ref="N150:N155"/>
    <mergeCell ref="E150:E155"/>
    <mergeCell ref="F150:F155"/>
    <mergeCell ref="G150:G155"/>
    <mergeCell ref="H150:H155"/>
    <mergeCell ref="I150:I15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A32"/>
  <sheetViews>
    <sheetView topLeftCell="A31" zoomScale="80" zoomScaleNormal="80" workbookViewId="0">
      <selection activeCell="N12" sqref="N12:Z13"/>
    </sheetView>
  </sheetViews>
  <sheetFormatPr defaultRowHeight="14.4" x14ac:dyDescent="0.3"/>
  <cols>
    <col min="4" max="4" width="11" bestFit="1" customWidth="1"/>
    <col min="7" max="7" width="10" bestFit="1" customWidth="1"/>
    <col min="8" max="8" width="9" bestFit="1" customWidth="1"/>
    <col min="11" max="11" width="11.5546875" bestFit="1" customWidth="1"/>
    <col min="12" max="12" width="10.44140625" bestFit="1" customWidth="1"/>
  </cols>
  <sheetData>
    <row r="1" spans="2:27" ht="15" thickBot="1" x14ac:dyDescent="0.35"/>
    <row r="2" spans="2:27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2:27" ht="15" thickBot="1" x14ac:dyDescent="0.3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</row>
    <row r="4" spans="2:27" ht="21.6" x14ac:dyDescent="0.3">
      <c r="B4" s="47"/>
      <c r="C4" s="261" t="s">
        <v>1</v>
      </c>
      <c r="D4" s="262"/>
      <c r="E4" s="112"/>
      <c r="F4" s="264" t="s">
        <v>49</v>
      </c>
      <c r="G4" s="264"/>
      <c r="H4" s="264"/>
      <c r="I4" s="112"/>
      <c r="J4" s="255" t="s">
        <v>32</v>
      </c>
      <c r="K4" s="255"/>
      <c r="L4" s="255"/>
      <c r="M4" s="112"/>
      <c r="N4" s="258" t="s">
        <v>21</v>
      </c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60"/>
      <c r="AA4" s="49"/>
    </row>
    <row r="5" spans="2:27" ht="23.4" x14ac:dyDescent="0.3">
      <c r="B5" s="47"/>
      <c r="C5" s="107" t="s">
        <v>29</v>
      </c>
      <c r="D5" s="108">
        <v>8</v>
      </c>
      <c r="E5" s="112"/>
      <c r="F5" s="111" t="s">
        <v>50</v>
      </c>
      <c r="G5" s="115">
        <f>D5+D7</f>
        <v>12</v>
      </c>
      <c r="H5" s="115">
        <f>D6</f>
        <v>6</v>
      </c>
      <c r="I5" s="112"/>
      <c r="J5" s="111" t="s">
        <v>56</v>
      </c>
      <c r="K5" s="115">
        <f>D5+(D7*D9)</f>
        <v>18.583005244258363</v>
      </c>
      <c r="L5" s="115">
        <f>D6-((D8^2)/D7)</f>
        <v>3.75</v>
      </c>
      <c r="M5" s="112"/>
      <c r="N5" s="119" t="s">
        <v>14</v>
      </c>
      <c r="O5" s="114" t="s">
        <v>71</v>
      </c>
      <c r="P5" s="114" t="str">
        <f>IF(D5&gt;=0,"-","+")</f>
        <v>-</v>
      </c>
      <c r="Q5" s="114">
        <f>IF(D5&lt;0,-D5,D5)</f>
        <v>8</v>
      </c>
      <c r="R5" s="114" t="s">
        <v>73</v>
      </c>
      <c r="S5" s="118"/>
      <c r="T5" s="118" t="s">
        <v>14</v>
      </c>
      <c r="U5" s="118" t="s">
        <v>72</v>
      </c>
      <c r="V5" s="118" t="str">
        <f>IF(D6&gt;=0,"-","+")</f>
        <v>-</v>
      </c>
      <c r="W5" s="118">
        <f>IF(D6&lt;0,-D6,D6)</f>
        <v>6</v>
      </c>
      <c r="X5" s="114" t="s">
        <v>73</v>
      </c>
      <c r="Y5" s="114"/>
      <c r="Z5" s="120"/>
      <c r="AA5" s="49"/>
    </row>
    <row r="6" spans="2:27" ht="21.6" x14ac:dyDescent="0.3">
      <c r="B6" s="47"/>
      <c r="C6" s="107" t="s">
        <v>30</v>
      </c>
      <c r="D6" s="108">
        <v>6</v>
      </c>
      <c r="E6" s="112"/>
      <c r="F6" s="111" t="s">
        <v>51</v>
      </c>
      <c r="G6" s="115">
        <f>D5-D7</f>
        <v>4</v>
      </c>
      <c r="H6" s="115">
        <f>D6</f>
        <v>6</v>
      </c>
      <c r="I6" s="112"/>
      <c r="J6" s="111" t="s">
        <v>57</v>
      </c>
      <c r="K6" s="115">
        <f>D5-(D7*D9)</f>
        <v>-2.5830052442583629</v>
      </c>
      <c r="L6" s="115">
        <f>D6-((D8^2)/D7)</f>
        <v>3.75</v>
      </c>
      <c r="M6" s="112"/>
      <c r="N6" s="119"/>
      <c r="O6" s="114"/>
      <c r="P6" s="114"/>
      <c r="Q6" s="114"/>
      <c r="R6" s="114"/>
      <c r="S6" s="118" t="s">
        <v>23</v>
      </c>
      <c r="T6" s="118"/>
      <c r="U6" s="118"/>
      <c r="V6" s="118"/>
      <c r="W6" s="118"/>
      <c r="X6" s="114"/>
      <c r="Y6" s="114" t="s">
        <v>12</v>
      </c>
      <c r="Z6" s="120">
        <v>1</v>
      </c>
      <c r="AA6" s="49"/>
    </row>
    <row r="7" spans="2:27" ht="22.2" thickBot="1" x14ac:dyDescent="0.35">
      <c r="B7" s="47"/>
      <c r="C7" s="107" t="s">
        <v>47</v>
      </c>
      <c r="D7" s="108">
        <v>4</v>
      </c>
      <c r="E7" s="112"/>
      <c r="F7" s="111" t="s">
        <v>52</v>
      </c>
      <c r="G7" s="115">
        <f>D5</f>
        <v>8</v>
      </c>
      <c r="H7" s="115">
        <f>D6+D8</f>
        <v>9</v>
      </c>
      <c r="I7" s="112"/>
      <c r="J7" s="111" t="s">
        <v>58</v>
      </c>
      <c r="K7" s="115">
        <f>(D5-(D7*D9))</f>
        <v>-2.5830052442583629</v>
      </c>
      <c r="L7" s="115">
        <f>D6-((D8^2)/D7)</f>
        <v>3.75</v>
      </c>
      <c r="M7" s="112"/>
      <c r="N7" s="121"/>
      <c r="O7" s="122"/>
      <c r="P7" s="122">
        <f>D7^2</f>
        <v>16</v>
      </c>
      <c r="Q7" s="122"/>
      <c r="R7" s="122"/>
      <c r="S7" s="123"/>
      <c r="T7" s="123"/>
      <c r="U7" s="123"/>
      <c r="V7" s="123">
        <f>D8^2</f>
        <v>9</v>
      </c>
      <c r="W7" s="123"/>
      <c r="X7" s="122"/>
      <c r="Y7" s="122"/>
      <c r="Z7" s="124"/>
      <c r="AA7" s="49"/>
    </row>
    <row r="8" spans="2:27" ht="21.6" x14ac:dyDescent="0.3">
      <c r="B8" s="47"/>
      <c r="C8" s="109" t="s">
        <v>48</v>
      </c>
      <c r="D8" s="110">
        <v>3</v>
      </c>
      <c r="E8" s="112"/>
      <c r="F8" s="111" t="s">
        <v>53</v>
      </c>
      <c r="G8" s="115">
        <f>D5</f>
        <v>8</v>
      </c>
      <c r="H8" s="115">
        <f>D6-D8</f>
        <v>3</v>
      </c>
      <c r="I8" s="112"/>
      <c r="J8" s="111" t="s">
        <v>59</v>
      </c>
      <c r="K8" s="115">
        <f>D5-(D7*D9)</f>
        <v>-2.5830052442583629</v>
      </c>
      <c r="L8" s="115">
        <f>D6+((D8^2)/D7)</f>
        <v>8.25</v>
      </c>
      <c r="M8" s="112"/>
      <c r="N8" s="112"/>
      <c r="O8" s="112"/>
      <c r="P8" s="112"/>
      <c r="Q8" s="112"/>
      <c r="R8" s="112"/>
      <c r="S8" s="112"/>
      <c r="T8" s="112"/>
      <c r="U8" s="48"/>
      <c r="V8" s="48"/>
      <c r="W8" s="48"/>
      <c r="X8" s="48"/>
      <c r="Y8" s="48"/>
      <c r="Z8" s="48"/>
      <c r="AA8" s="49"/>
    </row>
    <row r="9" spans="2:27" ht="21.6" x14ac:dyDescent="0.3">
      <c r="B9" s="47"/>
      <c r="C9" s="111" t="s">
        <v>66</v>
      </c>
      <c r="D9" s="115">
        <f xml:space="preserve"> SQRT((ABS(D7)^2 - ABS(D8)^2))</f>
        <v>2.6457513110645907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48"/>
      <c r="V9" s="48"/>
      <c r="W9" s="48"/>
      <c r="X9" s="48"/>
      <c r="Y9" s="48"/>
      <c r="Z9" s="48"/>
      <c r="AA9" s="49"/>
    </row>
    <row r="10" spans="2:27" ht="22.2" thickBot="1" x14ac:dyDescent="0.35">
      <c r="B10" s="47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48"/>
      <c r="V10" s="48"/>
      <c r="W10" s="48"/>
      <c r="X10" s="48"/>
      <c r="Y10" s="48"/>
      <c r="Z10" s="48"/>
      <c r="AA10" s="49"/>
    </row>
    <row r="11" spans="2:27" ht="21.6" x14ac:dyDescent="0.3">
      <c r="B11" s="47"/>
      <c r="C11" s="258" t="s">
        <v>67</v>
      </c>
      <c r="D11" s="260"/>
      <c r="E11" s="112"/>
      <c r="F11" s="255" t="s">
        <v>54</v>
      </c>
      <c r="G11" s="255"/>
      <c r="H11" s="255"/>
      <c r="I11" s="112"/>
      <c r="J11" s="255" t="s">
        <v>36</v>
      </c>
      <c r="K11" s="255"/>
      <c r="L11" s="255"/>
      <c r="M11" s="112"/>
      <c r="N11" s="258" t="s">
        <v>24</v>
      </c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60"/>
      <c r="AA11" s="49"/>
    </row>
    <row r="12" spans="2:27" ht="22.2" thickBot="1" x14ac:dyDescent="0.35">
      <c r="B12" s="47"/>
      <c r="C12" s="256" t="s">
        <v>69</v>
      </c>
      <c r="D12" s="257"/>
      <c r="E12" s="112"/>
      <c r="F12" s="111" t="s">
        <v>35</v>
      </c>
      <c r="G12" s="115">
        <f>D5+(D7*D9)</f>
        <v>18.583005244258363</v>
      </c>
      <c r="H12" s="115">
        <f>D6</f>
        <v>6</v>
      </c>
      <c r="I12" s="112"/>
      <c r="J12" s="111" t="s">
        <v>60</v>
      </c>
      <c r="K12" s="113" t="s">
        <v>70</v>
      </c>
      <c r="L12" s="115">
        <f>D5+(D7/D9)</f>
        <v>9.5118578920369092</v>
      </c>
      <c r="M12" s="112"/>
      <c r="N12" s="265" t="str">
        <f>V7&amp;"x²+"&amp;P7&amp;"y²"&amp;P5&amp;V7*D5*2&amp;"x"&amp;V5&amp;P7*W5*2&amp;"y"&amp;IF((((V7*POWER(Q5,2))+(P7*POWER(W5,2)))-(P7*V7))&gt;0,"+","")&amp;((V7*POWER(Q5,2))+(P7*POWER(W5,2)))-(P7*V7)&amp;"=0"</f>
        <v>9x²+16y²-144x-192y+1008=0</v>
      </c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7"/>
      <c r="AA12" s="49"/>
    </row>
    <row r="13" spans="2:27" ht="22.2" thickBot="1" x14ac:dyDescent="0.35">
      <c r="B13" s="47"/>
      <c r="C13" s="112"/>
      <c r="D13" s="112"/>
      <c r="E13" s="112"/>
      <c r="F13" s="111" t="s">
        <v>55</v>
      </c>
      <c r="G13" s="115">
        <f>D5-(D7*D9)</f>
        <v>-2.5830052442583629</v>
      </c>
      <c r="H13" s="115">
        <f>D6</f>
        <v>6</v>
      </c>
      <c r="I13" s="112"/>
      <c r="J13" s="111" t="s">
        <v>61</v>
      </c>
      <c r="K13" s="113" t="s">
        <v>70</v>
      </c>
      <c r="L13" s="115">
        <f>D5-(D7/D9)</f>
        <v>6.4881421079630908</v>
      </c>
      <c r="M13" s="112"/>
      <c r="N13" s="268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70"/>
      <c r="AA13" s="49"/>
    </row>
    <row r="14" spans="2:27" ht="21.6" x14ac:dyDescent="0.3">
      <c r="B14" s="47"/>
      <c r="C14" s="255" t="s">
        <v>65</v>
      </c>
      <c r="D14" s="255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48"/>
      <c r="V14" s="48"/>
      <c r="W14" s="48"/>
      <c r="X14" s="48"/>
      <c r="Y14" s="48"/>
      <c r="Z14" s="48"/>
      <c r="AA14" s="49"/>
    </row>
    <row r="15" spans="2:27" ht="21.6" x14ac:dyDescent="0.3">
      <c r="B15" s="47"/>
      <c r="C15" s="263">
        <f>(D7^2)-(D8^2)</f>
        <v>7</v>
      </c>
      <c r="D15" s="263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48"/>
      <c r="V15" s="48"/>
      <c r="W15" s="48"/>
      <c r="X15" s="48"/>
      <c r="Y15" s="48"/>
      <c r="Z15" s="48"/>
      <c r="AA15" s="49"/>
    </row>
    <row r="16" spans="2:27" ht="21.6" x14ac:dyDescent="0.3">
      <c r="B16" s="47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48"/>
      <c r="V16" s="48"/>
      <c r="W16" s="48"/>
      <c r="X16" s="48"/>
      <c r="Y16" s="48"/>
      <c r="Z16" s="48"/>
      <c r="AA16" s="49"/>
    </row>
    <row r="17" spans="2:27" ht="21.6" x14ac:dyDescent="0.3">
      <c r="B17" s="47"/>
      <c r="C17" s="255" t="s">
        <v>62</v>
      </c>
      <c r="D17" s="255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48"/>
      <c r="V17" s="48"/>
      <c r="W17" s="48"/>
      <c r="X17" s="48"/>
      <c r="Y17" s="48"/>
      <c r="Z17" s="48"/>
      <c r="AA17" s="49"/>
    </row>
    <row r="18" spans="2:27" ht="21.6" x14ac:dyDescent="0.3">
      <c r="B18" s="47"/>
      <c r="C18" s="111" t="s">
        <v>63</v>
      </c>
      <c r="D18" s="115">
        <f>2*(D7)</f>
        <v>8</v>
      </c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48"/>
      <c r="V18" s="48"/>
      <c r="W18" s="48"/>
      <c r="X18" s="48"/>
      <c r="Y18" s="48"/>
      <c r="Z18" s="48"/>
      <c r="AA18" s="49"/>
    </row>
    <row r="19" spans="2:27" ht="21.6" x14ac:dyDescent="0.3">
      <c r="B19" s="47"/>
      <c r="C19" s="111" t="s">
        <v>64</v>
      </c>
      <c r="D19" s="115">
        <f>2*(D8)</f>
        <v>6</v>
      </c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48"/>
      <c r="V19" s="48"/>
      <c r="W19" s="48"/>
      <c r="X19" s="48"/>
      <c r="Y19" s="48"/>
      <c r="Z19" s="48"/>
      <c r="AA19" s="49"/>
    </row>
    <row r="20" spans="2:27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9"/>
    </row>
    <row r="21" spans="2:27" x14ac:dyDescent="0.3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9"/>
    </row>
    <row r="22" spans="2:27" x14ac:dyDescent="0.3"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9"/>
    </row>
    <row r="23" spans="2:27" x14ac:dyDescent="0.3"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9"/>
    </row>
    <row r="24" spans="2:27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9"/>
    </row>
    <row r="25" spans="2:27" x14ac:dyDescent="0.3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9"/>
    </row>
    <row r="26" spans="2:27" x14ac:dyDescent="0.3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9"/>
    </row>
    <row r="27" spans="2:27" x14ac:dyDescent="0.3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2"/>
    </row>
    <row r="28" spans="2:27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116"/>
      <c r="X28" s="116"/>
      <c r="Y28" s="116"/>
      <c r="Z28" s="54"/>
      <c r="AA28" s="55"/>
    </row>
    <row r="29" spans="2:27" x14ac:dyDescent="0.3"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116"/>
      <c r="X29" s="116"/>
      <c r="Y29" s="116"/>
      <c r="Z29" s="54"/>
      <c r="AA29" s="55"/>
    </row>
    <row r="30" spans="2:27" x14ac:dyDescent="0.3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116"/>
      <c r="X30" s="116"/>
      <c r="Y30" s="116"/>
      <c r="Z30" s="54"/>
      <c r="AA30" s="55"/>
    </row>
    <row r="31" spans="2:27" x14ac:dyDescent="0.3"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116"/>
      <c r="X31" s="116"/>
      <c r="Y31" s="116"/>
      <c r="Z31" s="54"/>
      <c r="AA31" s="55"/>
    </row>
    <row r="32" spans="2:27" ht="15" thickBot="1" x14ac:dyDescent="0.35"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117"/>
      <c r="X32" s="117"/>
      <c r="Y32" s="117"/>
      <c r="Z32" s="57"/>
      <c r="AA32" s="58"/>
    </row>
  </sheetData>
  <mergeCells count="13">
    <mergeCell ref="J4:L4"/>
    <mergeCell ref="J11:L11"/>
    <mergeCell ref="C17:D17"/>
    <mergeCell ref="C12:D12"/>
    <mergeCell ref="N4:Z4"/>
    <mergeCell ref="N11:Z11"/>
    <mergeCell ref="C4:D4"/>
    <mergeCell ref="C11:D11"/>
    <mergeCell ref="C14:D14"/>
    <mergeCell ref="C15:D15"/>
    <mergeCell ref="F4:H4"/>
    <mergeCell ref="F11:H11"/>
    <mergeCell ref="N12:Z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32"/>
  <sheetViews>
    <sheetView zoomScale="60" zoomScaleNormal="60" workbookViewId="0">
      <selection activeCell="N12" sqref="N12:Z13"/>
    </sheetView>
  </sheetViews>
  <sheetFormatPr defaultRowHeight="14.4" x14ac:dyDescent="0.3"/>
  <cols>
    <col min="14" max="14" width="11" bestFit="1" customWidth="1"/>
  </cols>
  <sheetData>
    <row r="1" spans="2:27" ht="15" thickBot="1" x14ac:dyDescent="0.35"/>
    <row r="2" spans="2:27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2:27" ht="15" thickBot="1" x14ac:dyDescent="0.3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</row>
    <row r="4" spans="2:27" ht="21.6" x14ac:dyDescent="0.3">
      <c r="B4" s="47"/>
      <c r="C4" s="261" t="s">
        <v>1</v>
      </c>
      <c r="D4" s="262"/>
      <c r="E4" s="112"/>
      <c r="F4" s="264" t="s">
        <v>49</v>
      </c>
      <c r="G4" s="264"/>
      <c r="H4" s="264"/>
      <c r="I4" s="112"/>
      <c r="J4" s="255" t="s">
        <v>32</v>
      </c>
      <c r="K4" s="255"/>
      <c r="L4" s="255"/>
      <c r="M4" s="112"/>
      <c r="N4" s="258" t="s">
        <v>21</v>
      </c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60"/>
      <c r="AA4" s="49"/>
    </row>
    <row r="5" spans="2:27" ht="23.4" x14ac:dyDescent="0.3">
      <c r="B5" s="47"/>
      <c r="C5" s="107" t="s">
        <v>29</v>
      </c>
      <c r="D5" s="108">
        <v>8</v>
      </c>
      <c r="E5" s="112"/>
      <c r="F5" s="111" t="s">
        <v>50</v>
      </c>
      <c r="G5" s="115">
        <f>D5</f>
        <v>8</v>
      </c>
      <c r="H5" s="115">
        <f>D6+D7</f>
        <v>10</v>
      </c>
      <c r="I5" s="112"/>
      <c r="J5" s="111" t="s">
        <v>56</v>
      </c>
      <c r="K5" s="115">
        <f>D5-((D8^2)/D7)</f>
        <v>5.75</v>
      </c>
      <c r="L5" s="115">
        <f>D6+(D7/D9)</f>
        <v>7.5118578920369092</v>
      </c>
      <c r="M5" s="112"/>
      <c r="N5" s="119" t="s">
        <v>14</v>
      </c>
      <c r="O5" s="114" t="s">
        <v>71</v>
      </c>
      <c r="P5" s="114" t="str">
        <f>IF(D5&gt;=0,"-","+")</f>
        <v>-</v>
      </c>
      <c r="Q5" s="114">
        <f>IF(D5&lt;0,-D5,D5)</f>
        <v>8</v>
      </c>
      <c r="R5" s="114" t="s">
        <v>73</v>
      </c>
      <c r="S5" s="118"/>
      <c r="T5" s="118" t="s">
        <v>14</v>
      </c>
      <c r="U5" s="118" t="s">
        <v>72</v>
      </c>
      <c r="V5" s="118" t="str">
        <f>IF(D6&gt;=0,"-","+")</f>
        <v>-</v>
      </c>
      <c r="W5" s="118">
        <f>IF(D6&lt;0,-D6,D6)</f>
        <v>6</v>
      </c>
      <c r="X5" s="114" t="s">
        <v>73</v>
      </c>
      <c r="Y5" s="114"/>
      <c r="Z5" s="120"/>
      <c r="AA5" s="49"/>
    </row>
    <row r="6" spans="2:27" ht="21.6" x14ac:dyDescent="0.3">
      <c r="B6" s="47"/>
      <c r="C6" s="107" t="s">
        <v>30</v>
      </c>
      <c r="D6" s="108">
        <v>6</v>
      </c>
      <c r="E6" s="112"/>
      <c r="F6" s="111" t="s">
        <v>51</v>
      </c>
      <c r="G6" s="115">
        <f>D5</f>
        <v>8</v>
      </c>
      <c r="H6" s="115">
        <f>D6-D7</f>
        <v>2</v>
      </c>
      <c r="I6" s="112"/>
      <c r="J6" s="111" t="s">
        <v>57</v>
      </c>
      <c r="K6" s="115">
        <f>D5+((D8^2)/D7)</f>
        <v>10.25</v>
      </c>
      <c r="L6" s="115">
        <f>D6+(D7/D9)</f>
        <v>7.5118578920369092</v>
      </c>
      <c r="M6" s="112"/>
      <c r="N6" s="119"/>
      <c r="O6" s="114"/>
      <c r="P6" s="114"/>
      <c r="Q6" s="114"/>
      <c r="R6" s="114"/>
      <c r="S6" s="118" t="s">
        <v>23</v>
      </c>
      <c r="T6" s="118"/>
      <c r="U6" s="118"/>
      <c r="V6" s="118"/>
      <c r="W6" s="118"/>
      <c r="X6" s="114"/>
      <c r="Y6" s="114" t="s">
        <v>12</v>
      </c>
      <c r="Z6" s="120">
        <v>1</v>
      </c>
      <c r="AA6" s="49"/>
    </row>
    <row r="7" spans="2:27" ht="22.2" thickBot="1" x14ac:dyDescent="0.35">
      <c r="B7" s="47"/>
      <c r="C7" s="107" t="s">
        <v>47</v>
      </c>
      <c r="D7" s="108">
        <v>4</v>
      </c>
      <c r="E7" s="112"/>
      <c r="F7" s="111" t="s">
        <v>52</v>
      </c>
      <c r="G7" s="115">
        <f>D5+D8</f>
        <v>11</v>
      </c>
      <c r="H7" s="115">
        <f>D6</f>
        <v>6</v>
      </c>
      <c r="I7" s="112"/>
      <c r="J7" s="111" t="s">
        <v>58</v>
      </c>
      <c r="K7" s="115">
        <f>D5-((D8^2)/D7)</f>
        <v>5.75</v>
      </c>
      <c r="L7" s="115">
        <f>D6-(D7/D9)</f>
        <v>4.4881421079630908</v>
      </c>
      <c r="M7" s="112"/>
      <c r="N7" s="121"/>
      <c r="O7" s="122"/>
      <c r="P7" s="122">
        <f>D8^2</f>
        <v>9</v>
      </c>
      <c r="Q7" s="122"/>
      <c r="R7" s="122"/>
      <c r="S7" s="123"/>
      <c r="T7" s="123"/>
      <c r="U7" s="123"/>
      <c r="V7" s="123">
        <f>D7^2</f>
        <v>16</v>
      </c>
      <c r="W7" s="123"/>
      <c r="X7" s="122"/>
      <c r="Y7" s="122"/>
      <c r="Z7" s="124"/>
      <c r="AA7" s="49"/>
    </row>
    <row r="8" spans="2:27" ht="21.6" x14ac:dyDescent="0.3">
      <c r="B8" s="47"/>
      <c r="C8" s="109" t="s">
        <v>48</v>
      </c>
      <c r="D8" s="110">
        <v>3</v>
      </c>
      <c r="E8" s="112"/>
      <c r="F8" s="111" t="s">
        <v>53</v>
      </c>
      <c r="G8" s="115">
        <f>D5-D8</f>
        <v>5</v>
      </c>
      <c r="H8" s="115">
        <f>D6</f>
        <v>6</v>
      </c>
      <c r="I8" s="112"/>
      <c r="J8" s="111" t="s">
        <v>59</v>
      </c>
      <c r="K8" s="115">
        <f>D5+((D8^2)/D7)</f>
        <v>10.25</v>
      </c>
      <c r="L8" s="115">
        <f>D6-(D7/D9)</f>
        <v>4.4881421079630908</v>
      </c>
      <c r="M8" s="112"/>
      <c r="N8" s="112"/>
      <c r="O8" s="112"/>
      <c r="P8" s="112"/>
      <c r="Q8" s="112"/>
      <c r="R8" s="112"/>
      <c r="S8" s="112"/>
      <c r="T8" s="112"/>
      <c r="U8" s="48"/>
      <c r="V8" s="48"/>
      <c r="W8" s="48"/>
      <c r="X8" s="48"/>
      <c r="Y8" s="48"/>
      <c r="Z8" s="48"/>
      <c r="AA8" s="49"/>
    </row>
    <row r="9" spans="2:27" ht="21.6" x14ac:dyDescent="0.3">
      <c r="B9" s="47"/>
      <c r="C9" s="111" t="s">
        <v>66</v>
      </c>
      <c r="D9" s="115">
        <f xml:space="preserve"> SQRT((ABS(D7)^2 - ABS(D8)^2))</f>
        <v>2.6457513110645907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48"/>
      <c r="V9" s="48"/>
      <c r="W9" s="48"/>
      <c r="X9" s="48"/>
      <c r="Y9" s="48"/>
      <c r="Z9" s="48"/>
      <c r="AA9" s="49"/>
    </row>
    <row r="10" spans="2:27" ht="22.2" thickBot="1" x14ac:dyDescent="0.35">
      <c r="B10" s="47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48"/>
      <c r="V10" s="48"/>
      <c r="W10" s="48"/>
      <c r="X10" s="48"/>
      <c r="Y10" s="48"/>
      <c r="Z10" s="48"/>
      <c r="AA10" s="49"/>
    </row>
    <row r="11" spans="2:27" ht="21.6" x14ac:dyDescent="0.3">
      <c r="B11" s="47"/>
      <c r="C11" s="258" t="s">
        <v>67</v>
      </c>
      <c r="D11" s="260"/>
      <c r="E11" s="112"/>
      <c r="F11" s="255" t="s">
        <v>54</v>
      </c>
      <c r="G11" s="255"/>
      <c r="H11" s="255"/>
      <c r="I11" s="112"/>
      <c r="J11" s="255" t="s">
        <v>36</v>
      </c>
      <c r="K11" s="255"/>
      <c r="L11" s="255"/>
      <c r="M11" s="112"/>
      <c r="N11" s="258" t="s">
        <v>24</v>
      </c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60"/>
      <c r="AA11" s="49"/>
    </row>
    <row r="12" spans="2:27" ht="22.2" thickBot="1" x14ac:dyDescent="0.35">
      <c r="B12" s="47"/>
      <c r="C12" s="256" t="s">
        <v>68</v>
      </c>
      <c r="D12" s="257"/>
      <c r="E12" s="112"/>
      <c r="F12" s="111" t="s">
        <v>35</v>
      </c>
      <c r="G12" s="115">
        <f>D5</f>
        <v>8</v>
      </c>
      <c r="H12" s="115">
        <f>D6+(D7*D9)</f>
        <v>16.583005244258363</v>
      </c>
      <c r="I12" s="112"/>
      <c r="J12" s="111" t="s">
        <v>60</v>
      </c>
      <c r="K12" s="113" t="s">
        <v>74</v>
      </c>
      <c r="L12" s="115">
        <f>D6+(D7/D9)</f>
        <v>7.5118578920369092</v>
      </c>
      <c r="M12" s="112"/>
      <c r="N12" s="265" t="str">
        <f>V7&amp;"x²+"&amp;P7&amp;"y²"&amp;P5&amp;V7*D5*2&amp;"x"&amp;V5&amp;P7*W5*2&amp;"y"&amp;IF((((V7*POWER(Q5,2))+(P7*POWER(W5,2)))-(P7*V7))&gt;0,"+","")&amp;((V7*POWER(Q5,2))+(P7*POWER(W5,2)))-(P7*V7)&amp;"=0"</f>
        <v>16x²+9y²-256x-108y+1204=0</v>
      </c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7"/>
      <c r="AA12" s="49"/>
    </row>
    <row r="13" spans="2:27" ht="22.2" thickBot="1" x14ac:dyDescent="0.35">
      <c r="B13" s="47"/>
      <c r="C13" s="112"/>
      <c r="D13" s="112"/>
      <c r="E13" s="112"/>
      <c r="F13" s="111" t="s">
        <v>55</v>
      </c>
      <c r="G13" s="115">
        <f>D5</f>
        <v>8</v>
      </c>
      <c r="H13" s="115">
        <f>D6-(D7*D9)</f>
        <v>-4.5830052442583629</v>
      </c>
      <c r="I13" s="112"/>
      <c r="J13" s="111" t="s">
        <v>61</v>
      </c>
      <c r="K13" s="113" t="s">
        <v>74</v>
      </c>
      <c r="L13" s="115">
        <f>D6-(D7/D9)</f>
        <v>4.4881421079630908</v>
      </c>
      <c r="M13" s="112"/>
      <c r="N13" s="268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70"/>
      <c r="AA13" s="49"/>
    </row>
    <row r="14" spans="2:27" ht="21.6" x14ac:dyDescent="0.3">
      <c r="B14" s="47"/>
      <c r="C14" s="255" t="s">
        <v>65</v>
      </c>
      <c r="D14" s="255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48"/>
      <c r="V14" s="48"/>
      <c r="W14" s="48"/>
      <c r="X14" s="48"/>
      <c r="Y14" s="48"/>
      <c r="Z14" s="48"/>
      <c r="AA14" s="49"/>
    </row>
    <row r="15" spans="2:27" ht="21.6" x14ac:dyDescent="0.3">
      <c r="B15" s="47"/>
      <c r="C15" s="263">
        <f>(D7^2)-(D8^2)</f>
        <v>7</v>
      </c>
      <c r="D15" s="263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48"/>
      <c r="V15" s="48"/>
      <c r="W15" s="48"/>
      <c r="X15" s="48"/>
      <c r="Y15" s="48"/>
      <c r="Z15" s="48"/>
      <c r="AA15" s="49"/>
    </row>
    <row r="16" spans="2:27" ht="21.6" x14ac:dyDescent="0.3">
      <c r="B16" s="47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48"/>
      <c r="V16" s="48"/>
      <c r="W16" s="48"/>
      <c r="X16" s="48"/>
      <c r="Y16" s="48"/>
      <c r="Z16" s="48"/>
      <c r="AA16" s="49"/>
    </row>
    <row r="17" spans="2:27" ht="21.6" x14ac:dyDescent="0.3">
      <c r="B17" s="47"/>
      <c r="C17" s="255" t="s">
        <v>62</v>
      </c>
      <c r="D17" s="255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48"/>
      <c r="V17" s="48"/>
      <c r="W17" s="48"/>
      <c r="X17" s="48"/>
      <c r="Y17" s="48"/>
      <c r="Z17" s="48"/>
      <c r="AA17" s="49"/>
    </row>
    <row r="18" spans="2:27" ht="21.6" x14ac:dyDescent="0.3">
      <c r="B18" s="47"/>
      <c r="C18" s="111" t="s">
        <v>63</v>
      </c>
      <c r="D18" s="115">
        <f>2*(D7)</f>
        <v>8</v>
      </c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48"/>
      <c r="V18" s="48"/>
      <c r="W18" s="48"/>
      <c r="X18" s="48"/>
      <c r="Y18" s="48"/>
      <c r="Z18" s="48"/>
      <c r="AA18" s="49"/>
    </row>
    <row r="19" spans="2:27" ht="21.6" x14ac:dyDescent="0.3">
      <c r="B19" s="47"/>
      <c r="C19" s="111" t="s">
        <v>64</v>
      </c>
      <c r="D19" s="115">
        <f>2*(D8)</f>
        <v>6</v>
      </c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48"/>
      <c r="V19" s="48"/>
      <c r="W19" s="48"/>
      <c r="X19" s="48"/>
      <c r="Y19" s="48"/>
      <c r="Z19" s="48"/>
      <c r="AA19" s="49"/>
    </row>
    <row r="20" spans="2:27" x14ac:dyDescent="0.3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9"/>
    </row>
    <row r="21" spans="2:27" x14ac:dyDescent="0.3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9"/>
    </row>
    <row r="22" spans="2:27" x14ac:dyDescent="0.3"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9"/>
    </row>
    <row r="23" spans="2:27" x14ac:dyDescent="0.3"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9"/>
    </row>
    <row r="24" spans="2:27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9"/>
    </row>
    <row r="25" spans="2:27" x14ac:dyDescent="0.3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9"/>
    </row>
    <row r="26" spans="2:27" x14ac:dyDescent="0.3"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9"/>
    </row>
    <row r="27" spans="2:27" x14ac:dyDescent="0.3"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2"/>
    </row>
    <row r="28" spans="2:27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116"/>
      <c r="X28" s="116"/>
      <c r="Y28" s="116"/>
      <c r="Z28" s="54"/>
      <c r="AA28" s="55"/>
    </row>
    <row r="29" spans="2:27" x14ac:dyDescent="0.3"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116"/>
      <c r="X29" s="116"/>
      <c r="Y29" s="116"/>
      <c r="Z29" s="54"/>
      <c r="AA29" s="55"/>
    </row>
    <row r="30" spans="2:27" x14ac:dyDescent="0.3"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116"/>
      <c r="X30" s="116"/>
      <c r="Y30" s="116"/>
      <c r="Z30" s="54"/>
      <c r="AA30" s="55"/>
    </row>
    <row r="31" spans="2:27" x14ac:dyDescent="0.3">
      <c r="B31" s="53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116"/>
      <c r="X31" s="116"/>
      <c r="Y31" s="116"/>
      <c r="Z31" s="54"/>
      <c r="AA31" s="55"/>
    </row>
    <row r="32" spans="2:27" ht="15" thickBot="1" x14ac:dyDescent="0.35"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117"/>
      <c r="X32" s="117"/>
      <c r="Y32" s="117"/>
      <c r="Z32" s="57"/>
      <c r="AA32" s="58"/>
    </row>
  </sheetData>
  <mergeCells count="13">
    <mergeCell ref="C14:D14"/>
    <mergeCell ref="C15:D15"/>
    <mergeCell ref="C17:D17"/>
    <mergeCell ref="C4:D4"/>
    <mergeCell ref="N12:Z13"/>
    <mergeCell ref="F4:H4"/>
    <mergeCell ref="J4:L4"/>
    <mergeCell ref="N4:Z4"/>
    <mergeCell ref="C11:D11"/>
    <mergeCell ref="F11:H11"/>
    <mergeCell ref="J11:L11"/>
    <mergeCell ref="N11:Z11"/>
    <mergeCell ref="C12:D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C112"/>
  <sheetViews>
    <sheetView topLeftCell="A64" zoomScale="60" zoomScaleNormal="60" workbookViewId="0">
      <selection activeCell="A74" sqref="A74:Z100"/>
    </sheetView>
  </sheetViews>
  <sheetFormatPr defaultRowHeight="14.4" x14ac:dyDescent="0.3"/>
  <cols>
    <col min="3" max="3" width="15.5546875" customWidth="1"/>
    <col min="4" max="4" width="11.44140625" customWidth="1"/>
    <col min="7" max="8" width="9" bestFit="1" customWidth="1"/>
    <col min="11" max="11" width="9" bestFit="1" customWidth="1"/>
    <col min="12" max="12" width="10.77734375" bestFit="1" customWidth="1"/>
  </cols>
  <sheetData>
    <row r="2" spans="2:26" x14ac:dyDescent="0.3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2:26" x14ac:dyDescent="0.3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26" ht="15" thickBot="1" x14ac:dyDescent="0.35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26" ht="22.2" thickBot="1" x14ac:dyDescent="0.35">
      <c r="B5" s="41"/>
      <c r="C5" s="274" t="s">
        <v>1</v>
      </c>
      <c r="D5" s="275"/>
      <c r="E5" s="134"/>
      <c r="F5" s="278" t="s">
        <v>49</v>
      </c>
      <c r="G5" s="279"/>
      <c r="H5" s="280"/>
      <c r="I5" s="134"/>
      <c r="J5" s="274" t="s">
        <v>32</v>
      </c>
      <c r="K5" s="281"/>
      <c r="L5" s="275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2:26" ht="22.2" thickTop="1" x14ac:dyDescent="0.3">
      <c r="B6" s="41"/>
      <c r="C6" s="128" t="s">
        <v>29</v>
      </c>
      <c r="D6" s="135">
        <v>1</v>
      </c>
      <c r="E6" s="134"/>
      <c r="F6" s="128" t="s">
        <v>50</v>
      </c>
      <c r="G6" s="126">
        <f>D6+D8</f>
        <v>6</v>
      </c>
      <c r="H6" s="129">
        <f>D7</f>
        <v>2</v>
      </c>
      <c r="I6" s="134"/>
      <c r="J6" s="128" t="s">
        <v>56</v>
      </c>
      <c r="K6" s="126">
        <f>D6+(D8*D10)</f>
        <v>1</v>
      </c>
      <c r="L6" s="129">
        <f>D7-((D9^2)/D8)</f>
        <v>-1.2000000000000002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2:26" ht="21.6" x14ac:dyDescent="0.3">
      <c r="B7" s="41"/>
      <c r="C7" s="128" t="s">
        <v>30</v>
      </c>
      <c r="D7" s="135">
        <v>2</v>
      </c>
      <c r="E7" s="134"/>
      <c r="F7" s="128" t="s">
        <v>51</v>
      </c>
      <c r="G7" s="126">
        <f>D6-D8</f>
        <v>-4</v>
      </c>
      <c r="H7" s="129">
        <f>D7</f>
        <v>2</v>
      </c>
      <c r="I7" s="134"/>
      <c r="J7" s="128" t="s">
        <v>57</v>
      </c>
      <c r="K7" s="126">
        <f>D6-(D8*D10)</f>
        <v>1</v>
      </c>
      <c r="L7" s="129">
        <f>D7-((D9^2)/D8)</f>
        <v>-1.2000000000000002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26" ht="21.6" x14ac:dyDescent="0.3">
      <c r="B8" s="41"/>
      <c r="C8" s="128" t="s">
        <v>47</v>
      </c>
      <c r="D8" s="135">
        <v>5</v>
      </c>
      <c r="E8" s="134"/>
      <c r="F8" s="128" t="s">
        <v>52</v>
      </c>
      <c r="G8" s="126">
        <f>D6</f>
        <v>1</v>
      </c>
      <c r="H8" s="129">
        <f>D7+D9</f>
        <v>6</v>
      </c>
      <c r="I8" s="134"/>
      <c r="J8" s="128" t="s">
        <v>58</v>
      </c>
      <c r="K8" s="126">
        <f>(D6-(D8*D10))</f>
        <v>1</v>
      </c>
      <c r="L8" s="129">
        <f>D7-((D9^2)/D8)</f>
        <v>-1.2000000000000002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26" ht="22.2" thickBot="1" x14ac:dyDescent="0.35">
      <c r="B9" s="41"/>
      <c r="C9" s="128" t="s">
        <v>48</v>
      </c>
      <c r="D9" s="135">
        <v>4</v>
      </c>
      <c r="E9" s="134"/>
      <c r="F9" s="130" t="s">
        <v>53</v>
      </c>
      <c r="G9" s="131">
        <f>D6</f>
        <v>1</v>
      </c>
      <c r="H9" s="132">
        <f>D7-D9</f>
        <v>-2</v>
      </c>
      <c r="I9" s="134"/>
      <c r="J9" s="130" t="s">
        <v>59</v>
      </c>
      <c r="K9" s="131">
        <f>D6-(D8*D10)</f>
        <v>1</v>
      </c>
      <c r="L9" s="132">
        <f>D7+((D9^2)/D8)</f>
        <v>5.2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2:26" ht="22.2" thickBot="1" x14ac:dyDescent="0.35">
      <c r="B10" s="125"/>
      <c r="C10" s="130" t="s">
        <v>75</v>
      </c>
      <c r="D10" s="136"/>
      <c r="E10" s="137"/>
      <c r="F10" s="137"/>
      <c r="G10" s="137"/>
      <c r="H10" s="137"/>
      <c r="I10" s="137"/>
      <c r="J10" s="137"/>
      <c r="K10" s="137"/>
      <c r="L10" s="137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2:26" ht="22.2" thickBot="1" x14ac:dyDescent="0.35">
      <c r="B11" s="125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2:26" ht="22.2" thickBot="1" x14ac:dyDescent="0.35">
      <c r="B12" s="125"/>
      <c r="C12" s="274" t="s">
        <v>67</v>
      </c>
      <c r="D12" s="275"/>
      <c r="E12" s="137"/>
      <c r="F12" s="274" t="s">
        <v>54</v>
      </c>
      <c r="G12" s="281"/>
      <c r="H12" s="275"/>
      <c r="I12" s="137"/>
      <c r="J12" s="274" t="s">
        <v>36</v>
      </c>
      <c r="K12" s="281"/>
      <c r="L12" s="27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2:26" ht="22.8" thickTop="1" thickBot="1" x14ac:dyDescent="0.35">
      <c r="B13" s="125"/>
      <c r="C13" s="276" t="s">
        <v>69</v>
      </c>
      <c r="D13" s="277"/>
      <c r="E13" s="137"/>
      <c r="F13" s="128" t="s">
        <v>35</v>
      </c>
      <c r="G13" s="126">
        <f>D6+(D8*D10)</f>
        <v>1</v>
      </c>
      <c r="H13" s="129">
        <f>D7</f>
        <v>2</v>
      </c>
      <c r="I13" s="137"/>
      <c r="J13" s="128" t="s">
        <v>60</v>
      </c>
      <c r="K13" s="127" t="s">
        <v>70</v>
      </c>
      <c r="L13" s="129" t="e">
        <f>D6+(D8/D10)</f>
        <v>#DIV/0!</v>
      </c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2:26" ht="22.2" thickBot="1" x14ac:dyDescent="0.35">
      <c r="B14" s="125"/>
      <c r="C14" s="137"/>
      <c r="D14" s="137"/>
      <c r="E14" s="137"/>
      <c r="F14" s="130" t="s">
        <v>55</v>
      </c>
      <c r="G14" s="131">
        <f>D6-(D8*D10)</f>
        <v>1</v>
      </c>
      <c r="H14" s="132">
        <f>D7</f>
        <v>2</v>
      </c>
      <c r="I14" s="137"/>
      <c r="J14" s="130" t="s">
        <v>61</v>
      </c>
      <c r="K14" s="133" t="s">
        <v>70</v>
      </c>
      <c r="L14" s="132" t="e">
        <f>D6-(D8/D10)</f>
        <v>#DIV/0!</v>
      </c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2:26" ht="22.2" thickBot="1" x14ac:dyDescent="0.35">
      <c r="B15" s="125"/>
      <c r="C15" s="274" t="s">
        <v>62</v>
      </c>
      <c r="D15" s="275"/>
      <c r="E15" s="137"/>
      <c r="F15" s="137"/>
      <c r="G15" s="137"/>
      <c r="H15" s="137"/>
      <c r="I15" s="137"/>
      <c r="J15" s="137"/>
      <c r="K15" s="137"/>
      <c r="L15" s="137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2:26" ht="22.2" thickTop="1" x14ac:dyDescent="0.3">
      <c r="B16" s="125"/>
      <c r="C16" s="141" t="s">
        <v>63</v>
      </c>
      <c r="D16" s="138">
        <f>2*D8</f>
        <v>10</v>
      </c>
      <c r="E16" s="137"/>
      <c r="F16" s="282" t="s">
        <v>78</v>
      </c>
      <c r="G16" s="283"/>
      <c r="H16" s="283"/>
      <c r="I16" s="283"/>
      <c r="J16" s="283"/>
      <c r="K16" s="284"/>
      <c r="L16" s="137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2:26" ht="21.6" x14ac:dyDescent="0.3">
      <c r="B17" s="125"/>
      <c r="C17" s="141" t="s">
        <v>76</v>
      </c>
      <c r="D17" s="138">
        <f>D8</f>
        <v>5</v>
      </c>
      <c r="E17" s="137"/>
      <c r="F17" s="175" t="s">
        <v>79</v>
      </c>
      <c r="G17" s="171">
        <f>(D9/D8)</f>
        <v>0.8</v>
      </c>
      <c r="H17" s="171" t="s">
        <v>87</v>
      </c>
      <c r="I17" s="171" t="str">
        <f>IF(D6&gt;=0,"-","+")</f>
        <v>-</v>
      </c>
      <c r="J17" s="171">
        <f>IF(D6&lt;0,-D6,D6)</f>
        <v>1</v>
      </c>
      <c r="K17" s="172" t="s">
        <v>22</v>
      </c>
      <c r="L17" s="137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2:26" ht="22.2" thickBot="1" x14ac:dyDescent="0.35">
      <c r="B18" s="125"/>
      <c r="C18" s="141" t="s">
        <v>64</v>
      </c>
      <c r="D18" s="138">
        <f>2*D9</f>
        <v>8</v>
      </c>
      <c r="E18" s="137"/>
      <c r="F18" s="130" t="s">
        <v>80</v>
      </c>
      <c r="G18" s="173">
        <f>-(D9/D8)</f>
        <v>-0.8</v>
      </c>
      <c r="H18" s="173" t="s">
        <v>87</v>
      </c>
      <c r="I18" s="173" t="str">
        <f>IF(D6&gt;=0,"-","+")</f>
        <v>-</v>
      </c>
      <c r="J18" s="173">
        <f>IF(D6&lt;0,-D6,D6)</f>
        <v>1</v>
      </c>
      <c r="K18" s="174" t="s">
        <v>22</v>
      </c>
      <c r="L18" s="137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2:26" ht="22.2" thickBot="1" x14ac:dyDescent="0.35">
      <c r="B19" s="43"/>
      <c r="C19" s="142" t="s">
        <v>77</v>
      </c>
      <c r="D19" s="139">
        <f>D9</f>
        <v>4</v>
      </c>
      <c r="E19" s="140"/>
      <c r="F19" s="140"/>
      <c r="G19" s="140"/>
      <c r="H19" s="140"/>
      <c r="I19" s="140"/>
      <c r="J19" s="140"/>
      <c r="K19" s="140"/>
      <c r="L19" s="140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2:26" x14ac:dyDescent="0.3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2:26" ht="15" thickBot="1" x14ac:dyDescent="0.35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2:26" ht="21.6" x14ac:dyDescent="0.3">
      <c r="B22" s="40"/>
      <c r="C22" s="271" t="s">
        <v>21</v>
      </c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3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2:26" ht="22.2" customHeight="1" thickBot="1" x14ac:dyDescent="0.5">
      <c r="B23" s="40"/>
      <c r="C23" s="148"/>
      <c r="D23" s="296" t="str">
        <f>E84</f>
        <v>(x-1)²</v>
      </c>
      <c r="E23" s="296"/>
      <c r="F23" s="296"/>
      <c r="G23" s="165"/>
      <c r="H23" s="297" t="s">
        <v>84</v>
      </c>
      <c r="I23" s="170"/>
      <c r="J23" s="296" t="str">
        <f>K84</f>
        <v>(y-2)²</v>
      </c>
      <c r="K23" s="296"/>
      <c r="L23" s="296"/>
      <c r="M23" s="300" t="s">
        <v>12</v>
      </c>
      <c r="N23" s="301">
        <v>1</v>
      </c>
      <c r="O23" s="149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2:26" ht="14.4" customHeight="1" x14ac:dyDescent="0.45">
      <c r="B24" s="40"/>
      <c r="C24" s="148"/>
      <c r="D24" s="298">
        <f>E86</f>
        <v>25</v>
      </c>
      <c r="E24" s="298"/>
      <c r="F24" s="298"/>
      <c r="G24" s="165"/>
      <c r="H24" s="298"/>
      <c r="I24" s="170"/>
      <c r="J24" s="299">
        <f>K86</f>
        <v>16</v>
      </c>
      <c r="K24" s="299"/>
      <c r="L24" s="299"/>
      <c r="M24" s="301"/>
      <c r="N24" s="301"/>
      <c r="O24" s="14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2:26" ht="15" customHeight="1" thickBot="1" x14ac:dyDescent="0.35">
      <c r="B25" s="40"/>
      <c r="C25" s="150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52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2:26" x14ac:dyDescent="0.3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ht="15" thickBot="1" x14ac:dyDescent="0.3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2:26" ht="21.6" x14ac:dyDescent="0.3">
      <c r="B28" s="43"/>
      <c r="C28" s="302" t="s">
        <v>24</v>
      </c>
      <c r="D28" s="303"/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2:26" ht="23.4" customHeight="1" x14ac:dyDescent="0.3">
      <c r="B29" s="125"/>
      <c r="C29" s="290" t="str">
        <f>E91</f>
        <v>16x²-25y²-2x+100y-484=0</v>
      </c>
      <c r="D29" s="291"/>
      <c r="E29" s="291"/>
      <c r="F29" s="291"/>
      <c r="G29" s="291"/>
      <c r="H29" s="291"/>
      <c r="I29" s="291"/>
      <c r="J29" s="291"/>
      <c r="K29" s="291"/>
      <c r="L29" s="291"/>
      <c r="M29" s="291"/>
      <c r="N29" s="291"/>
      <c r="O29" s="292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spans="2:26" ht="15" thickBot="1" x14ac:dyDescent="0.35">
      <c r="B30" s="125"/>
      <c r="C30" s="293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spans="2:26" x14ac:dyDescent="0.3"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spans="2:26" x14ac:dyDescent="0.3"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spans="2:26" x14ac:dyDescent="0.3"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spans="2:26" x14ac:dyDescent="0.3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spans="2:26" x14ac:dyDescent="0.3"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spans="2:26" x14ac:dyDescent="0.3"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spans="2:26" x14ac:dyDescent="0.3"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spans="2:26" x14ac:dyDescent="0.3"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spans="2:26" x14ac:dyDescent="0.3"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spans="2:26" x14ac:dyDescent="0.3"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72" spans="1:29" x14ac:dyDescent="0.3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</row>
    <row r="73" spans="1:29" x14ac:dyDescent="0.3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</row>
    <row r="74" spans="1:29" x14ac:dyDescent="0.3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64"/>
      <c r="AB74" s="164"/>
    </row>
    <row r="75" spans="1:29" x14ac:dyDescent="0.3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64"/>
      <c r="AB75" s="164"/>
    </row>
    <row r="76" spans="1:29" x14ac:dyDescent="0.3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64"/>
      <c r="AB76" s="164"/>
    </row>
    <row r="77" spans="1:29" x14ac:dyDescent="0.3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64"/>
      <c r="AB77" s="164"/>
      <c r="AC77" s="164"/>
    </row>
    <row r="78" spans="1:29" x14ac:dyDescent="0.3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64"/>
      <c r="AB78" s="164"/>
      <c r="AC78" s="164"/>
    </row>
    <row r="79" spans="1:29" x14ac:dyDescent="0.3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64"/>
      <c r="AB79" s="164"/>
      <c r="AC79" s="164"/>
    </row>
    <row r="80" spans="1:29" x14ac:dyDescent="0.3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64"/>
      <c r="AB80" s="164"/>
      <c r="AC80" s="164"/>
    </row>
    <row r="81" spans="1:29" ht="26.4" x14ac:dyDescent="0.55000000000000004">
      <c r="A81" s="153" t="s">
        <v>81</v>
      </c>
      <c r="B81" s="154" t="s">
        <v>12</v>
      </c>
      <c r="C81" s="153">
        <f>D6</f>
        <v>1</v>
      </c>
      <c r="D81" s="153"/>
      <c r="E81" s="185" t="s">
        <v>14</v>
      </c>
      <c r="F81" s="185" t="s">
        <v>71</v>
      </c>
      <c r="G81" s="185" t="str">
        <f>IF(ISBLANK(C81),"-",IF(C81&gt;=0,"-","+"))</f>
        <v>-</v>
      </c>
      <c r="H81" s="185">
        <f>IF(ISBLANK(C81),"h",ABS(C81))</f>
        <v>1</v>
      </c>
      <c r="I81" s="185" t="s">
        <v>85</v>
      </c>
      <c r="J81" s="288" t="s">
        <v>84</v>
      </c>
      <c r="K81" s="159" t="s">
        <v>14</v>
      </c>
      <c r="L81" s="159" t="s">
        <v>72</v>
      </c>
      <c r="M81" s="159" t="str">
        <f>IF(ISBLANK(C83),"-",IF(C83&gt;=0,"-","+"))</f>
        <v>-</v>
      </c>
      <c r="N81" s="159">
        <f>IF(ISBLANK(C83),"k",ABS(C83))</f>
        <v>2</v>
      </c>
      <c r="O81" s="159" t="s">
        <v>85</v>
      </c>
      <c r="P81" s="285" t="s">
        <v>12</v>
      </c>
      <c r="Q81" s="286">
        <v>1</v>
      </c>
      <c r="R81" s="153"/>
      <c r="S81" s="153"/>
      <c r="T81" s="153"/>
      <c r="U81" s="153"/>
      <c r="V81" s="153"/>
      <c r="W81" s="153"/>
      <c r="X81" s="153"/>
      <c r="Y81" s="153"/>
      <c r="Z81" s="153"/>
      <c r="AA81" s="164"/>
      <c r="AB81" s="164"/>
      <c r="AC81" s="164"/>
    </row>
    <row r="82" spans="1:29" ht="24.6" x14ac:dyDescent="0.55000000000000004">
      <c r="A82" s="153"/>
      <c r="B82" s="153"/>
      <c r="C82" s="153"/>
      <c r="D82" s="153"/>
      <c r="E82" s="289">
        <f>IF(ISBLANK(C85),"a²",C85*C85)</f>
        <v>25</v>
      </c>
      <c r="F82" s="289"/>
      <c r="G82" s="289"/>
      <c r="H82" s="289"/>
      <c r="I82" s="289"/>
      <c r="J82" s="287"/>
      <c r="K82" s="287">
        <f>IF(ISBLANK(C87),"b²",C87*C87)</f>
        <v>16</v>
      </c>
      <c r="L82" s="287"/>
      <c r="M82" s="287"/>
      <c r="N82" s="287"/>
      <c r="O82" s="287"/>
      <c r="P82" s="286"/>
      <c r="Q82" s="286"/>
      <c r="R82" s="153"/>
      <c r="S82" s="153"/>
      <c r="T82" s="153"/>
      <c r="U82" s="153"/>
      <c r="V82" s="153"/>
      <c r="W82" s="153"/>
      <c r="X82" s="153"/>
      <c r="Y82" s="153"/>
      <c r="Z82" s="153"/>
      <c r="AA82" s="164"/>
      <c r="AB82" s="164"/>
      <c r="AC82" s="164"/>
    </row>
    <row r="83" spans="1:29" ht="24.6" x14ac:dyDescent="0.55000000000000004">
      <c r="A83" s="153" t="s">
        <v>82</v>
      </c>
      <c r="B83" s="154" t="s">
        <v>12</v>
      </c>
      <c r="C83" s="153">
        <f>D7</f>
        <v>2</v>
      </c>
      <c r="D83" s="153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7"/>
      <c r="Q83" s="157"/>
      <c r="R83" s="153"/>
      <c r="S83" s="153"/>
      <c r="T83" s="153"/>
      <c r="U83" s="153"/>
      <c r="V83" s="153"/>
      <c r="W83" s="153"/>
      <c r="X83" s="153"/>
      <c r="Y83" s="153"/>
      <c r="Z83" s="153"/>
      <c r="AA83" s="164"/>
      <c r="AB83" s="164"/>
      <c r="AC83" s="164"/>
    </row>
    <row r="84" spans="1:29" ht="24.6" x14ac:dyDescent="0.55000000000000004">
      <c r="A84" s="153"/>
      <c r="B84" s="153"/>
      <c r="C84" s="153"/>
      <c r="D84" s="153"/>
      <c r="E84" s="287" t="str">
        <f>IF(H81=0,"x²","(x"&amp;G81&amp;H81&amp;")²")</f>
        <v>(x-1)²</v>
      </c>
      <c r="F84" s="287"/>
      <c r="G84" s="287"/>
      <c r="H84" s="287"/>
      <c r="I84" s="287"/>
      <c r="J84" s="158"/>
      <c r="K84" s="287" t="str">
        <f>IF(N81=0,"y²","(y"&amp;M81&amp;N81&amp;")²")</f>
        <v>(y-2)²</v>
      </c>
      <c r="L84" s="287"/>
      <c r="M84" s="287"/>
      <c r="N84" s="287"/>
      <c r="O84" s="287"/>
      <c r="P84" s="157"/>
      <c r="Q84" s="157"/>
      <c r="R84" s="153"/>
      <c r="S84" s="153"/>
      <c r="T84" s="153"/>
      <c r="U84" s="153"/>
      <c r="V84" s="153"/>
      <c r="W84" s="153"/>
      <c r="X84" s="153"/>
      <c r="Y84" s="153"/>
      <c r="Z84" s="153"/>
      <c r="AA84" s="164"/>
      <c r="AB84" s="164"/>
      <c r="AC84" s="164"/>
    </row>
    <row r="85" spans="1:29" x14ac:dyDescent="0.3">
      <c r="A85" s="153" t="s">
        <v>47</v>
      </c>
      <c r="B85" s="154" t="s">
        <v>12</v>
      </c>
      <c r="C85" s="153">
        <f>D8</f>
        <v>5</v>
      </c>
      <c r="D85" s="153"/>
      <c r="E85" s="287"/>
      <c r="F85" s="287"/>
      <c r="G85" s="287"/>
      <c r="H85" s="287"/>
      <c r="I85" s="287"/>
      <c r="J85" s="288" t="s">
        <v>84</v>
      </c>
      <c r="K85" s="287"/>
      <c r="L85" s="287"/>
      <c r="M85" s="287"/>
      <c r="N85" s="287"/>
      <c r="O85" s="287"/>
      <c r="P85" s="285" t="s">
        <v>12</v>
      </c>
      <c r="Q85" s="286">
        <v>1</v>
      </c>
      <c r="R85" s="153"/>
      <c r="S85" s="153"/>
      <c r="T85" s="153"/>
      <c r="U85" s="153"/>
      <c r="V85" s="153"/>
      <c r="W85" s="153"/>
      <c r="X85" s="153"/>
      <c r="Y85" s="153"/>
      <c r="Z85" s="153"/>
      <c r="AA85" s="164"/>
      <c r="AB85" s="164"/>
      <c r="AC85" s="164"/>
    </row>
    <row r="86" spans="1:29" x14ac:dyDescent="0.3">
      <c r="A86" s="153"/>
      <c r="B86" s="153"/>
      <c r="C86" s="153"/>
      <c r="D86" s="153"/>
      <c r="E86" s="287">
        <f>IF(E82="a²","a²",E82)</f>
        <v>25</v>
      </c>
      <c r="F86" s="287"/>
      <c r="G86" s="287"/>
      <c r="H86" s="287"/>
      <c r="I86" s="287"/>
      <c r="J86" s="287"/>
      <c r="K86" s="287">
        <f>IF(K82="b²","b²",K82)</f>
        <v>16</v>
      </c>
      <c r="L86" s="287"/>
      <c r="M86" s="287"/>
      <c r="N86" s="287"/>
      <c r="O86" s="287"/>
      <c r="P86" s="286"/>
      <c r="Q86" s="286"/>
      <c r="R86" s="153"/>
      <c r="S86" s="153"/>
      <c r="T86" s="153"/>
      <c r="U86" s="153"/>
      <c r="V86" s="153"/>
      <c r="W86" s="153"/>
      <c r="X86" s="153"/>
      <c r="Y86" s="153"/>
      <c r="Z86" s="153"/>
      <c r="AA86" s="164"/>
      <c r="AB86" s="164"/>
      <c r="AC86" s="164"/>
    </row>
    <row r="87" spans="1:29" ht="24.6" x14ac:dyDescent="0.55000000000000004">
      <c r="A87" s="153" t="s">
        <v>48</v>
      </c>
      <c r="B87" s="154" t="s">
        <v>12</v>
      </c>
      <c r="C87" s="153">
        <f>D9</f>
        <v>4</v>
      </c>
      <c r="D87" s="153"/>
      <c r="E87" s="287"/>
      <c r="F87" s="287"/>
      <c r="G87" s="287"/>
      <c r="H87" s="287"/>
      <c r="I87" s="287"/>
      <c r="J87" s="158"/>
      <c r="K87" s="287"/>
      <c r="L87" s="287"/>
      <c r="M87" s="287"/>
      <c r="N87" s="287"/>
      <c r="O87" s="287"/>
      <c r="P87" s="157"/>
      <c r="Q87" s="157"/>
      <c r="R87" s="153"/>
      <c r="S87" s="153"/>
      <c r="T87" s="153"/>
      <c r="U87" s="153"/>
      <c r="V87" s="153"/>
      <c r="W87" s="153"/>
      <c r="X87" s="153"/>
      <c r="Y87" s="153"/>
      <c r="Z87" s="153"/>
      <c r="AA87" s="164"/>
      <c r="AB87" s="164"/>
      <c r="AC87" s="164"/>
    </row>
    <row r="88" spans="1:29" x14ac:dyDescent="0.3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64"/>
      <c r="AB88" s="164"/>
      <c r="AC88" s="164"/>
    </row>
    <row r="89" spans="1:29" x14ac:dyDescent="0.3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64"/>
      <c r="AB89" s="164"/>
      <c r="AC89" s="164"/>
    </row>
    <row r="90" spans="1:29" x14ac:dyDescent="0.3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64"/>
      <c r="AB90" s="164"/>
      <c r="AC90" s="164"/>
    </row>
    <row r="91" spans="1:29" x14ac:dyDescent="0.3">
      <c r="A91" s="153"/>
      <c r="B91" s="153"/>
      <c r="C91" s="153"/>
      <c r="D91" s="153"/>
      <c r="E91" s="251" t="str">
        <f>K86&amp;"x²-"&amp;E86&amp;"y²"&amp;G81&amp;2*H81&amp;"x"&amp;IF(M81=J85,"+","-")&amp;E86*N81*2&amp;"y"&amp;SUM(SUM(K86*POWER(H81,2),-E86*POWER(N81,2)),-E86*K86)&amp;"=0"</f>
        <v>16x²-25y²-2x+100y-484=0</v>
      </c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64"/>
      <c r="AB91" s="164"/>
      <c r="AC91" s="164"/>
    </row>
    <row r="92" spans="1:29" x14ac:dyDescent="0.3">
      <c r="A92" s="153"/>
      <c r="B92" s="153"/>
      <c r="C92" s="153"/>
      <c r="D92" s="153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64"/>
      <c r="AB92" s="164"/>
      <c r="AC92" s="164"/>
    </row>
    <row r="93" spans="1:29" x14ac:dyDescent="0.3">
      <c r="A93" s="153"/>
      <c r="B93" s="153"/>
      <c r="C93" s="153"/>
      <c r="D93" s="153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64"/>
      <c r="AB93" s="164"/>
      <c r="AC93" s="164"/>
    </row>
    <row r="94" spans="1:29" x14ac:dyDescent="0.3">
      <c r="A94" s="153"/>
      <c r="B94" s="153"/>
      <c r="C94" s="153"/>
      <c r="D94" s="153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64"/>
      <c r="AB94" s="164"/>
      <c r="AC94" s="164"/>
    </row>
    <row r="95" spans="1:29" x14ac:dyDescent="0.3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64"/>
      <c r="AB95" s="164"/>
      <c r="AC95" s="164"/>
    </row>
    <row r="96" spans="1:29" x14ac:dyDescent="0.3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64"/>
      <c r="AB96" s="164"/>
      <c r="AC96" s="164"/>
    </row>
    <row r="97" spans="1:29" x14ac:dyDescent="0.3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64"/>
      <c r="AB97" s="164"/>
      <c r="AC97" s="164"/>
    </row>
    <row r="98" spans="1:29" x14ac:dyDescent="0.3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64"/>
      <c r="AB98" s="164"/>
      <c r="AC98" s="164"/>
    </row>
    <row r="99" spans="1:29" x14ac:dyDescent="0.3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64"/>
      <c r="AB99" s="164"/>
      <c r="AC99" s="164"/>
    </row>
    <row r="100" spans="1:29" x14ac:dyDescent="0.3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64"/>
      <c r="AB100" s="164"/>
      <c r="AC100" s="164"/>
    </row>
    <row r="101" spans="1:29" x14ac:dyDescent="0.3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:29" x14ac:dyDescent="0.3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:29" x14ac:dyDescent="0.3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:29" x14ac:dyDescent="0.3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:29" x14ac:dyDescent="0.3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:29" x14ac:dyDescent="0.3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:29" x14ac:dyDescent="0.3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:29" x14ac:dyDescent="0.3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:29" x14ac:dyDescent="0.3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:29" x14ac:dyDescent="0.3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:29" x14ac:dyDescent="0.3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:29" x14ac:dyDescent="0.3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</row>
  </sheetData>
  <mergeCells count="32">
    <mergeCell ref="E91:O94"/>
    <mergeCell ref="C29:O30"/>
    <mergeCell ref="D23:F23"/>
    <mergeCell ref="H23:H24"/>
    <mergeCell ref="D24:F24"/>
    <mergeCell ref="J23:L23"/>
    <mergeCell ref="J24:L24"/>
    <mergeCell ref="M23:M24"/>
    <mergeCell ref="N23:N24"/>
    <mergeCell ref="E84:I85"/>
    <mergeCell ref="K84:O85"/>
    <mergeCell ref="J85:J86"/>
    <mergeCell ref="C28:O28"/>
    <mergeCell ref="P85:P86"/>
    <mergeCell ref="Q85:Q86"/>
    <mergeCell ref="E86:I87"/>
    <mergeCell ref="K86:O87"/>
    <mergeCell ref="J81:J82"/>
    <mergeCell ref="P81:P82"/>
    <mergeCell ref="Q81:Q82"/>
    <mergeCell ref="E82:I82"/>
    <mergeCell ref="K82:O82"/>
    <mergeCell ref="C22:O22"/>
    <mergeCell ref="C5:D5"/>
    <mergeCell ref="C12:D12"/>
    <mergeCell ref="C13:D13"/>
    <mergeCell ref="C15:D15"/>
    <mergeCell ref="F5:H5"/>
    <mergeCell ref="F12:H12"/>
    <mergeCell ref="F16:K16"/>
    <mergeCell ref="J5:L5"/>
    <mergeCell ref="J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group 2</vt:lpstr>
      <vt:lpstr>LINES</vt:lpstr>
      <vt:lpstr>3D LINE</vt:lpstr>
      <vt:lpstr>CIRCLE</vt:lpstr>
      <vt:lpstr>PARABOLA LR.</vt:lpstr>
      <vt:lpstr>PARABOLA UD.</vt:lpstr>
      <vt:lpstr>ELLIPSE H.</vt:lpstr>
      <vt:lpstr>ELLIPSE V.</vt:lpstr>
      <vt:lpstr>HYPERBOLA H.</vt:lpstr>
      <vt:lpstr>HYPERBOLA V.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McSpenzer</cp:lastModifiedBy>
  <dcterms:created xsi:type="dcterms:W3CDTF">2017-10-16T01:36:26Z</dcterms:created>
  <dcterms:modified xsi:type="dcterms:W3CDTF">2017-10-16T15:52:38Z</dcterms:modified>
</cp:coreProperties>
</file>