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ni/Documents/development/igus/icalc/apps/data-service/src/assets/"/>
    </mc:Choice>
  </mc:AlternateContent>
  <xr:revisionPtr revIDLastSave="0" documentId="13_ncr:1_{2A4402D1-5221-C446-8578-8160C9AF2172}" xr6:coauthVersionLast="47" xr6:coauthVersionMax="47" xr10:uidLastSave="{00000000-0000-0000-0000-000000000000}"/>
  <bookViews>
    <workbookView xWindow="0" yWindow="500" windowWidth="30720" windowHeight="18700" xr2:uid="{46358E27-D76E-4CC4-8236-F0C2D448F11F}"/>
  </bookViews>
  <sheets>
    <sheet name="Tabelle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" l="1"/>
  <c r="G105" i="1"/>
  <c r="G96" i="1"/>
  <c r="G97" i="1"/>
  <c r="G98" i="1"/>
  <c r="G99" i="1"/>
  <c r="G100" i="1"/>
  <c r="G101" i="1"/>
  <c r="G102" i="1"/>
  <c r="G95" i="1"/>
  <c r="G94" i="1"/>
  <c r="A54" i="1"/>
  <c r="B54" i="1"/>
  <c r="F54" i="1"/>
  <c r="G54" i="1"/>
  <c r="A55" i="1"/>
  <c r="B55" i="1"/>
  <c r="F55" i="1"/>
  <c r="G55" i="1"/>
  <c r="A56" i="1"/>
  <c r="B56" i="1"/>
  <c r="F56" i="1"/>
  <c r="G56" i="1"/>
  <c r="A57" i="1"/>
  <c r="B57" i="1"/>
  <c r="F57" i="1"/>
  <c r="G57" i="1"/>
  <c r="A58" i="1"/>
  <c r="B58" i="1"/>
  <c r="F58" i="1"/>
  <c r="G58" i="1"/>
  <c r="A59" i="1"/>
  <c r="B59" i="1"/>
  <c r="F59" i="1"/>
  <c r="G59" i="1"/>
  <c r="A60" i="1"/>
  <c r="B60" i="1"/>
  <c r="F60" i="1"/>
  <c r="G60" i="1"/>
  <c r="A61" i="1"/>
  <c r="B61" i="1"/>
  <c r="F61" i="1"/>
  <c r="G61" i="1"/>
  <c r="A62" i="1"/>
  <c r="B62" i="1"/>
  <c r="F62" i="1"/>
  <c r="G62" i="1"/>
  <c r="A63" i="1"/>
  <c r="B63" i="1"/>
  <c r="F63" i="1"/>
  <c r="G63" i="1"/>
  <c r="A64" i="1"/>
  <c r="B64" i="1"/>
  <c r="F64" i="1"/>
  <c r="G64" i="1"/>
  <c r="A65" i="1"/>
  <c r="B65" i="1"/>
  <c r="F65" i="1"/>
  <c r="G65" i="1"/>
  <c r="A66" i="1"/>
  <c r="B66" i="1"/>
  <c r="F66" i="1"/>
  <c r="G66" i="1"/>
  <c r="A67" i="1"/>
  <c r="B67" i="1"/>
  <c r="F67" i="1"/>
  <c r="G67" i="1"/>
  <c r="A68" i="1"/>
  <c r="B68" i="1"/>
  <c r="F68" i="1"/>
  <c r="G68" i="1"/>
  <c r="A69" i="1"/>
  <c r="B69" i="1"/>
  <c r="F69" i="1"/>
  <c r="G69" i="1"/>
  <c r="A70" i="1"/>
  <c r="B70" i="1"/>
  <c r="F70" i="1"/>
  <c r="G70" i="1"/>
  <c r="A71" i="1"/>
  <c r="B71" i="1"/>
  <c r="F71" i="1"/>
  <c r="G71" i="1"/>
  <c r="A72" i="1"/>
  <c r="B72" i="1"/>
  <c r="F72" i="1"/>
  <c r="G72" i="1"/>
  <c r="A73" i="1"/>
  <c r="B73" i="1"/>
  <c r="F73" i="1"/>
  <c r="G73" i="1"/>
  <c r="A74" i="1"/>
  <c r="B74" i="1"/>
  <c r="F74" i="1"/>
  <c r="G74" i="1"/>
  <c r="A75" i="1"/>
  <c r="B75" i="1"/>
  <c r="F75" i="1"/>
  <c r="G75" i="1"/>
  <c r="A76" i="1"/>
  <c r="B76" i="1"/>
  <c r="F76" i="1"/>
  <c r="J76" i="1" s="1"/>
  <c r="G76" i="1"/>
  <c r="A77" i="1"/>
  <c r="B77" i="1"/>
  <c r="F77" i="1"/>
  <c r="J77" i="1" s="1"/>
  <c r="K77" i="1" s="1"/>
  <c r="G77" i="1"/>
  <c r="A78" i="1"/>
  <c r="B78" i="1"/>
  <c r="F78" i="1"/>
  <c r="G78" i="1"/>
  <c r="A79" i="1"/>
  <c r="B79" i="1"/>
  <c r="F79" i="1"/>
  <c r="J79" i="1" s="1"/>
  <c r="G79" i="1"/>
  <c r="A80" i="1"/>
  <c r="B80" i="1"/>
  <c r="F80" i="1"/>
  <c r="J80" i="1" s="1"/>
  <c r="G80" i="1"/>
  <c r="K80" i="1" s="1"/>
  <c r="A81" i="1"/>
  <c r="B81" i="1"/>
  <c r="F81" i="1"/>
  <c r="G81" i="1"/>
  <c r="A82" i="1"/>
  <c r="B82" i="1"/>
  <c r="F82" i="1"/>
  <c r="G82" i="1"/>
  <c r="K82" i="1" s="1"/>
  <c r="A83" i="1"/>
  <c r="B83" i="1"/>
  <c r="F83" i="1"/>
  <c r="J83" i="1" s="1"/>
  <c r="G83" i="1"/>
  <c r="K83" i="1" s="1"/>
  <c r="A84" i="1"/>
  <c r="B84" i="1"/>
  <c r="F84" i="1"/>
  <c r="G84" i="1"/>
  <c r="A85" i="1"/>
  <c r="B85" i="1"/>
  <c r="F85" i="1"/>
  <c r="G85" i="1"/>
  <c r="A86" i="1"/>
  <c r="B86" i="1"/>
  <c r="F86" i="1"/>
  <c r="J86" i="1" s="1"/>
  <c r="G86" i="1"/>
  <c r="K86" i="1" s="1"/>
  <c r="A87" i="1"/>
  <c r="B87" i="1"/>
  <c r="F87" i="1"/>
  <c r="G87" i="1"/>
  <c r="A88" i="1"/>
  <c r="B88" i="1"/>
  <c r="F88" i="1"/>
  <c r="G88" i="1"/>
  <c r="G53" i="1"/>
  <c r="F53" i="1"/>
  <c r="B53" i="1"/>
  <c r="A53" i="1"/>
  <c r="H75" i="1"/>
  <c r="I75" i="1"/>
  <c r="H76" i="1"/>
  <c r="I76" i="1"/>
  <c r="H77" i="1"/>
  <c r="I77" i="1"/>
  <c r="H78" i="1"/>
  <c r="J78" i="1" s="1"/>
  <c r="K78" i="1" s="1"/>
  <c r="I78" i="1"/>
  <c r="H79" i="1"/>
  <c r="I79" i="1"/>
  <c r="H80" i="1"/>
  <c r="I80" i="1"/>
  <c r="H81" i="1"/>
  <c r="J81" i="1" s="1"/>
  <c r="K81" i="1" s="1"/>
  <c r="I81" i="1"/>
  <c r="H82" i="1"/>
  <c r="I82" i="1"/>
  <c r="J82" i="1"/>
  <c r="H83" i="1"/>
  <c r="I83" i="1"/>
  <c r="H84" i="1"/>
  <c r="J84" i="1" s="1"/>
  <c r="K84" i="1" s="1"/>
  <c r="I84" i="1"/>
  <c r="H85" i="1"/>
  <c r="I85" i="1"/>
  <c r="J85" i="1"/>
  <c r="K85" i="1"/>
  <c r="H86" i="1"/>
  <c r="I86" i="1"/>
  <c r="H87" i="1"/>
  <c r="J87" i="1" s="1"/>
  <c r="K87" i="1" s="1"/>
  <c r="I87" i="1"/>
  <c r="H88" i="1"/>
  <c r="I88" i="1"/>
  <c r="J88" i="1"/>
  <c r="K88" i="1"/>
  <c r="H90" i="1"/>
  <c r="H91" i="1"/>
  <c r="H92" i="1"/>
  <c r="H93" i="1"/>
  <c r="I93" i="1"/>
  <c r="H94" i="1"/>
  <c r="I94" i="1"/>
  <c r="H95" i="1"/>
  <c r="I95" i="1"/>
  <c r="H96" i="1"/>
  <c r="H97" i="1"/>
  <c r="H98" i="1"/>
  <c r="I98" i="1"/>
  <c r="F99" i="1"/>
  <c r="H99" i="1"/>
  <c r="H100" i="1"/>
  <c r="I100" i="1"/>
  <c r="H101" i="1"/>
  <c r="H102" i="1"/>
  <c r="A50" i="1"/>
  <c r="G49" i="1"/>
  <c r="F49" i="1"/>
  <c r="E49" i="1"/>
  <c r="C49" i="1"/>
  <c r="G103" i="1" s="1"/>
  <c r="B49" i="1"/>
  <c r="A48" i="1"/>
  <c r="G47" i="1"/>
  <c r="I45" i="1"/>
  <c r="I102" i="1" s="1"/>
  <c r="G44" i="1"/>
  <c r="F94" i="1" s="1"/>
  <c r="I106" i="1"/>
  <c r="H106" i="1"/>
  <c r="J106" i="1" s="1"/>
  <c r="K106" i="1" s="1"/>
  <c r="I105" i="1"/>
  <c r="H105" i="1"/>
  <c r="H104" i="1"/>
  <c r="H103" i="1"/>
  <c r="H74" i="1"/>
  <c r="I73" i="1"/>
  <c r="H73" i="1"/>
  <c r="I72" i="1"/>
  <c r="H72" i="1"/>
  <c r="H71" i="1"/>
  <c r="I70" i="1"/>
  <c r="H70" i="1"/>
  <c r="H69" i="1"/>
  <c r="H68" i="1"/>
  <c r="I67" i="1"/>
  <c r="H67" i="1"/>
  <c r="J67" i="1" s="1"/>
  <c r="K67" i="1" s="1"/>
  <c r="I66" i="1"/>
  <c r="H66" i="1"/>
  <c r="H65" i="1"/>
  <c r="I64" i="1"/>
  <c r="H64" i="1"/>
  <c r="H63" i="1"/>
  <c r="H62" i="1"/>
  <c r="I61" i="1"/>
  <c r="H61" i="1"/>
  <c r="J61" i="1" s="1"/>
  <c r="K61" i="1" s="1"/>
  <c r="I60" i="1"/>
  <c r="H60" i="1"/>
  <c r="J60" i="1" s="1"/>
  <c r="K60" i="1" s="1"/>
  <c r="H59" i="1"/>
  <c r="I58" i="1"/>
  <c r="H58" i="1"/>
  <c r="H57" i="1"/>
  <c r="H56" i="1"/>
  <c r="I55" i="1"/>
  <c r="H55" i="1"/>
  <c r="J55" i="1" s="1"/>
  <c r="I54" i="1"/>
  <c r="H54" i="1"/>
  <c r="J54" i="1" s="1"/>
  <c r="K54" i="1" s="1"/>
  <c r="H53" i="1"/>
  <c r="I49" i="1"/>
  <c r="J49" i="1" s="1"/>
  <c r="K49" i="1" s="1"/>
  <c r="M49" i="1" s="1"/>
  <c r="K79" i="1" l="1"/>
  <c r="K76" i="1"/>
  <c r="K55" i="1"/>
  <c r="J73" i="1"/>
  <c r="K73" i="1" s="1"/>
  <c r="J75" i="1"/>
  <c r="K75" i="1" s="1"/>
  <c r="J94" i="1"/>
  <c r="I97" i="1"/>
  <c r="J93" i="1"/>
  <c r="K93" i="1" s="1"/>
  <c r="I56" i="1"/>
  <c r="I62" i="1"/>
  <c r="I68" i="1"/>
  <c r="I74" i="1"/>
  <c r="J74" i="1" s="1"/>
  <c r="K74" i="1" s="1"/>
  <c r="I101" i="1"/>
  <c r="F97" i="1"/>
  <c r="J97" i="1" s="1"/>
  <c r="K97" i="1" s="1"/>
  <c r="J62" i="1"/>
  <c r="K62" i="1" s="1"/>
  <c r="I57" i="1"/>
  <c r="I63" i="1"/>
  <c r="I69" i="1"/>
  <c r="I103" i="1"/>
  <c r="I92" i="1"/>
  <c r="J92" i="1" s="1"/>
  <c r="K92" i="1" s="1"/>
  <c r="F98" i="1"/>
  <c r="J56" i="1"/>
  <c r="K56" i="1" s="1"/>
  <c r="J68" i="1"/>
  <c r="K68" i="1" s="1"/>
  <c r="J58" i="1"/>
  <c r="K58" i="1" s="1"/>
  <c r="J64" i="1"/>
  <c r="K64" i="1" s="1"/>
  <c r="J70" i="1"/>
  <c r="K70" i="1" s="1"/>
  <c r="G104" i="1"/>
  <c r="K104" i="1" s="1"/>
  <c r="F101" i="1"/>
  <c r="F96" i="1"/>
  <c r="I91" i="1"/>
  <c r="J91" i="1" s="1"/>
  <c r="K91" i="1" s="1"/>
  <c r="J65" i="1"/>
  <c r="K65" i="1" s="1"/>
  <c r="J71" i="1"/>
  <c r="K71" i="1" s="1"/>
  <c r="I104" i="1"/>
  <c r="J104" i="1" s="1"/>
  <c r="J100" i="1"/>
  <c r="K100" i="1" s="1"/>
  <c r="I53" i="1"/>
  <c r="J53" i="1" s="1"/>
  <c r="K53" i="1" s="1"/>
  <c r="I59" i="1"/>
  <c r="J59" i="1" s="1"/>
  <c r="K59" i="1" s="1"/>
  <c r="I65" i="1"/>
  <c r="I71" i="1"/>
  <c r="J105" i="1"/>
  <c r="K105" i="1" s="1"/>
  <c r="F95" i="1"/>
  <c r="K94" i="1"/>
  <c r="J102" i="1"/>
  <c r="K102" i="1" s="1"/>
  <c r="J95" i="1"/>
  <c r="K95" i="1" s="1"/>
  <c r="J98" i="1"/>
  <c r="K98" i="1" s="1"/>
  <c r="J103" i="1"/>
  <c r="K103" i="1" s="1"/>
  <c r="I99" i="1"/>
  <c r="J99" i="1" s="1"/>
  <c r="K99" i="1" s="1"/>
  <c r="I96" i="1"/>
  <c r="J96" i="1" s="1"/>
  <c r="K96" i="1" s="1"/>
  <c r="I90" i="1"/>
  <c r="J90" i="1" s="1"/>
  <c r="K90" i="1" s="1"/>
  <c r="J57" i="1"/>
  <c r="K57" i="1" s="1"/>
  <c r="J63" i="1"/>
  <c r="K63" i="1" s="1"/>
  <c r="J69" i="1"/>
  <c r="K69" i="1" s="1"/>
  <c r="J72" i="1"/>
  <c r="K72" i="1" s="1"/>
  <c r="J66" i="1"/>
  <c r="K66" i="1" s="1"/>
  <c r="J101" i="1" l="1"/>
  <c r="K101" i="1" s="1"/>
  <c r="M50" i="1" s="1"/>
  <c r="K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Janusz Jablonski</author>
    <author>Niklas Müller</author>
  </authors>
  <commentList>
    <comment ref="A3" authorId="0" shapeId="0" xr:uid="{5D4FDF11-030F-48DD-938F-97D507AE8545}">
      <text>
        <r>
          <rPr>
            <sz val="9"/>
            <color rgb="FF000000"/>
            <rFont val="Segoe UI"/>
            <family val="2"/>
            <charset val="1"/>
          </rPr>
          <t>Angebotsnummer</t>
        </r>
      </text>
    </comment>
    <comment ref="Q6" authorId="1" shapeId="0" xr:uid="{96B94979-100F-462D-A11B-36C926B6B186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manuelle Aktualisierung:
Daten-&gt;Alle aktualisieren</t>
        </r>
      </text>
    </comment>
    <comment ref="Q9" authorId="1" shapeId="0" xr:uid="{3895F497-62EF-4DDE-8734-74526A4C2BE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Wenn dieser Wert=0 , wird mit DEL-Notiz gerechnet.</t>
        </r>
      </text>
    </comment>
    <comment ref="G47" authorId="0" shapeId="0" xr:uid="{640178DF-2752-49E9-857B-2BA7A4A69845}">
      <text>
        <r>
          <rPr>
            <sz val="9"/>
            <color rgb="FF000000"/>
            <rFont val="Segoe UI"/>
            <family val="2"/>
            <charset val="1"/>
          </rPr>
          <t>hier kann die Losgröße eingetragen werden</t>
        </r>
      </text>
    </comment>
  </commentList>
</comments>
</file>

<file path=xl/sharedStrings.xml><?xml version="1.0" encoding="utf-8"?>
<sst xmlns="http://schemas.openxmlformats.org/spreadsheetml/2006/main" count="106" uniqueCount="96">
  <si>
    <r>
      <t xml:space="preserve">igus MAT
</t>
    </r>
    <r>
      <rPr>
        <b/>
        <sz val="8"/>
        <color indexed="55"/>
        <rFont val="Arial"/>
        <family val="2"/>
      </rPr>
      <t>igus MAT</t>
    </r>
  </si>
  <si>
    <t>Artikelbez. 1:</t>
  </si>
  <si>
    <t>Artikelbez. 2:</t>
  </si>
  <si>
    <t>Art.gr.</t>
  </si>
  <si>
    <t>Lief.Art.nr.</t>
  </si>
  <si>
    <t>EK Preis</t>
  </si>
  <si>
    <t>Anzahl</t>
  </si>
  <si>
    <t>Rabatt</t>
  </si>
  <si>
    <t>Zuschlag</t>
  </si>
  <si>
    <t>VK / Stck</t>
  </si>
  <si>
    <t>VK Ges. / Pos.</t>
  </si>
  <si>
    <t>Bemerkung
Bemerkung</t>
  </si>
  <si>
    <t>Auftrag</t>
  </si>
  <si>
    <t>igus MAT</t>
  </si>
  <si>
    <t>Articledescr. 1:</t>
  </si>
  <si>
    <t>Articledescr. 2:</t>
  </si>
  <si>
    <t>supp. Part no.</t>
  </si>
  <si>
    <t>purch. price</t>
  </si>
  <si>
    <t>Qty.</t>
  </si>
  <si>
    <t>discount</t>
  </si>
  <si>
    <t>mark. fact.</t>
  </si>
  <si>
    <t>price / pcs.</t>
  </si>
  <si>
    <t>price total / pos.</t>
  </si>
  <si>
    <t>total</t>
  </si>
  <si>
    <r>
      <t xml:space="preserve">Kunde </t>
    </r>
    <r>
      <rPr>
        <b/>
        <sz val="8"/>
        <color indexed="55"/>
        <rFont val="Arial"/>
        <family val="2"/>
      </rPr>
      <t>/ Customer</t>
    </r>
    <r>
      <rPr>
        <b/>
        <sz val="8"/>
        <rFont val="Arial"/>
        <family val="2"/>
      </rPr>
      <t>:</t>
    </r>
  </si>
  <si>
    <r>
      <t xml:space="preserve">Projekt </t>
    </r>
    <r>
      <rPr>
        <b/>
        <sz val="8"/>
        <color indexed="55"/>
        <rFont val="Arial"/>
        <family val="2"/>
      </rPr>
      <t>/ Project</t>
    </r>
    <r>
      <rPr>
        <b/>
        <sz val="8"/>
        <rFont val="Arial"/>
        <family val="2"/>
      </rPr>
      <t>:</t>
    </r>
  </si>
  <si>
    <r>
      <t xml:space="preserve">AP / </t>
    </r>
    <r>
      <rPr>
        <b/>
        <sz val="8"/>
        <color indexed="55"/>
        <rFont val="Arial"/>
        <family val="2"/>
      </rPr>
      <t>Contact</t>
    </r>
    <r>
      <rPr>
        <b/>
        <sz val="8"/>
        <rFont val="Arial"/>
        <family val="2"/>
      </rPr>
      <t>:</t>
    </r>
  </si>
  <si>
    <r>
      <t xml:space="preserve">AD / </t>
    </r>
    <r>
      <rPr>
        <b/>
        <sz val="8"/>
        <color indexed="55"/>
        <rFont val="Arial"/>
        <family val="2"/>
      </rPr>
      <t>Outside sales</t>
    </r>
    <r>
      <rPr>
        <b/>
        <sz val="8"/>
        <rFont val="Arial"/>
        <family val="2"/>
      </rPr>
      <t xml:space="preserve">: </t>
    </r>
  </si>
  <si>
    <t>Vorgeschlagener Preis nach Kalkulation. Angebots- und Preisabgabe durch Vertrieb.</t>
  </si>
  <si>
    <t>Price suggestion after calculation. Offer with final price by our sales team.</t>
  </si>
  <si>
    <t>Zusatzinformationen des Projektmanagers zur Kalkulation / Anfrage.</t>
  </si>
  <si>
    <t>Additional info to the calculation / inquiry by the responsible project manager.</t>
  </si>
  <si>
    <t>Geschätzte Lieferzeit für den Prototyp / Est. delivery time (Prototype):</t>
  </si>
  <si>
    <t>x</t>
  </si>
  <si>
    <t>work days</t>
  </si>
  <si>
    <t>Geschätzte Lieferzeit für die Serie / Est. delivery time (Series):</t>
  </si>
  <si>
    <t>Bemerkungen zur Kalkulation / Additional information:</t>
  </si>
  <si>
    <t>Artikel-Nr.</t>
  </si>
  <si>
    <t>Info</t>
  </si>
  <si>
    <t>ME</t>
  </si>
  <si>
    <t>Preis/Stk</t>
  </si>
  <si>
    <t>VKP rabatt.</t>
  </si>
  <si>
    <t>Preis ges.</t>
  </si>
  <si>
    <t>Kettenende</t>
  </si>
  <si>
    <t>Faktor:</t>
  </si>
  <si>
    <t>Risk`22:</t>
  </si>
  <si>
    <t>Risk`07-22:</t>
  </si>
  <si>
    <t>Serienkunde</t>
  </si>
  <si>
    <t>1</t>
  </si>
  <si>
    <t>CF</t>
  </si>
  <si>
    <t>MAT904xxx</t>
  </si>
  <si>
    <t>InfoOP2</t>
  </si>
  <si>
    <t>Projektierung (1/2 Kalk. / 1/2 MAT-Plan)</t>
  </si>
  <si>
    <t>Auftragsmanagement (1/3 Angebot / 1/3 Auftragserfass. / 1/3 PZ prüfen)</t>
  </si>
  <si>
    <t>Einkauf / Disposition</t>
  </si>
  <si>
    <r>
      <t xml:space="preserve">Interner Transport / Lagerung </t>
    </r>
    <r>
      <rPr>
        <sz val="8"/>
        <color indexed="23"/>
        <rFont val="Arial"/>
        <family val="2"/>
      </rPr>
      <t>/ transport and stock</t>
    </r>
  </si>
  <si>
    <r>
      <t>Kommissionierung</t>
    </r>
    <r>
      <rPr>
        <sz val="8"/>
        <color indexed="23"/>
        <rFont val="Arial"/>
        <family val="2"/>
      </rPr>
      <t xml:space="preserve"> / consignment</t>
    </r>
  </si>
  <si>
    <r>
      <t>Abmanteln</t>
    </r>
    <r>
      <rPr>
        <sz val="8"/>
        <color indexed="23"/>
        <rFont val="Arial"/>
        <family val="2"/>
      </rPr>
      <t xml:space="preserve"> / strip</t>
    </r>
  </si>
  <si>
    <r>
      <t>Schirmbehandlung</t>
    </r>
    <r>
      <rPr>
        <sz val="8"/>
        <color indexed="23"/>
        <rFont val="Arial"/>
        <family val="2"/>
      </rPr>
      <t xml:space="preserve"> / shield handling</t>
    </r>
  </si>
  <si>
    <t>Abisolieren / skinning</t>
  </si>
  <si>
    <r>
      <t>Anschluß Crimp</t>
    </r>
    <r>
      <rPr>
        <sz val="8"/>
        <color indexed="23"/>
        <rFont val="Arial"/>
        <family val="2"/>
      </rPr>
      <t xml:space="preserve"> / crimp</t>
    </r>
  </si>
  <si>
    <r>
      <t>Beschriftung</t>
    </r>
    <r>
      <rPr>
        <sz val="8"/>
        <color indexed="23"/>
        <rFont val="Arial"/>
        <family val="2"/>
      </rPr>
      <t xml:space="preserve"> / labeling</t>
    </r>
  </si>
  <si>
    <r>
      <t>Bohren Dichteinsatz</t>
    </r>
    <r>
      <rPr>
        <sz val="8"/>
        <color indexed="23"/>
        <rFont val="Arial"/>
        <family val="2"/>
      </rPr>
      <t xml:space="preserve"> / drilling seal insert</t>
    </r>
  </si>
  <si>
    <r>
      <t>Funktionsprüfung</t>
    </r>
    <r>
      <rPr>
        <sz val="8"/>
        <color indexed="23"/>
        <rFont val="Arial"/>
        <family val="2"/>
      </rPr>
      <t xml:space="preserve"> / test</t>
    </r>
  </si>
  <si>
    <r>
      <t>Prüfprotokolle mitverschicken</t>
    </r>
    <r>
      <rPr>
        <sz val="8"/>
        <color indexed="23"/>
        <rFont val="Arial"/>
        <family val="2"/>
      </rPr>
      <t xml:space="preserve"> / send the test report</t>
    </r>
  </si>
  <si>
    <r>
      <t>Schnittkosten</t>
    </r>
    <r>
      <rPr>
        <sz val="8"/>
        <color indexed="23"/>
        <rFont val="Arial"/>
        <family val="2"/>
      </rPr>
      <t xml:space="preserve"> / cut cost</t>
    </r>
  </si>
  <si>
    <r>
      <t>für Leitungen bis 20mm Außendurchmesser</t>
    </r>
    <r>
      <rPr>
        <sz val="8"/>
        <color indexed="23"/>
        <rFont val="Arial"/>
        <family val="2"/>
      </rPr>
      <t xml:space="preserve"> / 0-20mm diameter</t>
    </r>
  </si>
  <si>
    <r>
      <t>für Leitungen ab 20mm Außendurchmesser</t>
    </r>
    <r>
      <rPr>
        <sz val="8"/>
        <color indexed="23"/>
        <rFont val="Arial"/>
        <family val="2"/>
      </rPr>
      <t xml:space="preserve"> / more than 20mm diameter</t>
    </r>
  </si>
  <si>
    <r>
      <t>Prüffeld-Vorbereitung</t>
    </r>
    <r>
      <rPr>
        <sz val="8"/>
        <color indexed="23"/>
        <rFont val="Arial"/>
        <family val="2"/>
      </rPr>
      <t xml:space="preserve"> / test field preparation</t>
    </r>
  </si>
  <si>
    <r>
      <t>Verpackung</t>
    </r>
    <r>
      <rPr>
        <sz val="8"/>
        <color indexed="23"/>
        <rFont val="Arial"/>
        <family val="2"/>
      </rPr>
      <t xml:space="preserve"> / package</t>
    </r>
  </si>
  <si>
    <t>Gesamt</t>
  </si>
  <si>
    <t>Exported Data Fields</t>
  </si>
  <si>
    <t>Loßgröße</t>
  </si>
  <si>
    <t>IB</t>
  </si>
  <si>
    <t xml:space="preserve">IB: </t>
  </si>
  <si>
    <t>Chainflex-Nr.</t>
  </si>
  <si>
    <t>Chainflex-EK</t>
  </si>
  <si>
    <t>CF-EK</t>
  </si>
  <si>
    <t>Chainflex length</t>
  </si>
  <si>
    <t>CF Länge</t>
  </si>
  <si>
    <t>Chainflex outer diameter</t>
  </si>
  <si>
    <t>Chainflex line structure</t>
  </si>
  <si>
    <t>Customer Type</t>
  </si>
  <si>
    <t>Faktor</t>
  </si>
  <si>
    <t>MAT904-Nr.</t>
  </si>
  <si>
    <t>Worksteps</t>
  </si>
  <si>
    <r>
      <t>Abmanteln</t>
    </r>
    <r>
      <rPr>
        <sz val="10"/>
        <color indexed="23"/>
        <rFont val="Arial"/>
        <family val="2"/>
      </rPr>
      <t xml:space="preserve"> / strip</t>
    </r>
  </si>
  <si>
    <r>
      <t>Schirmbehandlung</t>
    </r>
    <r>
      <rPr>
        <sz val="10"/>
        <color indexed="23"/>
        <rFont val="Arial"/>
        <family val="2"/>
      </rPr>
      <t xml:space="preserve"> / shield handling</t>
    </r>
  </si>
  <si>
    <r>
      <t>Anschluß Crimp</t>
    </r>
    <r>
      <rPr>
        <sz val="10"/>
        <color indexed="23"/>
        <rFont val="Arial"/>
        <family val="2"/>
      </rPr>
      <t xml:space="preserve"> / crimp</t>
    </r>
  </si>
  <si>
    <r>
      <t>Beschriftung</t>
    </r>
    <r>
      <rPr>
        <sz val="10"/>
        <color indexed="23"/>
        <rFont val="Arial"/>
        <family val="2"/>
      </rPr>
      <t xml:space="preserve"> / labeling</t>
    </r>
  </si>
  <si>
    <r>
      <t>Bohren Dichteinsatz</t>
    </r>
    <r>
      <rPr>
        <sz val="10"/>
        <color indexed="23"/>
        <rFont val="Arial"/>
        <family val="2"/>
      </rPr>
      <t xml:space="preserve"> / drilling seal insert</t>
    </r>
  </si>
  <si>
    <r>
      <t>Funktionsprüfung</t>
    </r>
    <r>
      <rPr>
        <sz val="10"/>
        <color indexed="23"/>
        <rFont val="Arial"/>
        <family val="2"/>
      </rPr>
      <t xml:space="preserve"> / test</t>
    </r>
  </si>
  <si>
    <r>
      <t>Prüfprotokolle mitverschicken</t>
    </r>
    <r>
      <rPr>
        <sz val="10"/>
        <color indexed="23"/>
        <rFont val="Arial"/>
        <family val="2"/>
      </rPr>
      <t xml:space="preserve"> / send the test report</t>
    </r>
  </si>
  <si>
    <r>
      <t>Prüffeld-Vorbereitung</t>
    </r>
    <r>
      <rPr>
        <sz val="10"/>
        <color indexed="23"/>
        <rFont val="Arial"/>
        <family val="2"/>
      </rPr>
      <t xml:space="preserve"> / test field preparation</t>
    </r>
  </si>
  <si>
    <r>
      <t>Verpackung</t>
    </r>
    <r>
      <rPr>
        <sz val="10"/>
        <color indexed="23"/>
        <rFont val="Arial"/>
        <family val="2"/>
      </rPr>
      <t xml:space="preserve"> / package</t>
    </r>
  </si>
  <si>
    <t>Raw MAT-Item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</si>
</sst>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&quot;-&quot;??\ [$€-1]_-"/>
    <numFmt numFmtId="165" formatCode="General\ &quot;kg&quot;"/>
    <numFmt numFmtId="166" formatCode="#,##0.00\ &quot;DM&quot;"/>
    <numFmt numFmtId="167" formatCode="#,##0.00\ &quot;€&quot;"/>
    <numFmt numFmtId="168" formatCode="General\ &quot;€/kg&quot;"/>
    <numFmt numFmtId="169" formatCode="#,##0.00\ &quot;DM&quot;;[Red]\-#,##0.00\ &quot;DM&quot;"/>
    <numFmt numFmtId="170" formatCode="&quot;Pos. &quot;@"/>
    <numFmt numFmtId="171" formatCode="\Ø\ General&quot;mm&quot;"/>
    <numFmt numFmtId="172" formatCode="0.00&quot;m&quot;"/>
    <numFmt numFmtId="173" formatCode="General\ &quot;kg/km&quot;"/>
    <numFmt numFmtId="174" formatCode="0.000"/>
  </numFmts>
  <fonts count="2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55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5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3"/>
      <name val="Arial"/>
      <family val="2"/>
    </font>
    <font>
      <sz val="8"/>
      <color indexed="23"/>
      <name val="Arial"/>
      <family val="2"/>
    </font>
    <font>
      <sz val="8"/>
      <color indexed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0"/>
      <color indexed="23"/>
      <name val="Arial"/>
      <family val="2"/>
    </font>
    <font>
      <sz val="9"/>
      <color rgb="FF000000"/>
      <name val="Segoe UI"/>
      <family val="2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9" fillId="0" borderId="24" applyNumberFormat="0" applyFill="0" applyAlignment="0" applyProtection="0"/>
  </cellStyleXfs>
  <cellXfs count="1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8" fontId="6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0" fontId="9" fillId="0" borderId="15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64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169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righ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70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2" fontId="1" fillId="3" borderId="0" xfId="0" applyNumberFormat="1" applyFont="1" applyFill="1" applyAlignment="1" applyProtection="1">
      <alignment horizontal="center" vertical="center"/>
      <protection hidden="1"/>
    </xf>
    <xf numFmtId="164" fontId="1" fillId="0" borderId="0" xfId="0" applyNumberFormat="1" applyFont="1" applyAlignment="1">
      <alignment vertical="center"/>
    </xf>
    <xf numFmtId="17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74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4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0" fillId="0" borderId="0" xfId="0" applyFont="1"/>
    <xf numFmtId="0" fontId="0" fillId="0" borderId="28" xfId="0" applyBorder="1"/>
    <xf numFmtId="0" fontId="20" fillId="0" borderId="29" xfId="0" applyFont="1" applyBorder="1"/>
    <xf numFmtId="0" fontId="20" fillId="0" borderId="0" xfId="0" applyFont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31" xfId="0" applyBorder="1"/>
    <xf numFmtId="0" fontId="20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19" fillId="0" borderId="25" xfId="2" applyBorder="1" applyAlignment="1">
      <alignment horizontal="center"/>
    </xf>
    <xf numFmtId="0" fontId="19" fillId="0" borderId="26" xfId="2" applyBorder="1" applyAlignment="1">
      <alignment horizontal="center"/>
    </xf>
    <xf numFmtId="0" fontId="19" fillId="0" borderId="27" xfId="2" applyBorder="1" applyAlignment="1">
      <alignment horizontal="center"/>
    </xf>
    <xf numFmtId="0" fontId="19" fillId="0" borderId="24" xfId="2" applyAlignment="1">
      <alignment horizontal="center"/>
    </xf>
  </cellXfs>
  <cellStyles count="3">
    <cellStyle name="Heading 2" xfId="2" builtinId="1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2" name="Rectangle 12">
          <a:extLst>
            <a:ext uri="{FF2B5EF4-FFF2-40B4-BE49-F238E27FC236}">
              <a16:creationId xmlns:a16="http://schemas.microsoft.com/office/drawing/2014/main" id="{0446940B-E848-4093-AEF3-92122B91D6A9}"/>
            </a:ext>
          </a:extLst>
        </xdr:cNvPr>
        <xdr:cNvSpPr>
          <a:spLocks noChangeArrowheads="1"/>
        </xdr:cNvSpPr>
      </xdr:nvSpPr>
      <xdr:spPr bwMode="auto">
        <a:xfrm>
          <a:off x="0" y="1333500"/>
          <a:ext cx="4638675" cy="4086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132E-CE01-4EA6-8FAC-7931BF72C37A}">
  <dimension ref="A1:AD205"/>
  <sheetViews>
    <sheetView tabSelected="1" topLeftCell="A72" zoomScale="160" zoomScaleNormal="160" workbookViewId="0">
      <selection activeCell="E95" sqref="E95"/>
    </sheetView>
  </sheetViews>
  <sheetFormatPr baseColWidth="10" defaultColWidth="11.5" defaultRowHeight="11" x14ac:dyDescent="0.2"/>
  <cols>
    <col min="1" max="1" width="13.83203125" style="22" customWidth="1"/>
    <col min="2" max="2" width="16.83203125" style="22" bestFit="1" customWidth="1"/>
    <col min="3" max="3" width="17.5" style="18" customWidth="1"/>
    <col min="4" max="4" width="7.1640625" style="20" customWidth="1"/>
    <col min="5" max="5" width="14.33203125" style="21" customWidth="1"/>
    <col min="6" max="6" width="10.5" style="19" customWidth="1"/>
    <col min="7" max="7" width="7.33203125" style="20" customWidth="1"/>
    <col min="8" max="8" width="8" style="20" customWidth="1"/>
    <col min="9" max="9" width="9.1640625" style="21" customWidth="1"/>
    <col min="10" max="10" width="10.1640625" style="19" customWidth="1"/>
    <col min="11" max="11" width="13.6640625" style="55" customWidth="1"/>
    <col min="12" max="12" width="7.1640625" style="22" hidden="1" customWidth="1"/>
    <col min="13" max="13" width="8.6640625" style="55" customWidth="1"/>
    <col min="14" max="14" width="14.33203125" style="22" bestFit="1" customWidth="1"/>
    <col min="15" max="16" width="11.5" style="22"/>
    <col min="17" max="17" width="22.6640625" style="22" bestFit="1" customWidth="1"/>
    <col min="18" max="18" width="11" style="22" bestFit="1" customWidth="1"/>
    <col min="19" max="16384" width="11.5" style="22"/>
  </cols>
  <sheetData>
    <row r="1" spans="1:30" s="2" customFormat="1" ht="11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2" t="s">
        <v>11</v>
      </c>
      <c r="M1" s="5" t="s">
        <v>12</v>
      </c>
      <c r="Q1" s="6"/>
      <c r="R1" s="6"/>
    </row>
    <row r="2" spans="1:30" s="2" customFormat="1" ht="11.25" customHeight="1" x14ac:dyDescent="0.2">
      <c r="A2" s="7" t="s">
        <v>13</v>
      </c>
      <c r="B2" s="8" t="s">
        <v>14</v>
      </c>
      <c r="C2" s="9" t="s">
        <v>15</v>
      </c>
      <c r="D2" s="9" t="s">
        <v>3</v>
      </c>
      <c r="E2" s="9" t="s">
        <v>16</v>
      </c>
      <c r="F2" s="10" t="s">
        <v>17</v>
      </c>
      <c r="G2" s="7" t="s">
        <v>18</v>
      </c>
      <c r="H2" s="7" t="s">
        <v>19</v>
      </c>
      <c r="I2" s="7" t="s">
        <v>20</v>
      </c>
      <c r="J2" s="10" t="s">
        <v>21</v>
      </c>
      <c r="K2" s="11" t="s">
        <v>22</v>
      </c>
      <c r="L2" s="2" t="s">
        <v>11</v>
      </c>
      <c r="M2" s="11" t="s">
        <v>23</v>
      </c>
      <c r="N2" s="8"/>
      <c r="O2" s="8"/>
      <c r="Q2" s="12"/>
      <c r="R2" s="12"/>
    </row>
    <row r="3" spans="1:30" s="2" customFormat="1" ht="12" thickBot="1" x14ac:dyDescent="0.25">
      <c r="A3" s="13"/>
      <c r="C3" s="3"/>
      <c r="D3" s="3"/>
      <c r="E3" s="3"/>
      <c r="F3" s="4"/>
      <c r="G3" s="1"/>
      <c r="H3" s="14"/>
      <c r="I3" s="1"/>
      <c r="J3" s="4"/>
      <c r="K3" s="4"/>
      <c r="M3" s="5"/>
      <c r="Q3" s="6"/>
      <c r="R3" s="15"/>
    </row>
    <row r="4" spans="1:30" s="2" customFormat="1" x14ac:dyDescent="0.2">
      <c r="A4" s="16" t="s">
        <v>24</v>
      </c>
      <c r="B4" s="17"/>
      <c r="C4" s="18"/>
      <c r="D4" s="18"/>
      <c r="E4" s="18"/>
      <c r="F4" s="19"/>
      <c r="G4" s="20"/>
      <c r="H4" s="21"/>
      <c r="I4" s="20"/>
      <c r="L4" s="22"/>
      <c r="M4" s="5"/>
      <c r="O4" s="23"/>
      <c r="Q4" s="24"/>
      <c r="R4" s="25"/>
    </row>
    <row r="5" spans="1:30" s="2" customFormat="1" ht="12" thickBot="1" x14ac:dyDescent="0.25">
      <c r="A5" s="16" t="s">
        <v>25</v>
      </c>
      <c r="B5" s="17"/>
      <c r="C5" s="18"/>
      <c r="D5" s="18"/>
      <c r="E5" s="18"/>
      <c r="F5" s="19"/>
      <c r="G5" s="20"/>
      <c r="H5" s="21"/>
      <c r="I5" s="20"/>
      <c r="J5" s="19"/>
      <c r="K5" s="19"/>
      <c r="L5" s="22"/>
      <c r="M5" s="5"/>
      <c r="Q5" s="26"/>
      <c r="R5" s="25"/>
    </row>
    <row r="6" spans="1:30" s="2" customFormat="1" ht="12" thickBot="1" x14ac:dyDescent="0.25">
      <c r="A6" s="16" t="s">
        <v>26</v>
      </c>
      <c r="B6" s="17"/>
      <c r="C6" s="18"/>
      <c r="D6" s="18"/>
      <c r="E6" s="18"/>
      <c r="F6" s="19"/>
      <c r="G6" s="20"/>
      <c r="H6" s="21"/>
      <c r="I6" s="20"/>
      <c r="J6" s="19"/>
      <c r="K6" s="19"/>
      <c r="L6" s="22"/>
      <c r="M6" s="5"/>
      <c r="Q6" s="27"/>
      <c r="R6" s="25"/>
    </row>
    <row r="7" spans="1:30" s="2" customFormat="1" ht="12" thickBot="1" x14ac:dyDescent="0.25">
      <c r="A7" s="16" t="s">
        <v>27</v>
      </c>
      <c r="B7" s="17"/>
      <c r="C7" s="18"/>
      <c r="D7" s="18"/>
      <c r="E7" s="18"/>
      <c r="F7" s="19"/>
      <c r="G7" s="20"/>
      <c r="H7" s="21"/>
      <c r="I7" s="20"/>
      <c r="J7" s="19"/>
      <c r="K7" s="19"/>
      <c r="L7" s="22"/>
      <c r="M7" s="5"/>
      <c r="P7" s="28"/>
      <c r="Q7" s="1"/>
      <c r="R7" s="25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s="2" customFormat="1" x14ac:dyDescent="0.2">
      <c r="A8" s="29" t="s">
        <v>28</v>
      </c>
      <c r="B8" s="17"/>
      <c r="C8" s="18"/>
      <c r="D8" s="18"/>
      <c r="E8" s="18"/>
      <c r="F8" s="19"/>
      <c r="G8" s="20"/>
      <c r="H8" s="21"/>
      <c r="I8" s="20"/>
      <c r="J8" s="19"/>
      <c r="K8" s="19"/>
      <c r="L8" s="22"/>
      <c r="M8" s="5"/>
      <c r="Q8" s="24"/>
      <c r="R8" s="25"/>
    </row>
    <row r="9" spans="1:30" s="2" customFormat="1" ht="12" thickBot="1" x14ac:dyDescent="0.25">
      <c r="A9" s="30" t="s">
        <v>29</v>
      </c>
      <c r="B9" s="17"/>
      <c r="C9" s="18"/>
      <c r="D9" s="18"/>
      <c r="E9" s="18"/>
      <c r="F9" s="19"/>
      <c r="G9" s="20"/>
      <c r="H9" s="21"/>
      <c r="I9" s="20"/>
      <c r="J9" s="19"/>
      <c r="K9" s="19"/>
      <c r="L9" s="22"/>
      <c r="M9" s="5"/>
      <c r="Q9" s="31"/>
      <c r="R9" s="25"/>
    </row>
    <row r="10" spans="1:30" s="2" customFormat="1" x14ac:dyDescent="0.2">
      <c r="A10" s="32" t="s">
        <v>30</v>
      </c>
      <c r="B10" s="33"/>
      <c r="C10" s="34"/>
      <c r="D10" s="34"/>
      <c r="E10" s="35"/>
      <c r="F10" s="19"/>
      <c r="G10" s="20"/>
      <c r="H10" s="21"/>
      <c r="I10" s="20"/>
      <c r="J10" s="19"/>
      <c r="K10" s="19"/>
      <c r="L10" s="22"/>
      <c r="M10" s="5"/>
      <c r="Q10" s="6"/>
      <c r="R10" s="15"/>
    </row>
    <row r="11" spans="1:30" s="2" customFormat="1" x14ac:dyDescent="0.2">
      <c r="A11" s="36" t="s">
        <v>31</v>
      </c>
      <c r="B11" s="17"/>
      <c r="C11" s="18"/>
      <c r="D11" s="18"/>
      <c r="E11" s="37"/>
      <c r="F11" s="19"/>
      <c r="G11" s="20"/>
      <c r="H11" s="21"/>
      <c r="I11" s="20"/>
      <c r="J11" s="19"/>
      <c r="K11" s="19"/>
      <c r="L11" s="22"/>
      <c r="M11" s="5"/>
      <c r="Q11" s="6"/>
      <c r="R11" s="15"/>
    </row>
    <row r="12" spans="1:30" s="2" customFormat="1" x14ac:dyDescent="0.2">
      <c r="A12" s="38" t="s">
        <v>32</v>
      </c>
      <c r="B12" s="17"/>
      <c r="C12" s="39"/>
      <c r="D12" s="40" t="s">
        <v>33</v>
      </c>
      <c r="E12" s="41" t="s">
        <v>34</v>
      </c>
      <c r="F12" s="19"/>
      <c r="G12" s="20"/>
      <c r="H12" s="21"/>
      <c r="I12" s="20"/>
      <c r="J12" s="19"/>
      <c r="K12" s="19"/>
      <c r="L12" s="22"/>
      <c r="M12" s="5"/>
      <c r="Q12" s="6"/>
      <c r="R12" s="15"/>
    </row>
    <row r="13" spans="1:30" s="2" customFormat="1" x14ac:dyDescent="0.2">
      <c r="A13" s="38" t="s">
        <v>35</v>
      </c>
      <c r="B13" s="17"/>
      <c r="C13" s="18"/>
      <c r="D13" s="40" t="s">
        <v>33</v>
      </c>
      <c r="E13" s="41" t="s">
        <v>34</v>
      </c>
      <c r="F13" s="19"/>
      <c r="G13" s="20"/>
      <c r="H13" s="21"/>
      <c r="I13" s="20"/>
      <c r="J13" s="19"/>
      <c r="K13" s="19"/>
      <c r="L13" s="22"/>
      <c r="M13" s="5"/>
      <c r="Q13" s="6"/>
      <c r="R13" s="15"/>
    </row>
    <row r="14" spans="1:30" s="2" customFormat="1" ht="6" customHeight="1" x14ac:dyDescent="0.2">
      <c r="A14" s="42"/>
      <c r="B14" s="17"/>
      <c r="C14" s="18"/>
      <c r="D14" s="18"/>
      <c r="E14" s="37"/>
      <c r="F14" s="19"/>
      <c r="G14" s="20"/>
      <c r="H14" s="21"/>
      <c r="I14" s="20"/>
      <c r="J14" s="19"/>
      <c r="K14" s="19"/>
      <c r="L14" s="22"/>
      <c r="M14" s="5"/>
      <c r="Q14" s="6"/>
      <c r="R14" s="15"/>
    </row>
    <row r="15" spans="1:30" s="2" customFormat="1" x14ac:dyDescent="0.2">
      <c r="A15" s="36" t="s">
        <v>36</v>
      </c>
      <c r="B15" s="17"/>
      <c r="C15" s="18"/>
      <c r="D15" s="18"/>
      <c r="E15" s="37"/>
      <c r="F15" s="19"/>
      <c r="G15" s="20"/>
      <c r="H15" s="21"/>
      <c r="I15" s="20"/>
      <c r="J15" s="19"/>
      <c r="K15" s="19"/>
      <c r="L15" s="22"/>
      <c r="M15" s="5"/>
    </row>
    <row r="16" spans="1:30" s="2" customFormat="1" x14ac:dyDescent="0.2">
      <c r="A16" s="42"/>
      <c r="B16" s="17"/>
      <c r="C16" s="18"/>
      <c r="D16" s="18"/>
      <c r="E16" s="37"/>
      <c r="F16" s="19"/>
      <c r="G16" s="20"/>
      <c r="H16" s="21"/>
      <c r="I16" s="20"/>
      <c r="J16" s="19"/>
      <c r="K16" s="19"/>
      <c r="L16" s="22"/>
      <c r="M16" s="5"/>
    </row>
    <row r="17" spans="1:13" s="2" customFormat="1" x14ac:dyDescent="0.2">
      <c r="A17" s="42"/>
      <c r="B17" s="17"/>
      <c r="C17" s="18"/>
      <c r="D17" s="18"/>
      <c r="E17" s="37"/>
      <c r="F17" s="19"/>
      <c r="G17" s="20"/>
      <c r="H17" s="21"/>
      <c r="I17" s="20"/>
      <c r="J17" s="19"/>
      <c r="K17" s="19"/>
      <c r="L17" s="22"/>
      <c r="M17" s="5"/>
    </row>
    <row r="18" spans="1:13" s="2" customFormat="1" x14ac:dyDescent="0.2">
      <c r="A18" s="42"/>
      <c r="B18" s="17"/>
      <c r="C18" s="18"/>
      <c r="D18" s="18"/>
      <c r="E18" s="37"/>
      <c r="F18" s="19"/>
      <c r="G18" s="20"/>
      <c r="H18" s="21"/>
      <c r="I18" s="20"/>
      <c r="J18" s="19"/>
      <c r="K18" s="19"/>
      <c r="L18" s="22"/>
      <c r="M18" s="5"/>
    </row>
    <row r="19" spans="1:13" s="2" customFormat="1" x14ac:dyDescent="0.2">
      <c r="A19" s="43"/>
      <c r="B19" s="44"/>
      <c r="C19" s="45"/>
      <c r="D19" s="18"/>
      <c r="E19" s="37"/>
      <c r="F19" s="19"/>
      <c r="G19" s="20"/>
      <c r="H19" s="21"/>
      <c r="I19" s="20"/>
      <c r="J19" s="19"/>
      <c r="K19" s="19"/>
      <c r="L19" s="22"/>
      <c r="M19" s="5"/>
    </row>
    <row r="20" spans="1:13" s="2" customFormat="1" x14ac:dyDescent="0.2">
      <c r="A20" s="43"/>
      <c r="B20" s="46"/>
      <c r="C20" s="46"/>
      <c r="D20" s="18"/>
      <c r="E20" s="37"/>
      <c r="F20" s="19"/>
      <c r="G20" s="20"/>
      <c r="H20" s="21"/>
      <c r="I20" s="20"/>
      <c r="J20" s="19"/>
      <c r="K20" s="19"/>
      <c r="L20" s="22"/>
      <c r="M20" s="5"/>
    </row>
    <row r="21" spans="1:13" s="2" customFormat="1" x14ac:dyDescent="0.2">
      <c r="A21" s="43"/>
      <c r="B21" s="46"/>
      <c r="C21" s="46"/>
      <c r="D21" s="18"/>
      <c r="E21" s="37"/>
      <c r="F21" s="19"/>
      <c r="G21" s="20"/>
      <c r="H21" s="21"/>
      <c r="I21" s="20"/>
      <c r="J21" s="19"/>
      <c r="K21" s="19"/>
      <c r="L21" s="22"/>
      <c r="M21" s="5"/>
    </row>
    <row r="22" spans="1:13" s="2" customFormat="1" x14ac:dyDescent="0.2">
      <c r="A22" s="42"/>
      <c r="B22" s="17"/>
      <c r="C22" s="18"/>
      <c r="D22" s="18"/>
      <c r="E22" s="37"/>
      <c r="F22" s="19"/>
      <c r="G22" s="20"/>
      <c r="H22" s="21"/>
      <c r="I22" s="20"/>
      <c r="J22" s="19"/>
      <c r="K22" s="19"/>
      <c r="L22" s="22"/>
      <c r="M22" s="5"/>
    </row>
    <row r="23" spans="1:13" s="2" customFormat="1" x14ac:dyDescent="0.2">
      <c r="A23" s="42"/>
      <c r="B23" s="17"/>
      <c r="C23" s="18"/>
      <c r="D23" s="18"/>
      <c r="E23" s="37"/>
      <c r="F23" s="19"/>
      <c r="G23" s="20"/>
      <c r="H23" s="21"/>
      <c r="I23" s="20"/>
      <c r="J23" s="19"/>
      <c r="K23" s="19"/>
      <c r="L23" s="22"/>
      <c r="M23" s="5"/>
    </row>
    <row r="24" spans="1:13" s="2" customFormat="1" x14ac:dyDescent="0.2">
      <c r="A24" s="42"/>
      <c r="B24" s="17"/>
      <c r="C24" s="18"/>
      <c r="D24" s="18"/>
      <c r="E24" s="37"/>
      <c r="F24" s="19"/>
      <c r="G24" s="20"/>
      <c r="H24" s="21"/>
      <c r="I24" s="20"/>
      <c r="J24" s="19"/>
      <c r="K24" s="19"/>
      <c r="L24" s="22"/>
      <c r="M24" s="5"/>
    </row>
    <row r="25" spans="1:13" s="2" customFormat="1" x14ac:dyDescent="0.2">
      <c r="A25" s="42"/>
      <c r="B25" s="17"/>
      <c r="C25" s="18"/>
      <c r="D25" s="18"/>
      <c r="E25" s="37"/>
      <c r="F25" s="19"/>
      <c r="G25" s="20"/>
      <c r="H25" s="21"/>
      <c r="I25" s="20"/>
      <c r="J25" s="19"/>
      <c r="K25" s="19"/>
      <c r="L25" s="22"/>
      <c r="M25" s="5"/>
    </row>
    <row r="26" spans="1:13" s="2" customFormat="1" x14ac:dyDescent="0.2">
      <c r="A26" s="42"/>
      <c r="B26" s="17"/>
      <c r="C26" s="18"/>
      <c r="D26" s="18"/>
      <c r="E26" s="37"/>
      <c r="F26" s="19"/>
      <c r="G26" s="20"/>
      <c r="H26" s="21"/>
      <c r="I26" s="20"/>
      <c r="J26" s="19"/>
      <c r="K26" s="19"/>
      <c r="L26" s="22"/>
      <c r="M26" s="5"/>
    </row>
    <row r="27" spans="1:13" s="2" customFormat="1" x14ac:dyDescent="0.2">
      <c r="A27" s="42"/>
      <c r="B27" s="44"/>
      <c r="C27" s="45"/>
      <c r="D27" s="18"/>
      <c r="E27" s="37"/>
      <c r="F27" s="19"/>
      <c r="G27" s="20"/>
      <c r="H27" s="21"/>
      <c r="I27" s="20"/>
      <c r="J27" s="19"/>
      <c r="K27" s="19"/>
      <c r="L27" s="22"/>
      <c r="M27" s="5"/>
    </row>
    <row r="28" spans="1:13" s="2" customFormat="1" x14ac:dyDescent="0.2">
      <c r="A28" s="42"/>
      <c r="B28" s="44"/>
      <c r="C28" s="45"/>
      <c r="D28" s="18"/>
      <c r="E28" s="37"/>
      <c r="F28" s="19"/>
      <c r="G28" s="20"/>
      <c r="H28" s="21"/>
      <c r="I28" s="20"/>
      <c r="J28" s="19"/>
      <c r="K28" s="19"/>
      <c r="L28" s="22"/>
      <c r="M28" s="5"/>
    </row>
    <row r="29" spans="1:13" s="2" customFormat="1" x14ac:dyDescent="0.2">
      <c r="A29" s="42"/>
      <c r="B29" s="47"/>
      <c r="C29" s="46"/>
      <c r="D29" s="18"/>
      <c r="E29" s="37"/>
      <c r="F29" s="19"/>
      <c r="G29" s="20"/>
      <c r="H29" s="21"/>
      <c r="I29" s="20"/>
      <c r="J29" s="19"/>
      <c r="K29" s="19"/>
      <c r="L29" s="22"/>
      <c r="M29" s="5"/>
    </row>
    <row r="30" spans="1:13" s="2" customFormat="1" x14ac:dyDescent="0.2">
      <c r="A30" s="42"/>
      <c r="B30" s="48"/>
      <c r="C30" s="49"/>
      <c r="D30" s="18"/>
      <c r="E30" s="37"/>
      <c r="F30" s="19"/>
      <c r="G30" s="20"/>
      <c r="H30" s="21"/>
      <c r="I30" s="20"/>
      <c r="J30" s="19"/>
      <c r="K30" s="19"/>
      <c r="L30" s="22"/>
      <c r="M30" s="5"/>
    </row>
    <row r="31" spans="1:13" s="2" customFormat="1" x14ac:dyDescent="0.2">
      <c r="A31" s="42"/>
      <c r="B31" s="44"/>
      <c r="C31" s="45"/>
      <c r="D31" s="18"/>
      <c r="E31" s="37"/>
      <c r="F31" s="19"/>
      <c r="G31" s="20"/>
      <c r="H31" s="21"/>
      <c r="I31" s="20"/>
      <c r="J31" s="19"/>
      <c r="K31" s="19"/>
      <c r="L31" s="22"/>
      <c r="M31" s="5"/>
    </row>
    <row r="32" spans="1:13" s="2" customFormat="1" x14ac:dyDescent="0.2">
      <c r="A32" s="42"/>
      <c r="B32" s="44"/>
      <c r="C32" s="45"/>
      <c r="D32" s="18"/>
      <c r="E32" s="37"/>
      <c r="F32" s="19"/>
      <c r="G32" s="20"/>
      <c r="H32" s="21"/>
      <c r="I32" s="20"/>
      <c r="J32" s="19"/>
      <c r="K32" s="19"/>
      <c r="L32" s="22"/>
      <c r="M32" s="5"/>
    </row>
    <row r="33" spans="1:13" s="2" customFormat="1" x14ac:dyDescent="0.2">
      <c r="A33" s="42"/>
      <c r="B33" s="44"/>
      <c r="C33" s="46"/>
      <c r="D33" s="18"/>
      <c r="E33" s="37"/>
      <c r="F33" s="19"/>
      <c r="G33" s="20"/>
      <c r="H33" s="21"/>
      <c r="I33" s="20"/>
      <c r="J33" s="19"/>
      <c r="K33" s="19"/>
      <c r="L33" s="22"/>
      <c r="M33" s="5"/>
    </row>
    <row r="34" spans="1:13" s="2" customFormat="1" x14ac:dyDescent="0.2">
      <c r="A34" s="42"/>
      <c r="B34" s="44"/>
      <c r="C34" s="45"/>
      <c r="D34" s="18"/>
      <c r="E34" s="37"/>
      <c r="F34" s="19"/>
      <c r="G34" s="20"/>
      <c r="H34" s="21"/>
      <c r="I34" s="20"/>
      <c r="J34" s="19"/>
      <c r="K34" s="19"/>
      <c r="L34" s="22"/>
      <c r="M34" s="5"/>
    </row>
    <row r="35" spans="1:13" s="2" customFormat="1" x14ac:dyDescent="0.2">
      <c r="A35" s="42"/>
      <c r="B35" s="44"/>
      <c r="C35" s="45"/>
      <c r="D35" s="18"/>
      <c r="E35" s="37"/>
      <c r="F35" s="19"/>
      <c r="G35" s="20"/>
      <c r="H35" s="21"/>
      <c r="I35" s="20"/>
      <c r="J35" s="19"/>
      <c r="K35" s="19"/>
      <c r="L35" s="22"/>
      <c r="M35" s="5"/>
    </row>
    <row r="36" spans="1:13" s="2" customFormat="1" x14ac:dyDescent="0.2">
      <c r="A36" s="42"/>
      <c r="B36" s="44"/>
      <c r="C36" s="45"/>
      <c r="D36" s="18"/>
      <c r="E36" s="37"/>
      <c r="F36" s="19"/>
      <c r="G36" s="20"/>
      <c r="H36" s="21"/>
      <c r="I36" s="20"/>
      <c r="J36" s="19"/>
      <c r="K36" s="19"/>
      <c r="L36" s="20"/>
      <c r="M36" s="5"/>
    </row>
    <row r="37" spans="1:13" s="2" customFormat="1" x14ac:dyDescent="0.2">
      <c r="A37" s="42"/>
      <c r="B37" s="44"/>
      <c r="C37" s="45"/>
      <c r="D37" s="18"/>
      <c r="E37" s="37"/>
      <c r="F37" s="19"/>
      <c r="G37" s="20"/>
      <c r="H37" s="21"/>
      <c r="I37" s="20"/>
      <c r="J37" s="19"/>
      <c r="K37" s="19"/>
      <c r="L37" s="50"/>
      <c r="M37" s="5"/>
    </row>
    <row r="38" spans="1:13" s="2" customFormat="1" ht="12" thickBot="1" x14ac:dyDescent="0.25">
      <c r="A38" s="51"/>
      <c r="B38" s="52"/>
      <c r="C38" s="52"/>
      <c r="D38" s="52"/>
      <c r="E38" s="53"/>
      <c r="F38" s="19"/>
      <c r="G38" s="20"/>
      <c r="H38" s="21"/>
      <c r="I38" s="20"/>
      <c r="J38" s="19"/>
      <c r="K38" s="19"/>
      <c r="L38" s="54"/>
      <c r="M38" s="5"/>
    </row>
    <row r="39" spans="1:13" s="2" customFormat="1" x14ac:dyDescent="0.2">
      <c r="A39" s="22"/>
      <c r="B39" s="17"/>
      <c r="C39" s="18"/>
      <c r="D39" s="20"/>
      <c r="E39" s="22"/>
      <c r="F39" s="55"/>
      <c r="G39" s="22"/>
      <c r="H39" s="22"/>
      <c r="I39" s="22"/>
      <c r="J39" s="19"/>
      <c r="K39" s="19"/>
      <c r="L39" s="22"/>
      <c r="M39" s="5"/>
    </row>
    <row r="40" spans="1:13" s="2" customFormat="1" x14ac:dyDescent="0.2">
      <c r="A40" s="56" t="s">
        <v>37</v>
      </c>
      <c r="B40" s="57" t="s">
        <v>38</v>
      </c>
      <c r="C40" s="58"/>
      <c r="D40" s="59" t="s">
        <v>39</v>
      </c>
      <c r="E40" s="58"/>
      <c r="F40" s="60" t="s">
        <v>40</v>
      </c>
      <c r="G40" s="61" t="s">
        <v>6</v>
      </c>
      <c r="H40" s="61" t="s">
        <v>7</v>
      </c>
      <c r="I40" s="62"/>
      <c r="J40" s="63" t="s">
        <v>41</v>
      </c>
      <c r="K40" s="60" t="s">
        <v>42</v>
      </c>
      <c r="L40" s="55"/>
      <c r="M40" s="5"/>
    </row>
    <row r="41" spans="1:13" s="2" customFormat="1" x14ac:dyDescent="0.2">
      <c r="A41" s="56" t="s">
        <v>43</v>
      </c>
      <c r="B41" s="17"/>
      <c r="C41" s="18"/>
      <c r="D41" s="20"/>
      <c r="E41" s="21"/>
      <c r="F41" s="19"/>
      <c r="G41" s="20"/>
      <c r="H41" s="20"/>
      <c r="I41" s="21"/>
      <c r="J41" s="19"/>
      <c r="K41" s="55"/>
      <c r="L41" s="22"/>
      <c r="M41" s="5"/>
    </row>
    <row r="42" spans="1:13" s="72" customFormat="1" ht="12" thickBot="1" x14ac:dyDescent="0.25">
      <c r="A42" s="64"/>
      <c r="B42" s="65"/>
      <c r="C42" s="66"/>
      <c r="D42" s="54"/>
      <c r="E42" s="67"/>
      <c r="F42" s="68"/>
      <c r="G42" s="20"/>
      <c r="H42" s="20"/>
      <c r="I42" s="67"/>
      <c r="J42" s="68"/>
      <c r="K42" s="69"/>
      <c r="L42" s="70"/>
      <c r="M42" s="71"/>
    </row>
    <row r="43" spans="1:13" s="2" customFormat="1" x14ac:dyDescent="0.2">
      <c r="A43" s="56"/>
      <c r="B43" s="17"/>
      <c r="C43" s="18"/>
      <c r="D43" s="20"/>
      <c r="E43" s="21"/>
      <c r="F43" s="19"/>
      <c r="G43" s="73"/>
      <c r="H43" s="74"/>
      <c r="I43" s="75" t="s">
        <v>44</v>
      </c>
      <c r="J43" s="76" t="s">
        <v>45</v>
      </c>
      <c r="K43" s="76" t="s">
        <v>46</v>
      </c>
      <c r="L43" s="22"/>
      <c r="M43" s="5"/>
    </row>
    <row r="44" spans="1:13" s="2" customFormat="1" x14ac:dyDescent="0.2">
      <c r="A44" s="22"/>
      <c r="B44" s="17"/>
      <c r="C44" s="18"/>
      <c r="D44" s="20"/>
      <c r="E44" s="21"/>
      <c r="F44" s="19"/>
      <c r="G44" s="77" t="str">
        <f>Data!B9</f>
        <v>Serienkunde</v>
      </c>
      <c r="H44" s="78"/>
      <c r="I44" s="78"/>
      <c r="J44" s="79"/>
      <c r="K44" s="79"/>
      <c r="L44" s="22"/>
      <c r="M44" s="5"/>
    </row>
    <row r="45" spans="1:13" s="72" customFormat="1" ht="12" thickBot="1" x14ac:dyDescent="0.25">
      <c r="A45" s="70"/>
      <c r="B45" s="70"/>
      <c r="C45" s="66"/>
      <c r="D45" s="54"/>
      <c r="E45" s="80"/>
      <c r="F45" s="81"/>
      <c r="G45" s="82"/>
      <c r="H45" s="83"/>
      <c r="I45" s="84">
        <f>Data!B10</f>
        <v>0</v>
      </c>
      <c r="J45" s="85">
        <v>1</v>
      </c>
      <c r="K45" s="85">
        <v>1</v>
      </c>
      <c r="L45" s="70"/>
      <c r="M45" s="71"/>
    </row>
    <row r="46" spans="1:13" s="2" customFormat="1" x14ac:dyDescent="0.2">
      <c r="A46" s="22"/>
      <c r="B46" s="22"/>
      <c r="C46" s="18"/>
      <c r="D46" s="20"/>
      <c r="E46" s="86"/>
      <c r="F46" s="87"/>
      <c r="G46" s="20"/>
      <c r="H46" s="20"/>
      <c r="I46" s="20"/>
      <c r="J46" s="19"/>
      <c r="K46" s="55"/>
      <c r="L46" s="22"/>
      <c r="M46" s="5"/>
    </row>
    <row r="47" spans="1:13" s="2" customFormat="1" x14ac:dyDescent="0.2">
      <c r="A47" s="88" t="s">
        <v>48</v>
      </c>
      <c r="B47" s="17"/>
      <c r="C47" s="18"/>
      <c r="D47" s="20"/>
      <c r="E47" s="21"/>
      <c r="F47" s="19"/>
      <c r="G47" s="13" t="str">
        <f>Data!B2</f>
        <v>Loßgröße</v>
      </c>
      <c r="H47" s="20"/>
      <c r="I47" s="21"/>
      <c r="J47" s="19"/>
      <c r="K47" s="55"/>
      <c r="L47" s="22"/>
      <c r="M47" s="5"/>
    </row>
    <row r="48" spans="1:13" s="2" customFormat="1" ht="12" x14ac:dyDescent="0.15">
      <c r="A48" s="17" t="str">
        <f>Data!B3</f>
        <v xml:space="preserve">IB: </v>
      </c>
      <c r="B48" s="89"/>
      <c r="C48" s="90"/>
      <c r="D48" s="20"/>
      <c r="E48" s="21"/>
      <c r="F48" s="19"/>
      <c r="G48" s="20"/>
      <c r="H48" s="20"/>
      <c r="I48" s="21"/>
      <c r="J48" s="19"/>
      <c r="K48" s="55"/>
      <c r="L48" s="91"/>
    </row>
    <row r="49" spans="1:18" s="2" customFormat="1" x14ac:dyDescent="0.2">
      <c r="B49" s="17" t="str">
        <f>Data!B4</f>
        <v>CF</v>
      </c>
      <c r="C49" s="92">
        <f>Data!B7</f>
        <v>0</v>
      </c>
      <c r="D49" s="93"/>
      <c r="E49" s="93">
        <f>Data!B8</f>
        <v>0</v>
      </c>
      <c r="F49" s="19" t="str">
        <f>Data!B5</f>
        <v>CF-EK</v>
      </c>
      <c r="G49" s="94" t="str">
        <f>Data!B6</f>
        <v>CF Länge</v>
      </c>
      <c r="H49" s="18" t="s">
        <v>48</v>
      </c>
      <c r="I49" s="20">
        <f>I$45</f>
        <v>0</v>
      </c>
      <c r="J49" s="19" t="e">
        <f>ROUND(F49*H49*I49,2)</f>
        <v>#VALUE!</v>
      </c>
      <c r="K49" s="19" t="e">
        <f>ROUND(G49*J49,2)</f>
        <v>#VALUE!</v>
      </c>
      <c r="L49" s="22"/>
      <c r="M49" s="95" t="e">
        <f>SUM(K49)</f>
        <v>#VALUE!</v>
      </c>
      <c r="N49" s="96"/>
      <c r="O49" s="96"/>
      <c r="P49" s="5"/>
      <c r="Q49" s="6"/>
      <c r="R49" s="15"/>
    </row>
    <row r="50" spans="1:18" s="2" customFormat="1" x14ac:dyDescent="0.2">
      <c r="A50" s="2" t="str">
        <f>Data!B11</f>
        <v>MAT904xxx</v>
      </c>
      <c r="B50" s="17"/>
      <c r="C50" s="17"/>
      <c r="D50" s="17"/>
      <c r="E50" s="17"/>
      <c r="F50" s="19"/>
      <c r="G50" s="20"/>
      <c r="H50" s="18"/>
      <c r="I50" s="20"/>
      <c r="J50" s="19"/>
      <c r="K50" s="19"/>
      <c r="L50" s="22"/>
      <c r="M50" s="95">
        <f>SUM(K53:K106)</f>
        <v>0</v>
      </c>
    </row>
    <row r="51" spans="1:18" s="2" customFormat="1" x14ac:dyDescent="0.2">
      <c r="A51" s="97" t="s">
        <v>51</v>
      </c>
      <c r="B51" s="17"/>
      <c r="C51" s="17"/>
      <c r="D51" s="17"/>
      <c r="E51" s="17"/>
      <c r="F51" s="19"/>
      <c r="G51" s="20"/>
      <c r="H51" s="18"/>
      <c r="I51" s="20"/>
      <c r="J51" s="19"/>
      <c r="K51" s="19"/>
      <c r="L51" s="22"/>
      <c r="M51" s="95"/>
    </row>
    <row r="52" spans="1:18" s="2" customFormat="1" x14ac:dyDescent="0.2">
      <c r="A52" s="17"/>
      <c r="B52" s="17"/>
      <c r="C52" s="17"/>
      <c r="D52" s="17"/>
      <c r="E52" s="17"/>
      <c r="F52" s="19"/>
      <c r="G52" s="20"/>
      <c r="H52" s="18"/>
      <c r="I52" s="20"/>
      <c r="J52" s="19"/>
      <c r="K52" s="19"/>
      <c r="L52" s="22"/>
      <c r="M52" s="55"/>
    </row>
    <row r="53" spans="1:18" s="2" customFormat="1" x14ac:dyDescent="0.2">
      <c r="A53" s="17" t="str">
        <f>IF(Data!A32="","",Data!A32)</f>
        <v/>
      </c>
      <c r="B53" s="17" t="str">
        <f>IF(Data!B32="","",Data!B32)</f>
        <v/>
      </c>
      <c r="C53" s="17"/>
      <c r="D53" s="17"/>
      <c r="E53" s="17"/>
      <c r="F53" s="19" t="str">
        <f>IF(Data!C32="","0",Data!C32)</f>
        <v>0</v>
      </c>
      <c r="G53" s="19" t="str">
        <f>IF(Data!D32="","0",Data!D32)</f>
        <v>0</v>
      </c>
      <c r="H53" s="98">
        <f>$J$45*$K$45</f>
        <v>1</v>
      </c>
      <c r="I53" s="20">
        <f t="shared" ref="I53:I88" si="0">I$45</f>
        <v>0</v>
      </c>
      <c r="J53" s="19">
        <f t="shared" ref="J53:J73" si="1">ROUND(F53*H53*I53,2)</f>
        <v>0</v>
      </c>
      <c r="K53" s="19">
        <f t="shared" ref="K53:K73" si="2">ROUND(G53*J53,2)</f>
        <v>0</v>
      </c>
      <c r="L53" s="22"/>
      <c r="M53" s="55"/>
    </row>
    <row r="54" spans="1:18" s="2" customFormat="1" x14ac:dyDescent="0.2">
      <c r="A54" s="17" t="str">
        <f>IF(Data!A33="","",Data!A33)</f>
        <v/>
      </c>
      <c r="B54" s="17" t="str">
        <f>IF(Data!B33="","",Data!B33)</f>
        <v/>
      </c>
      <c r="C54" s="17"/>
      <c r="D54" s="17"/>
      <c r="E54" s="17"/>
      <c r="F54" s="19" t="str">
        <f>IF(Data!C33="","0",Data!C33)</f>
        <v>0</v>
      </c>
      <c r="G54" s="19" t="str">
        <f>IF(Data!D33="","0",Data!D33)</f>
        <v>0</v>
      </c>
      <c r="H54" s="98">
        <f t="shared" ref="H54:H88" si="3">$J$45*$K$45</f>
        <v>1</v>
      </c>
      <c r="I54" s="20">
        <f t="shared" si="0"/>
        <v>0</v>
      </c>
      <c r="J54" s="19">
        <f t="shared" si="1"/>
        <v>0</v>
      </c>
      <c r="K54" s="19">
        <f t="shared" si="2"/>
        <v>0</v>
      </c>
      <c r="L54" s="22"/>
      <c r="M54" s="55"/>
    </row>
    <row r="55" spans="1:18" s="2" customFormat="1" x14ac:dyDescent="0.2">
      <c r="A55" s="17" t="str">
        <f>IF(Data!A34="","",Data!A34)</f>
        <v/>
      </c>
      <c r="B55" s="17" t="str">
        <f>IF(Data!B34="","",Data!B34)</f>
        <v/>
      </c>
      <c r="C55" s="17"/>
      <c r="D55" s="17"/>
      <c r="E55" s="17"/>
      <c r="F55" s="19" t="str">
        <f>IF(Data!C34="","0",Data!C34)</f>
        <v>0</v>
      </c>
      <c r="G55" s="19" t="str">
        <f>IF(Data!D34="","0",Data!D34)</f>
        <v>0</v>
      </c>
      <c r="H55" s="98">
        <f t="shared" si="3"/>
        <v>1</v>
      </c>
      <c r="I55" s="20">
        <f t="shared" si="0"/>
        <v>0</v>
      </c>
      <c r="J55" s="19">
        <f t="shared" si="1"/>
        <v>0</v>
      </c>
      <c r="K55" s="19">
        <f t="shared" si="2"/>
        <v>0</v>
      </c>
      <c r="L55" s="22"/>
      <c r="M55" s="55"/>
    </row>
    <row r="56" spans="1:18" s="2" customFormat="1" x14ac:dyDescent="0.2">
      <c r="A56" s="17" t="str">
        <f>IF(Data!A35="","",Data!A35)</f>
        <v/>
      </c>
      <c r="B56" s="17" t="str">
        <f>IF(Data!B35="","",Data!B35)</f>
        <v/>
      </c>
      <c r="C56" s="17"/>
      <c r="D56" s="17"/>
      <c r="E56" s="17"/>
      <c r="F56" s="19" t="str">
        <f>IF(Data!C35="","0",Data!C35)</f>
        <v>0</v>
      </c>
      <c r="G56" s="19" t="str">
        <f>IF(Data!D35="","0",Data!D35)</f>
        <v>0</v>
      </c>
      <c r="H56" s="98">
        <f t="shared" si="3"/>
        <v>1</v>
      </c>
      <c r="I56" s="20">
        <f t="shared" si="0"/>
        <v>0</v>
      </c>
      <c r="J56" s="19">
        <f t="shared" si="1"/>
        <v>0</v>
      </c>
      <c r="K56" s="19">
        <f t="shared" si="2"/>
        <v>0</v>
      </c>
      <c r="L56" s="22"/>
      <c r="M56" s="55"/>
    </row>
    <row r="57" spans="1:18" s="2" customFormat="1" x14ac:dyDescent="0.2">
      <c r="A57" s="17" t="str">
        <f>IF(Data!A36="","",Data!A36)</f>
        <v/>
      </c>
      <c r="B57" s="17" t="str">
        <f>IF(Data!B36="","",Data!B36)</f>
        <v/>
      </c>
      <c r="C57" s="17"/>
      <c r="D57" s="17"/>
      <c r="E57" s="17"/>
      <c r="F57" s="19" t="str">
        <f>IF(Data!C36="","0",Data!C36)</f>
        <v>0</v>
      </c>
      <c r="G57" s="19" t="str">
        <f>IF(Data!D36="","0",Data!D36)</f>
        <v>0</v>
      </c>
      <c r="H57" s="98">
        <f t="shared" si="3"/>
        <v>1</v>
      </c>
      <c r="I57" s="20">
        <f t="shared" si="0"/>
        <v>0</v>
      </c>
      <c r="J57" s="19">
        <f t="shared" si="1"/>
        <v>0</v>
      </c>
      <c r="K57" s="19">
        <f t="shared" si="2"/>
        <v>0</v>
      </c>
      <c r="L57" s="22"/>
      <c r="M57" s="55"/>
    </row>
    <row r="58" spans="1:18" s="2" customFormat="1" x14ac:dyDescent="0.2">
      <c r="A58" s="17" t="str">
        <f>IF(Data!A37="","",Data!A37)</f>
        <v/>
      </c>
      <c r="B58" s="17" t="str">
        <f>IF(Data!B37="","",Data!B37)</f>
        <v/>
      </c>
      <c r="C58" s="17"/>
      <c r="D58" s="17"/>
      <c r="E58" s="17"/>
      <c r="F58" s="19" t="str">
        <f>IF(Data!C37="","0",Data!C37)</f>
        <v>0</v>
      </c>
      <c r="G58" s="19" t="str">
        <f>IF(Data!D37="","0",Data!D37)</f>
        <v>0</v>
      </c>
      <c r="H58" s="98">
        <f t="shared" si="3"/>
        <v>1</v>
      </c>
      <c r="I58" s="20">
        <f t="shared" si="0"/>
        <v>0</v>
      </c>
      <c r="J58" s="19">
        <f t="shared" si="1"/>
        <v>0</v>
      </c>
      <c r="K58" s="19">
        <f t="shared" si="2"/>
        <v>0</v>
      </c>
      <c r="L58" s="22"/>
      <c r="M58" s="99"/>
    </row>
    <row r="59" spans="1:18" s="2" customFormat="1" x14ac:dyDescent="0.2">
      <c r="A59" s="17" t="str">
        <f>IF(Data!A38="","",Data!A38)</f>
        <v/>
      </c>
      <c r="B59" s="17" t="str">
        <f>IF(Data!B38="","",Data!B38)</f>
        <v/>
      </c>
      <c r="C59" s="17"/>
      <c r="D59" s="17"/>
      <c r="E59" s="17"/>
      <c r="F59" s="19" t="str">
        <f>IF(Data!C38="","0",Data!C38)</f>
        <v>0</v>
      </c>
      <c r="G59" s="19" t="str">
        <f>IF(Data!D38="","0",Data!D38)</f>
        <v>0</v>
      </c>
      <c r="H59" s="98">
        <f t="shared" si="3"/>
        <v>1</v>
      </c>
      <c r="I59" s="20">
        <f t="shared" si="0"/>
        <v>0</v>
      </c>
      <c r="J59" s="19">
        <f t="shared" si="1"/>
        <v>0</v>
      </c>
      <c r="K59" s="19">
        <f t="shared" si="2"/>
        <v>0</v>
      </c>
      <c r="L59" s="22"/>
      <c r="M59" s="55"/>
    </row>
    <row r="60" spans="1:18" s="2" customFormat="1" x14ac:dyDescent="0.2">
      <c r="A60" s="17" t="str">
        <f>IF(Data!A39="","",Data!A39)</f>
        <v/>
      </c>
      <c r="B60" s="17" t="str">
        <f>IF(Data!B39="","",Data!B39)</f>
        <v/>
      </c>
      <c r="C60" s="17"/>
      <c r="D60" s="17"/>
      <c r="E60" s="17"/>
      <c r="F60" s="19" t="str">
        <f>IF(Data!C39="","0",Data!C39)</f>
        <v>0</v>
      </c>
      <c r="G60" s="19" t="str">
        <f>IF(Data!D39="","0",Data!D39)</f>
        <v>0</v>
      </c>
      <c r="H60" s="98">
        <f t="shared" si="3"/>
        <v>1</v>
      </c>
      <c r="I60" s="20">
        <f t="shared" si="0"/>
        <v>0</v>
      </c>
      <c r="J60" s="19">
        <f t="shared" si="1"/>
        <v>0</v>
      </c>
      <c r="K60" s="19">
        <f t="shared" si="2"/>
        <v>0</v>
      </c>
      <c r="L60" s="22"/>
      <c r="M60" s="55"/>
    </row>
    <row r="61" spans="1:18" s="2" customFormat="1" x14ac:dyDescent="0.2">
      <c r="A61" s="17" t="str">
        <f>IF(Data!A40="","",Data!A40)</f>
        <v/>
      </c>
      <c r="B61" s="17" t="str">
        <f>IF(Data!B40="","",Data!B40)</f>
        <v/>
      </c>
      <c r="C61" s="17"/>
      <c r="D61" s="17"/>
      <c r="E61" s="17"/>
      <c r="F61" s="19" t="str">
        <f>IF(Data!C40="","0",Data!C40)</f>
        <v>0</v>
      </c>
      <c r="G61" s="19" t="str">
        <f>IF(Data!D40="","0",Data!D40)</f>
        <v>0</v>
      </c>
      <c r="H61" s="98">
        <f t="shared" si="3"/>
        <v>1</v>
      </c>
      <c r="I61" s="20">
        <f t="shared" si="0"/>
        <v>0</v>
      </c>
      <c r="J61" s="19">
        <f t="shared" si="1"/>
        <v>0</v>
      </c>
      <c r="K61" s="19">
        <f t="shared" si="2"/>
        <v>0</v>
      </c>
      <c r="L61" s="22"/>
      <c r="M61" s="55"/>
    </row>
    <row r="62" spans="1:18" s="2" customFormat="1" x14ac:dyDescent="0.2">
      <c r="A62" s="17" t="str">
        <f>IF(Data!A41="","",Data!A41)</f>
        <v/>
      </c>
      <c r="B62" s="17" t="str">
        <f>IF(Data!B41="","",Data!B41)</f>
        <v/>
      </c>
      <c r="C62" s="17"/>
      <c r="D62" s="17"/>
      <c r="E62" s="17"/>
      <c r="F62" s="19" t="str">
        <f>IF(Data!C41="","0",Data!C41)</f>
        <v>0</v>
      </c>
      <c r="G62" s="19" t="str">
        <f>IF(Data!D41="","0",Data!D41)</f>
        <v>0</v>
      </c>
      <c r="H62" s="98">
        <f t="shared" si="3"/>
        <v>1</v>
      </c>
      <c r="I62" s="20">
        <f t="shared" si="0"/>
        <v>0</v>
      </c>
      <c r="J62" s="19">
        <f t="shared" si="1"/>
        <v>0</v>
      </c>
      <c r="K62" s="19">
        <f t="shared" si="2"/>
        <v>0</v>
      </c>
      <c r="L62" s="22"/>
      <c r="M62" s="55"/>
    </row>
    <row r="63" spans="1:18" s="2" customFormat="1" x14ac:dyDescent="0.2">
      <c r="A63" s="17" t="str">
        <f>IF(Data!A42="","",Data!A42)</f>
        <v/>
      </c>
      <c r="B63" s="17" t="str">
        <f>IF(Data!B42="","",Data!B42)</f>
        <v/>
      </c>
      <c r="C63" s="17"/>
      <c r="D63" s="17"/>
      <c r="E63" s="17"/>
      <c r="F63" s="19" t="str">
        <f>IF(Data!C42="","0",Data!C42)</f>
        <v>0</v>
      </c>
      <c r="G63" s="19" t="str">
        <f>IF(Data!D42="","0",Data!D42)</f>
        <v>0</v>
      </c>
      <c r="H63" s="98">
        <f t="shared" si="3"/>
        <v>1</v>
      </c>
      <c r="I63" s="20">
        <f t="shared" si="0"/>
        <v>0</v>
      </c>
      <c r="J63" s="19">
        <f t="shared" si="1"/>
        <v>0</v>
      </c>
      <c r="K63" s="19">
        <f t="shared" si="2"/>
        <v>0</v>
      </c>
      <c r="L63" s="22"/>
      <c r="M63" s="99"/>
    </row>
    <row r="64" spans="1:18" s="2" customFormat="1" x14ac:dyDescent="0.2">
      <c r="A64" s="17" t="str">
        <f>IF(Data!A43="","",Data!A43)</f>
        <v/>
      </c>
      <c r="B64" s="17" t="str">
        <f>IF(Data!B43="","",Data!B43)</f>
        <v/>
      </c>
      <c r="C64" s="17"/>
      <c r="D64" s="17"/>
      <c r="E64" s="17"/>
      <c r="F64" s="19" t="str">
        <f>IF(Data!C43="","0",Data!C43)</f>
        <v>0</v>
      </c>
      <c r="G64" s="19" t="str">
        <f>IF(Data!D43="","0",Data!D43)</f>
        <v>0</v>
      </c>
      <c r="H64" s="98">
        <f t="shared" si="3"/>
        <v>1</v>
      </c>
      <c r="I64" s="20">
        <f t="shared" si="0"/>
        <v>0</v>
      </c>
      <c r="J64" s="19">
        <f t="shared" si="1"/>
        <v>0</v>
      </c>
      <c r="K64" s="19">
        <f t="shared" si="2"/>
        <v>0</v>
      </c>
      <c r="L64" s="22"/>
      <c r="M64" s="55"/>
    </row>
    <row r="65" spans="1:13" s="2" customFormat="1" x14ac:dyDescent="0.2">
      <c r="A65" s="17" t="str">
        <f>IF(Data!A44="","",Data!A44)</f>
        <v/>
      </c>
      <c r="B65" s="17" t="str">
        <f>IF(Data!B44="","",Data!B44)</f>
        <v/>
      </c>
      <c r="C65" s="17"/>
      <c r="D65" s="17"/>
      <c r="E65" s="17"/>
      <c r="F65" s="19" t="str">
        <f>IF(Data!C44="","0",Data!C44)</f>
        <v>0</v>
      </c>
      <c r="G65" s="19" t="str">
        <f>IF(Data!D44="","0",Data!D44)</f>
        <v>0</v>
      </c>
      <c r="H65" s="98">
        <f t="shared" si="3"/>
        <v>1</v>
      </c>
      <c r="I65" s="20">
        <f t="shared" si="0"/>
        <v>0</v>
      </c>
      <c r="J65" s="19">
        <f t="shared" si="1"/>
        <v>0</v>
      </c>
      <c r="K65" s="19">
        <f t="shared" si="2"/>
        <v>0</v>
      </c>
      <c r="L65" s="22"/>
      <c r="M65" s="55"/>
    </row>
    <row r="66" spans="1:13" s="2" customFormat="1" x14ac:dyDescent="0.2">
      <c r="A66" s="17" t="str">
        <f>IF(Data!A45="","",Data!A45)</f>
        <v/>
      </c>
      <c r="B66" s="17" t="str">
        <f>IF(Data!B45="","",Data!B45)</f>
        <v/>
      </c>
      <c r="C66" s="17"/>
      <c r="D66" s="17"/>
      <c r="E66" s="17"/>
      <c r="F66" s="19" t="str">
        <f>IF(Data!C45="","0",Data!C45)</f>
        <v>0</v>
      </c>
      <c r="G66" s="19" t="str">
        <f>IF(Data!D45="","0",Data!D45)</f>
        <v>0</v>
      </c>
      <c r="H66" s="98">
        <f t="shared" si="3"/>
        <v>1</v>
      </c>
      <c r="I66" s="20">
        <f t="shared" si="0"/>
        <v>0</v>
      </c>
      <c r="J66" s="19">
        <f t="shared" si="1"/>
        <v>0</v>
      </c>
      <c r="K66" s="19">
        <f t="shared" si="2"/>
        <v>0</v>
      </c>
      <c r="L66" s="22"/>
      <c r="M66" s="55"/>
    </row>
    <row r="67" spans="1:13" s="2" customFormat="1" x14ac:dyDescent="0.2">
      <c r="A67" s="17" t="str">
        <f>IF(Data!A46="","",Data!A46)</f>
        <v/>
      </c>
      <c r="B67" s="17" t="str">
        <f>IF(Data!B46="","",Data!B46)</f>
        <v/>
      </c>
      <c r="C67" s="17"/>
      <c r="D67" s="17"/>
      <c r="E67" s="17"/>
      <c r="F67" s="19" t="str">
        <f>IF(Data!C46="","0",Data!C46)</f>
        <v>0</v>
      </c>
      <c r="G67" s="19" t="str">
        <f>IF(Data!D46="","0",Data!D46)</f>
        <v>0</v>
      </c>
      <c r="H67" s="98">
        <f t="shared" si="3"/>
        <v>1</v>
      </c>
      <c r="I67" s="20">
        <f t="shared" si="0"/>
        <v>0</v>
      </c>
      <c r="J67" s="19">
        <f t="shared" si="1"/>
        <v>0</v>
      </c>
      <c r="K67" s="19">
        <f t="shared" si="2"/>
        <v>0</v>
      </c>
      <c r="L67" s="22"/>
      <c r="M67" s="55"/>
    </row>
    <row r="68" spans="1:13" s="2" customFormat="1" x14ac:dyDescent="0.2">
      <c r="A68" s="17" t="str">
        <f>IF(Data!A47="","",Data!A47)</f>
        <v/>
      </c>
      <c r="B68" s="17" t="str">
        <f>IF(Data!B47="","",Data!B47)</f>
        <v/>
      </c>
      <c r="C68" s="17"/>
      <c r="D68" s="17"/>
      <c r="E68" s="17"/>
      <c r="F68" s="19" t="str">
        <f>IF(Data!C47="","0",Data!C47)</f>
        <v>0</v>
      </c>
      <c r="G68" s="19" t="str">
        <f>IF(Data!D47="","0",Data!D47)</f>
        <v>0</v>
      </c>
      <c r="H68" s="98">
        <f t="shared" si="3"/>
        <v>1</v>
      </c>
      <c r="I68" s="20">
        <f t="shared" si="0"/>
        <v>0</v>
      </c>
      <c r="J68" s="19">
        <f t="shared" si="1"/>
        <v>0</v>
      </c>
      <c r="K68" s="19">
        <f t="shared" si="2"/>
        <v>0</v>
      </c>
      <c r="L68" s="22"/>
      <c r="M68" s="55"/>
    </row>
    <row r="69" spans="1:13" s="2" customFormat="1" x14ac:dyDescent="0.2">
      <c r="A69" s="17" t="str">
        <f>IF(Data!A48="","",Data!A48)</f>
        <v/>
      </c>
      <c r="B69" s="17" t="str">
        <f>IF(Data!B48="","",Data!B48)</f>
        <v/>
      </c>
      <c r="C69" s="17"/>
      <c r="D69" s="17"/>
      <c r="E69" s="17"/>
      <c r="F69" s="19" t="str">
        <f>IF(Data!C48="","0",Data!C48)</f>
        <v>0</v>
      </c>
      <c r="G69" s="19" t="str">
        <f>IF(Data!D48="","0",Data!D48)</f>
        <v>0</v>
      </c>
      <c r="H69" s="98">
        <f t="shared" si="3"/>
        <v>1</v>
      </c>
      <c r="I69" s="20">
        <f t="shared" si="0"/>
        <v>0</v>
      </c>
      <c r="J69" s="19">
        <f t="shared" si="1"/>
        <v>0</v>
      </c>
      <c r="K69" s="19">
        <f t="shared" si="2"/>
        <v>0</v>
      </c>
      <c r="L69" s="22"/>
      <c r="M69" s="55"/>
    </row>
    <row r="70" spans="1:13" s="2" customFormat="1" x14ac:dyDescent="0.2">
      <c r="A70" s="17" t="str">
        <f>IF(Data!A49="","",Data!A49)</f>
        <v/>
      </c>
      <c r="B70" s="17" t="str">
        <f>IF(Data!B49="","",Data!B49)</f>
        <v/>
      </c>
      <c r="C70" s="17"/>
      <c r="D70" s="17"/>
      <c r="E70" s="17"/>
      <c r="F70" s="19" t="str">
        <f>IF(Data!C49="","0",Data!C49)</f>
        <v>0</v>
      </c>
      <c r="G70" s="19" t="str">
        <f>IF(Data!D49="","0",Data!D49)</f>
        <v>0</v>
      </c>
      <c r="H70" s="98">
        <f t="shared" si="3"/>
        <v>1</v>
      </c>
      <c r="I70" s="20">
        <f t="shared" si="0"/>
        <v>0</v>
      </c>
      <c r="J70" s="19">
        <f t="shared" si="1"/>
        <v>0</v>
      </c>
      <c r="K70" s="19">
        <f t="shared" si="2"/>
        <v>0</v>
      </c>
      <c r="L70" s="22"/>
      <c r="M70" s="99"/>
    </row>
    <row r="71" spans="1:13" s="2" customFormat="1" x14ac:dyDescent="0.2">
      <c r="A71" s="17" t="str">
        <f>IF(Data!A50="","",Data!A50)</f>
        <v/>
      </c>
      <c r="B71" s="17" t="str">
        <f>IF(Data!B50="","",Data!B50)</f>
        <v/>
      </c>
      <c r="C71" s="17"/>
      <c r="D71" s="17"/>
      <c r="E71" s="17"/>
      <c r="F71" s="19" t="str">
        <f>IF(Data!C50="","0",Data!C50)</f>
        <v>0</v>
      </c>
      <c r="G71" s="19" t="str">
        <f>IF(Data!D50="","0",Data!D50)</f>
        <v>0</v>
      </c>
      <c r="H71" s="98">
        <f t="shared" si="3"/>
        <v>1</v>
      </c>
      <c r="I71" s="20">
        <f t="shared" si="0"/>
        <v>0</v>
      </c>
      <c r="J71" s="19">
        <f t="shared" si="1"/>
        <v>0</v>
      </c>
      <c r="K71" s="19">
        <f t="shared" si="2"/>
        <v>0</v>
      </c>
      <c r="L71" s="22"/>
      <c r="M71" s="55"/>
    </row>
    <row r="72" spans="1:13" s="2" customFormat="1" x14ac:dyDescent="0.2">
      <c r="A72" s="17" t="str">
        <f>IF(Data!A51="","",Data!A51)</f>
        <v/>
      </c>
      <c r="B72" s="17" t="str">
        <f>IF(Data!B51="","",Data!B51)</f>
        <v/>
      </c>
      <c r="C72" s="17"/>
      <c r="D72" s="17"/>
      <c r="E72" s="17"/>
      <c r="F72" s="19" t="str">
        <f>IF(Data!C51="","0",Data!C51)</f>
        <v>0</v>
      </c>
      <c r="G72" s="19" t="str">
        <f>IF(Data!D51="","0",Data!D51)</f>
        <v>0</v>
      </c>
      <c r="H72" s="98">
        <f t="shared" si="3"/>
        <v>1</v>
      </c>
      <c r="I72" s="20">
        <f t="shared" si="0"/>
        <v>0</v>
      </c>
      <c r="J72" s="19">
        <f t="shared" si="1"/>
        <v>0</v>
      </c>
      <c r="K72" s="19">
        <f t="shared" si="2"/>
        <v>0</v>
      </c>
      <c r="L72" s="22"/>
      <c r="M72" s="55"/>
    </row>
    <row r="73" spans="1:13" s="2" customFormat="1" x14ac:dyDescent="0.2">
      <c r="A73" s="17" t="str">
        <f>IF(Data!A52="","",Data!A52)</f>
        <v/>
      </c>
      <c r="B73" s="17" t="str">
        <f>IF(Data!B52="","",Data!B52)</f>
        <v/>
      </c>
      <c r="C73" s="17"/>
      <c r="D73" s="17"/>
      <c r="E73" s="17"/>
      <c r="F73" s="19" t="str">
        <f>IF(Data!C52="","0",Data!C52)</f>
        <v>0</v>
      </c>
      <c r="G73" s="19" t="str">
        <f>IF(Data!D52="","0",Data!D52)</f>
        <v>0</v>
      </c>
      <c r="H73" s="98">
        <f t="shared" si="3"/>
        <v>1</v>
      </c>
      <c r="I73" s="20">
        <f t="shared" si="0"/>
        <v>0</v>
      </c>
      <c r="J73" s="19">
        <f t="shared" si="1"/>
        <v>0</v>
      </c>
      <c r="K73" s="19">
        <f t="shared" si="2"/>
        <v>0</v>
      </c>
      <c r="L73" s="22"/>
      <c r="M73" s="55"/>
    </row>
    <row r="74" spans="1:13" s="2" customFormat="1" x14ac:dyDescent="0.2">
      <c r="A74" s="17" t="str">
        <f>IF(Data!A53="","",Data!A53)</f>
        <v/>
      </c>
      <c r="B74" s="17" t="str">
        <f>IF(Data!B53="","",Data!B53)</f>
        <v/>
      </c>
      <c r="C74" s="17"/>
      <c r="D74" s="17"/>
      <c r="E74" s="17"/>
      <c r="F74" s="19" t="str">
        <f>IF(Data!C53="","0",Data!C53)</f>
        <v>0</v>
      </c>
      <c r="G74" s="19" t="str">
        <f>IF(Data!D53="","0",Data!D53)</f>
        <v>0</v>
      </c>
      <c r="H74" s="98">
        <f t="shared" si="3"/>
        <v>1</v>
      </c>
      <c r="I74" s="20">
        <f t="shared" si="0"/>
        <v>0</v>
      </c>
      <c r="J74" s="19">
        <f>ROUND(F74*H74*I74,2)</f>
        <v>0</v>
      </c>
      <c r="K74" s="19">
        <f>ROUND(G74*J74,2)</f>
        <v>0</v>
      </c>
      <c r="L74" s="22"/>
      <c r="M74" s="55"/>
    </row>
    <row r="75" spans="1:13" s="2" customFormat="1" x14ac:dyDescent="0.2">
      <c r="A75" s="17" t="str">
        <f>IF(Data!A54="","",Data!A54)</f>
        <v/>
      </c>
      <c r="B75" s="17" t="str">
        <f>IF(Data!B54="","",Data!B54)</f>
        <v/>
      </c>
      <c r="C75" s="17"/>
      <c r="D75" s="17"/>
      <c r="E75" s="17"/>
      <c r="F75" s="19" t="str">
        <f>IF(Data!C54="","0",Data!C54)</f>
        <v>0</v>
      </c>
      <c r="G75" s="19" t="str">
        <f>IF(Data!D54="","0",Data!D54)</f>
        <v>0</v>
      </c>
      <c r="H75" s="98">
        <f>$J$45*$K$45</f>
        <v>1</v>
      </c>
      <c r="I75" s="20">
        <f t="shared" si="0"/>
        <v>0</v>
      </c>
      <c r="J75" s="19">
        <f t="shared" ref="J75:J88" si="4">ROUND(F75*H75*I75,2)</f>
        <v>0</v>
      </c>
      <c r="K75" s="19">
        <f t="shared" ref="K75:K88" si="5">ROUND(G75*J75,2)</f>
        <v>0</v>
      </c>
      <c r="L75" s="22"/>
      <c r="M75" s="55"/>
    </row>
    <row r="76" spans="1:13" s="2" customFormat="1" x14ac:dyDescent="0.2">
      <c r="A76" s="17" t="str">
        <f>IF(Data!A55="","",Data!A55)</f>
        <v/>
      </c>
      <c r="B76" s="17" t="str">
        <f>IF(Data!B55="","",Data!B55)</f>
        <v/>
      </c>
      <c r="C76" s="17"/>
      <c r="D76" s="17"/>
      <c r="E76" s="17"/>
      <c r="F76" s="19" t="str">
        <f>IF(Data!C55="","0",Data!C55)</f>
        <v>0</v>
      </c>
      <c r="G76" s="19" t="str">
        <f>IF(Data!D55="","0",Data!D55)</f>
        <v>0</v>
      </c>
      <c r="H76" s="98">
        <f t="shared" si="3"/>
        <v>1</v>
      </c>
      <c r="I76" s="20">
        <f t="shared" si="0"/>
        <v>0</v>
      </c>
      <c r="J76" s="19">
        <f t="shared" si="4"/>
        <v>0</v>
      </c>
      <c r="K76" s="19">
        <f t="shared" si="5"/>
        <v>0</v>
      </c>
      <c r="L76" s="22"/>
      <c r="M76" s="55"/>
    </row>
    <row r="77" spans="1:13" s="2" customFormat="1" x14ac:dyDescent="0.2">
      <c r="A77" s="17" t="str">
        <f>IF(Data!A56="","",Data!A56)</f>
        <v/>
      </c>
      <c r="B77" s="17" t="str">
        <f>IF(Data!B56="","",Data!B56)</f>
        <v/>
      </c>
      <c r="C77" s="17"/>
      <c r="D77" s="17"/>
      <c r="E77" s="17"/>
      <c r="F77" s="19" t="str">
        <f>IF(Data!C56="","0",Data!C56)</f>
        <v>0</v>
      </c>
      <c r="G77" s="19" t="str">
        <f>IF(Data!D56="","0",Data!D56)</f>
        <v>0</v>
      </c>
      <c r="H77" s="98">
        <f t="shared" si="3"/>
        <v>1</v>
      </c>
      <c r="I77" s="20">
        <f t="shared" si="0"/>
        <v>0</v>
      </c>
      <c r="J77" s="19">
        <f t="shared" si="4"/>
        <v>0</v>
      </c>
      <c r="K77" s="19">
        <f t="shared" si="5"/>
        <v>0</v>
      </c>
      <c r="L77" s="22"/>
      <c r="M77" s="55"/>
    </row>
    <row r="78" spans="1:13" s="2" customFormat="1" x14ac:dyDescent="0.2">
      <c r="A78" s="17" t="str">
        <f>IF(Data!A57="","",Data!A57)</f>
        <v/>
      </c>
      <c r="B78" s="17" t="str">
        <f>IF(Data!B57="","",Data!B57)</f>
        <v/>
      </c>
      <c r="C78" s="17"/>
      <c r="D78" s="17"/>
      <c r="E78" s="17"/>
      <c r="F78" s="19" t="str">
        <f>IF(Data!C57="","0",Data!C57)</f>
        <v>0</v>
      </c>
      <c r="G78" s="19" t="str">
        <f>IF(Data!D57="","0",Data!D57)</f>
        <v>0</v>
      </c>
      <c r="H78" s="98">
        <f t="shared" si="3"/>
        <v>1</v>
      </c>
      <c r="I78" s="20">
        <f t="shared" si="0"/>
        <v>0</v>
      </c>
      <c r="J78" s="19">
        <f t="shared" si="4"/>
        <v>0</v>
      </c>
      <c r="K78" s="19">
        <f t="shared" si="5"/>
        <v>0</v>
      </c>
      <c r="L78" s="22"/>
      <c r="M78" s="55"/>
    </row>
    <row r="79" spans="1:13" s="2" customFormat="1" x14ac:dyDescent="0.2">
      <c r="A79" s="17" t="str">
        <f>IF(Data!A58="","",Data!A58)</f>
        <v/>
      </c>
      <c r="B79" s="17" t="str">
        <f>IF(Data!B58="","",Data!B58)</f>
        <v/>
      </c>
      <c r="C79" s="17"/>
      <c r="D79" s="17"/>
      <c r="E79" s="17"/>
      <c r="F79" s="19" t="str">
        <f>IF(Data!C58="","0",Data!C58)</f>
        <v>0</v>
      </c>
      <c r="G79" s="19" t="str">
        <f>IF(Data!D58="","0",Data!D58)</f>
        <v>0</v>
      </c>
      <c r="H79" s="98">
        <f t="shared" si="3"/>
        <v>1</v>
      </c>
      <c r="I79" s="20">
        <f t="shared" si="0"/>
        <v>0</v>
      </c>
      <c r="J79" s="19">
        <f t="shared" si="4"/>
        <v>0</v>
      </c>
      <c r="K79" s="19">
        <f t="shared" si="5"/>
        <v>0</v>
      </c>
      <c r="L79" s="22"/>
      <c r="M79" s="55"/>
    </row>
    <row r="80" spans="1:13" s="2" customFormat="1" x14ac:dyDescent="0.2">
      <c r="A80" s="17" t="str">
        <f>IF(Data!A59="","",Data!A59)</f>
        <v/>
      </c>
      <c r="B80" s="17" t="str">
        <f>IF(Data!B59="","",Data!B59)</f>
        <v/>
      </c>
      <c r="C80" s="17"/>
      <c r="D80" s="17"/>
      <c r="E80" s="17"/>
      <c r="F80" s="19" t="str">
        <f>IF(Data!C59="","0",Data!C59)</f>
        <v>0</v>
      </c>
      <c r="G80" s="19" t="str">
        <f>IF(Data!D59="","0",Data!D59)</f>
        <v>0</v>
      </c>
      <c r="H80" s="98">
        <f t="shared" si="3"/>
        <v>1</v>
      </c>
      <c r="I80" s="20">
        <f t="shared" si="0"/>
        <v>0</v>
      </c>
      <c r="J80" s="19">
        <f t="shared" si="4"/>
        <v>0</v>
      </c>
      <c r="K80" s="19">
        <f t="shared" si="5"/>
        <v>0</v>
      </c>
      <c r="L80" s="22"/>
      <c r="M80" s="55"/>
    </row>
    <row r="81" spans="1:17" s="2" customFormat="1" x14ac:dyDescent="0.2">
      <c r="A81" s="17" t="str">
        <f>IF(Data!A60="","",Data!A60)</f>
        <v/>
      </c>
      <c r="B81" s="17" t="str">
        <f>IF(Data!B60="","",Data!B60)</f>
        <v/>
      </c>
      <c r="C81" s="17"/>
      <c r="D81" s="17"/>
      <c r="E81" s="17"/>
      <c r="F81" s="19" t="str">
        <f>IF(Data!C60="","0",Data!C60)</f>
        <v>0</v>
      </c>
      <c r="G81" s="19" t="str">
        <f>IF(Data!D60="","0",Data!D60)</f>
        <v>0</v>
      </c>
      <c r="H81" s="98">
        <f t="shared" si="3"/>
        <v>1</v>
      </c>
      <c r="I81" s="20">
        <f t="shared" si="0"/>
        <v>0</v>
      </c>
      <c r="J81" s="19">
        <f t="shared" si="4"/>
        <v>0</v>
      </c>
      <c r="K81" s="19">
        <f t="shared" si="5"/>
        <v>0</v>
      </c>
      <c r="L81" s="22"/>
      <c r="M81" s="55"/>
    </row>
    <row r="82" spans="1:17" s="2" customFormat="1" x14ac:dyDescent="0.2">
      <c r="A82" s="17" t="str">
        <f>IF(Data!A61="","",Data!A61)</f>
        <v/>
      </c>
      <c r="B82" s="17" t="str">
        <f>IF(Data!B61="","",Data!B61)</f>
        <v/>
      </c>
      <c r="C82" s="17"/>
      <c r="D82" s="17"/>
      <c r="E82" s="17"/>
      <c r="F82" s="19" t="str">
        <f>IF(Data!C61="","0",Data!C61)</f>
        <v>0</v>
      </c>
      <c r="G82" s="19" t="str">
        <f>IF(Data!D61="","0",Data!D61)</f>
        <v>0</v>
      </c>
      <c r="H82" s="98">
        <f t="shared" si="3"/>
        <v>1</v>
      </c>
      <c r="I82" s="20">
        <f t="shared" si="0"/>
        <v>0</v>
      </c>
      <c r="J82" s="19">
        <f t="shared" si="4"/>
        <v>0</v>
      </c>
      <c r="K82" s="19">
        <f t="shared" si="5"/>
        <v>0</v>
      </c>
      <c r="L82" s="22"/>
      <c r="M82" s="55"/>
    </row>
    <row r="83" spans="1:17" s="2" customFormat="1" x14ac:dyDescent="0.2">
      <c r="A83" s="17" t="str">
        <f>IF(Data!A62="","",Data!A62)</f>
        <v/>
      </c>
      <c r="B83" s="17" t="str">
        <f>IF(Data!B62="","",Data!B62)</f>
        <v/>
      </c>
      <c r="C83" s="17"/>
      <c r="D83" s="17"/>
      <c r="E83" s="17"/>
      <c r="F83" s="19" t="str">
        <f>IF(Data!C62="","0",Data!C62)</f>
        <v>0</v>
      </c>
      <c r="G83" s="19" t="str">
        <f>IF(Data!D62="","0",Data!D62)</f>
        <v>0</v>
      </c>
      <c r="H83" s="98">
        <f t="shared" si="3"/>
        <v>1</v>
      </c>
      <c r="I83" s="20">
        <f t="shared" si="0"/>
        <v>0</v>
      </c>
      <c r="J83" s="19">
        <f t="shared" si="4"/>
        <v>0</v>
      </c>
      <c r="K83" s="19">
        <f t="shared" si="5"/>
        <v>0</v>
      </c>
      <c r="L83" s="22"/>
      <c r="M83" s="55"/>
    </row>
    <row r="84" spans="1:17" s="2" customFormat="1" x14ac:dyDescent="0.2">
      <c r="A84" s="17" t="str">
        <f>IF(Data!A63="","",Data!A63)</f>
        <v/>
      </c>
      <c r="B84" s="17" t="str">
        <f>IF(Data!B63="","",Data!B63)</f>
        <v/>
      </c>
      <c r="C84" s="17"/>
      <c r="D84" s="17"/>
      <c r="E84" s="17"/>
      <c r="F84" s="19" t="str">
        <f>IF(Data!C63="","0",Data!C63)</f>
        <v>0</v>
      </c>
      <c r="G84" s="19" t="str">
        <f>IF(Data!D63="","0",Data!D63)</f>
        <v>0</v>
      </c>
      <c r="H84" s="98">
        <f t="shared" si="3"/>
        <v>1</v>
      </c>
      <c r="I84" s="20">
        <f t="shared" si="0"/>
        <v>0</v>
      </c>
      <c r="J84" s="19">
        <f t="shared" si="4"/>
        <v>0</v>
      </c>
      <c r="K84" s="19">
        <f t="shared" si="5"/>
        <v>0</v>
      </c>
      <c r="L84" s="22"/>
      <c r="M84" s="55"/>
    </row>
    <row r="85" spans="1:17" s="2" customFormat="1" x14ac:dyDescent="0.2">
      <c r="A85" s="17" t="str">
        <f>IF(Data!A64="","",Data!A64)</f>
        <v/>
      </c>
      <c r="B85" s="17" t="str">
        <f>IF(Data!B64="","",Data!B64)</f>
        <v/>
      </c>
      <c r="C85" s="17"/>
      <c r="D85" s="17"/>
      <c r="E85" s="17"/>
      <c r="F85" s="19" t="str">
        <f>IF(Data!C64="","0",Data!C64)</f>
        <v>0</v>
      </c>
      <c r="G85" s="19" t="str">
        <f>IF(Data!D64="","0",Data!D64)</f>
        <v>0</v>
      </c>
      <c r="H85" s="98">
        <f t="shared" si="3"/>
        <v>1</v>
      </c>
      <c r="I85" s="20">
        <f t="shared" si="0"/>
        <v>0</v>
      </c>
      <c r="J85" s="19">
        <f t="shared" si="4"/>
        <v>0</v>
      </c>
      <c r="K85" s="19">
        <f t="shared" si="5"/>
        <v>0</v>
      </c>
      <c r="L85" s="22"/>
      <c r="M85" s="55"/>
    </row>
    <row r="86" spans="1:17" s="2" customFormat="1" x14ac:dyDescent="0.2">
      <c r="A86" s="17" t="str">
        <f>IF(Data!A65="","",Data!A65)</f>
        <v/>
      </c>
      <c r="B86" s="17" t="str">
        <f>IF(Data!B65="","",Data!B65)</f>
        <v/>
      </c>
      <c r="C86" s="17"/>
      <c r="D86" s="17"/>
      <c r="E86" s="17"/>
      <c r="F86" s="19" t="str">
        <f>IF(Data!C65="","0",Data!C65)</f>
        <v>0</v>
      </c>
      <c r="G86" s="19" t="str">
        <f>IF(Data!D65="","0",Data!D65)</f>
        <v>0</v>
      </c>
      <c r="H86" s="98">
        <f t="shared" si="3"/>
        <v>1</v>
      </c>
      <c r="I86" s="20">
        <f t="shared" si="0"/>
        <v>0</v>
      </c>
      <c r="J86" s="19">
        <f t="shared" si="4"/>
        <v>0</v>
      </c>
      <c r="K86" s="19">
        <f t="shared" si="5"/>
        <v>0</v>
      </c>
      <c r="L86" s="22"/>
      <c r="M86" s="55"/>
    </row>
    <row r="87" spans="1:17" s="2" customFormat="1" x14ac:dyDescent="0.2">
      <c r="A87" s="17" t="str">
        <f>IF(Data!A66="","",Data!A66)</f>
        <v/>
      </c>
      <c r="B87" s="17" t="str">
        <f>IF(Data!B66="","",Data!B66)</f>
        <v/>
      </c>
      <c r="C87" s="17"/>
      <c r="D87" s="17"/>
      <c r="E87" s="17"/>
      <c r="F87" s="19" t="str">
        <f>IF(Data!C66="","0",Data!C66)</f>
        <v>0</v>
      </c>
      <c r="G87" s="19" t="str">
        <f>IF(Data!D66="","0",Data!D66)</f>
        <v>0</v>
      </c>
      <c r="H87" s="98">
        <f t="shared" si="3"/>
        <v>1</v>
      </c>
      <c r="I87" s="20">
        <f t="shared" si="0"/>
        <v>0</v>
      </c>
      <c r="J87" s="19">
        <f t="shared" si="4"/>
        <v>0</v>
      </c>
      <c r="K87" s="19">
        <f t="shared" si="5"/>
        <v>0</v>
      </c>
      <c r="L87" s="22"/>
      <c r="M87" s="55"/>
    </row>
    <row r="88" spans="1:17" s="2" customFormat="1" x14ac:dyDescent="0.2">
      <c r="A88" s="17" t="str">
        <f>IF(Data!A67="","",Data!A67)</f>
        <v/>
      </c>
      <c r="B88" s="17" t="str">
        <f>IF(Data!B67="","",Data!B67)</f>
        <v/>
      </c>
      <c r="C88" s="17"/>
      <c r="D88" s="17"/>
      <c r="E88" s="17"/>
      <c r="F88" s="19" t="str">
        <f>IF(Data!C67="","0",Data!C67)</f>
        <v>0</v>
      </c>
      <c r="G88" s="19" t="str">
        <f>IF(Data!D67="","0",Data!D67)</f>
        <v>0</v>
      </c>
      <c r="H88" s="98">
        <f t="shared" si="3"/>
        <v>1</v>
      </c>
      <c r="I88" s="20">
        <f t="shared" si="0"/>
        <v>0</v>
      </c>
      <c r="J88" s="19">
        <f t="shared" si="4"/>
        <v>0</v>
      </c>
      <c r="K88" s="19">
        <f t="shared" si="5"/>
        <v>0</v>
      </c>
      <c r="L88" s="22"/>
      <c r="M88" s="55"/>
    </row>
    <row r="89" spans="1:17" s="2" customFormat="1" x14ac:dyDescent="0.2">
      <c r="A89" s="100"/>
      <c r="B89" s="101"/>
      <c r="C89" s="101"/>
      <c r="D89" s="101"/>
      <c r="E89" s="101"/>
      <c r="F89" s="102"/>
      <c r="G89" s="103"/>
      <c r="H89" s="104"/>
      <c r="I89" s="104"/>
      <c r="J89" s="102"/>
      <c r="K89" s="102"/>
      <c r="L89" s="22"/>
      <c r="M89" s="55"/>
    </row>
    <row r="90" spans="1:17" s="2" customFormat="1" x14ac:dyDescent="0.2">
      <c r="B90" s="105" t="s">
        <v>52</v>
      </c>
      <c r="C90" s="106"/>
      <c r="D90" s="106"/>
      <c r="E90" s="106"/>
      <c r="F90" s="107">
        <v>5.63</v>
      </c>
      <c r="G90" s="108">
        <v>1</v>
      </c>
      <c r="H90" s="109">
        <f>K$45</f>
        <v>1</v>
      </c>
      <c r="I90" s="108">
        <f>I$45</f>
        <v>0</v>
      </c>
      <c r="J90" s="107">
        <f t="shared" ref="J90:J106" si="6">ROUND(F90*H90*I90,2)</f>
        <v>0</v>
      </c>
      <c r="K90" s="107">
        <f>ROUND(G90*J90,2)</f>
        <v>0</v>
      </c>
      <c r="L90" s="22"/>
      <c r="M90" s="55"/>
    </row>
    <row r="91" spans="1:17" s="2" customFormat="1" x14ac:dyDescent="0.2">
      <c r="B91" s="105" t="s">
        <v>53</v>
      </c>
      <c r="C91" s="106"/>
      <c r="D91" s="106"/>
      <c r="E91" s="106"/>
      <c r="F91" s="107">
        <v>3.38</v>
      </c>
      <c r="G91" s="108">
        <v>1</v>
      </c>
      <c r="H91" s="109">
        <f t="shared" ref="H91:H106" si="7">K$45</f>
        <v>1</v>
      </c>
      <c r="I91" s="108">
        <f>I$45</f>
        <v>0</v>
      </c>
      <c r="J91" s="107">
        <f t="shared" si="6"/>
        <v>0</v>
      </c>
      <c r="K91" s="107">
        <f>ROUND(G91*J91,2)</f>
        <v>0</v>
      </c>
      <c r="L91" s="22"/>
      <c r="M91" s="55"/>
    </row>
    <row r="92" spans="1:17" s="2" customFormat="1" x14ac:dyDescent="0.2">
      <c r="B92" s="105" t="s">
        <v>54</v>
      </c>
      <c r="C92" s="106"/>
      <c r="D92" s="106"/>
      <c r="E92" s="106"/>
      <c r="F92" s="107">
        <v>2.25</v>
      </c>
      <c r="G92" s="108">
        <v>1</v>
      </c>
      <c r="H92" s="109">
        <f t="shared" si="7"/>
        <v>1</v>
      </c>
      <c r="I92" s="108">
        <f>I$45</f>
        <v>0</v>
      </c>
      <c r="J92" s="107">
        <f t="shared" si="6"/>
        <v>0</v>
      </c>
      <c r="K92" s="107">
        <f>ROUND(G92*J92,2)</f>
        <v>0</v>
      </c>
      <c r="L92" s="22"/>
      <c r="M92" s="55"/>
    </row>
    <row r="93" spans="1:17" s="2" customFormat="1" x14ac:dyDescent="0.2">
      <c r="A93" s="110"/>
      <c r="B93" s="111" t="s">
        <v>55</v>
      </c>
      <c r="C93" s="110"/>
      <c r="D93" s="110"/>
      <c r="E93" s="110"/>
      <c r="F93" s="112">
        <v>2.25</v>
      </c>
      <c r="G93" s="113">
        <v>1</v>
      </c>
      <c r="H93" s="109">
        <f t="shared" si="7"/>
        <v>1</v>
      </c>
      <c r="I93" s="113">
        <f>I$45</f>
        <v>0</v>
      </c>
      <c r="J93" s="112">
        <f t="shared" si="6"/>
        <v>0</v>
      </c>
      <c r="K93" s="112">
        <f>ROUND(G93*J93,2)</f>
        <v>0</v>
      </c>
      <c r="L93" s="22"/>
      <c r="M93" s="55"/>
    </row>
    <row r="94" spans="1:17" s="2" customFormat="1" x14ac:dyDescent="0.2">
      <c r="B94" s="17" t="s">
        <v>56</v>
      </c>
      <c r="C94" s="17"/>
      <c r="D94" s="17"/>
      <c r="E94" s="17"/>
      <c r="F94" s="19">
        <f>IF($G$44="Serienkunde",0.08,0.11)</f>
        <v>0.08</v>
      </c>
      <c r="G94" s="127">
        <f>SUM(G53:G88)</f>
        <v>0</v>
      </c>
      <c r="H94" s="109">
        <f t="shared" si="7"/>
        <v>1</v>
      </c>
      <c r="I94" s="20">
        <f t="shared" ref="I94:I106" si="8">I$45</f>
        <v>0</v>
      </c>
      <c r="J94" s="19">
        <f t="shared" si="6"/>
        <v>0</v>
      </c>
      <c r="K94" s="19">
        <f t="shared" ref="K94:K104" si="9">ROUND(G94*J94,2)</f>
        <v>0</v>
      </c>
      <c r="L94" s="22"/>
      <c r="M94" s="55"/>
      <c r="N94" s="19"/>
      <c r="O94" s="17"/>
    </row>
    <row r="95" spans="1:17" s="2" customFormat="1" x14ac:dyDescent="0.2">
      <c r="B95" s="17" t="s">
        <v>57</v>
      </c>
      <c r="C95" s="17"/>
      <c r="D95" s="17"/>
      <c r="E95" s="17"/>
      <c r="F95" s="19">
        <f>IF($G$44="Serienkunde",1.91,2.81)</f>
        <v>1.91</v>
      </c>
      <c r="G95" s="20">
        <f>Data!C17</f>
        <v>0</v>
      </c>
      <c r="H95" s="109">
        <f t="shared" si="7"/>
        <v>1</v>
      </c>
      <c r="I95" s="20">
        <f t="shared" si="8"/>
        <v>0</v>
      </c>
      <c r="J95" s="19">
        <f t="shared" si="6"/>
        <v>0</v>
      </c>
      <c r="K95" s="19">
        <f t="shared" si="9"/>
        <v>0</v>
      </c>
      <c r="L95" s="22"/>
      <c r="M95" s="55"/>
      <c r="N95" s="19"/>
      <c r="O95" s="17"/>
    </row>
    <row r="96" spans="1:17" x14ac:dyDescent="0.2">
      <c r="B96" s="17" t="s">
        <v>58</v>
      </c>
      <c r="C96" s="17"/>
      <c r="D96" s="17"/>
      <c r="E96" s="17"/>
      <c r="F96" s="19">
        <f>IF($G$44="Serienkunde",1.35,3.38)</f>
        <v>1.35</v>
      </c>
      <c r="G96" s="20">
        <f>Data!C18</f>
        <v>0</v>
      </c>
      <c r="H96" s="109">
        <f t="shared" si="7"/>
        <v>1</v>
      </c>
      <c r="I96" s="20">
        <f t="shared" si="8"/>
        <v>0</v>
      </c>
      <c r="J96" s="19">
        <f t="shared" si="6"/>
        <v>0</v>
      </c>
      <c r="K96" s="19">
        <f t="shared" si="9"/>
        <v>0</v>
      </c>
      <c r="N96" s="19"/>
      <c r="O96" s="17"/>
      <c r="Q96" s="2"/>
    </row>
    <row r="97" spans="2:17" x14ac:dyDescent="0.2">
      <c r="B97" s="17" t="s">
        <v>59</v>
      </c>
      <c r="C97" s="17"/>
      <c r="D97" s="17"/>
      <c r="E97" s="17"/>
      <c r="F97" s="19">
        <f>IF($G$44="Serienkunde",0.2,0.28)</f>
        <v>0.2</v>
      </c>
      <c r="G97" s="20">
        <f>Data!C19</f>
        <v>0</v>
      </c>
      <c r="H97" s="109">
        <f t="shared" si="7"/>
        <v>1</v>
      </c>
      <c r="I97" s="20">
        <f t="shared" si="8"/>
        <v>0</v>
      </c>
      <c r="J97" s="19">
        <f t="shared" si="6"/>
        <v>0</v>
      </c>
      <c r="K97" s="19">
        <f t="shared" si="9"/>
        <v>0</v>
      </c>
      <c r="N97" s="19"/>
      <c r="O97" s="17"/>
      <c r="Q97" s="2"/>
    </row>
    <row r="98" spans="2:17" x14ac:dyDescent="0.2">
      <c r="B98" s="17" t="s">
        <v>60</v>
      </c>
      <c r="C98" s="17"/>
      <c r="D98" s="17"/>
      <c r="E98" s="17"/>
      <c r="F98" s="19">
        <f>IF($G$44="Serienkunde",0.32,0.56)</f>
        <v>0.32</v>
      </c>
      <c r="G98" s="20">
        <f>Data!C20</f>
        <v>0</v>
      </c>
      <c r="H98" s="109">
        <f t="shared" si="7"/>
        <v>1</v>
      </c>
      <c r="I98" s="20">
        <f t="shared" si="8"/>
        <v>0</v>
      </c>
      <c r="J98" s="19">
        <f t="shared" si="6"/>
        <v>0</v>
      </c>
      <c r="K98" s="19">
        <f t="shared" si="9"/>
        <v>0</v>
      </c>
      <c r="N98" s="19"/>
      <c r="O98" s="17"/>
      <c r="Q98" s="2"/>
    </row>
    <row r="99" spans="2:17" x14ac:dyDescent="0.2">
      <c r="B99" s="17" t="s">
        <v>61</v>
      </c>
      <c r="C99" s="17"/>
      <c r="D99" s="17"/>
      <c r="E99" s="17"/>
      <c r="F99" s="19">
        <f>IF($G$44="Serienkunde",0.68,2.25)</f>
        <v>0.68</v>
      </c>
      <c r="G99" s="20">
        <f>Data!C21</f>
        <v>0</v>
      </c>
      <c r="H99" s="109">
        <f t="shared" si="7"/>
        <v>1</v>
      </c>
      <c r="I99" s="20">
        <f t="shared" si="8"/>
        <v>0</v>
      </c>
      <c r="J99" s="19">
        <f t="shared" si="6"/>
        <v>0</v>
      </c>
      <c r="K99" s="19">
        <f t="shared" si="9"/>
        <v>0</v>
      </c>
      <c r="N99" s="19"/>
      <c r="O99" s="17"/>
      <c r="Q99" s="2"/>
    </row>
    <row r="100" spans="2:17" x14ac:dyDescent="0.2">
      <c r="B100" s="17" t="s">
        <v>62</v>
      </c>
      <c r="C100" s="17"/>
      <c r="D100" s="17"/>
      <c r="E100" s="17"/>
      <c r="F100" s="19">
        <v>45</v>
      </c>
      <c r="G100" s="20">
        <f>Data!C22</f>
        <v>0</v>
      </c>
      <c r="H100" s="109">
        <f t="shared" si="7"/>
        <v>1</v>
      </c>
      <c r="I100" s="20">
        <f t="shared" si="8"/>
        <v>0</v>
      </c>
      <c r="J100" s="19">
        <f t="shared" si="6"/>
        <v>0</v>
      </c>
      <c r="K100" s="19">
        <f t="shared" si="9"/>
        <v>0</v>
      </c>
      <c r="N100" s="19"/>
      <c r="O100" s="17"/>
      <c r="Q100" s="2"/>
    </row>
    <row r="101" spans="2:17" x14ac:dyDescent="0.2">
      <c r="B101" s="17" t="s">
        <v>63</v>
      </c>
      <c r="C101" s="17"/>
      <c r="D101" s="17"/>
      <c r="E101" s="17"/>
      <c r="F101" s="19">
        <f>IF($G$44="Serienkunde",4.28,5.63)</f>
        <v>4.28</v>
      </c>
      <c r="G101" s="20">
        <f>Data!C23</f>
        <v>0</v>
      </c>
      <c r="H101" s="109">
        <f t="shared" si="7"/>
        <v>1</v>
      </c>
      <c r="I101" s="20">
        <f t="shared" si="8"/>
        <v>0</v>
      </c>
      <c r="J101" s="19">
        <f t="shared" si="6"/>
        <v>0</v>
      </c>
      <c r="K101" s="19">
        <f t="shared" si="9"/>
        <v>0</v>
      </c>
      <c r="N101" s="19"/>
      <c r="O101" s="17"/>
      <c r="Q101" s="2"/>
    </row>
    <row r="102" spans="2:17" x14ac:dyDescent="0.2">
      <c r="B102" s="17" t="s">
        <v>64</v>
      </c>
      <c r="C102" s="17"/>
      <c r="D102" s="17"/>
      <c r="E102" s="17"/>
      <c r="F102" s="19">
        <v>1.1299999999999999</v>
      </c>
      <c r="G102" s="20">
        <f>Data!C24</f>
        <v>0</v>
      </c>
      <c r="H102" s="109">
        <f t="shared" si="7"/>
        <v>1</v>
      </c>
      <c r="I102" s="20">
        <f t="shared" si="8"/>
        <v>0</v>
      </c>
      <c r="J102" s="19">
        <f t="shared" si="6"/>
        <v>0</v>
      </c>
      <c r="K102" s="19">
        <f t="shared" si="9"/>
        <v>0</v>
      </c>
      <c r="Q102" s="2"/>
    </row>
    <row r="103" spans="2:17" x14ac:dyDescent="0.2">
      <c r="B103" s="17" t="s">
        <v>65</v>
      </c>
      <c r="C103" s="17" t="s">
        <v>66</v>
      </c>
      <c r="D103" s="17"/>
      <c r="E103" s="17"/>
      <c r="F103" s="19">
        <v>1.69</v>
      </c>
      <c r="G103" s="20">
        <f>IF(C49 &lt; 19.9, 1, 0)</f>
        <v>1</v>
      </c>
      <c r="H103" s="109">
        <f t="shared" si="7"/>
        <v>1</v>
      </c>
      <c r="I103" s="20">
        <f t="shared" si="8"/>
        <v>0</v>
      </c>
      <c r="J103" s="19">
        <f t="shared" si="6"/>
        <v>0</v>
      </c>
      <c r="K103" s="19">
        <f t="shared" si="9"/>
        <v>0</v>
      </c>
    </row>
    <row r="104" spans="2:17" x14ac:dyDescent="0.2">
      <c r="B104" s="17" t="s">
        <v>65</v>
      </c>
      <c r="C104" s="17" t="s">
        <v>67</v>
      </c>
      <c r="D104" s="17"/>
      <c r="E104" s="17"/>
      <c r="F104" s="19">
        <v>2.25</v>
      </c>
      <c r="G104" s="20">
        <f>IF(C49 &gt; 19.9, 1, 0)</f>
        <v>0</v>
      </c>
      <c r="H104" s="109">
        <f t="shared" si="7"/>
        <v>1</v>
      </c>
      <c r="I104" s="20">
        <f t="shared" si="8"/>
        <v>0</v>
      </c>
      <c r="J104" s="19">
        <f t="shared" si="6"/>
        <v>0</v>
      </c>
      <c r="K104" s="19">
        <f t="shared" si="9"/>
        <v>0</v>
      </c>
    </row>
    <row r="105" spans="2:17" x14ac:dyDescent="0.2">
      <c r="B105" s="17" t="s">
        <v>68</v>
      </c>
      <c r="C105" s="17"/>
      <c r="D105" s="17"/>
      <c r="E105" s="17"/>
      <c r="F105" s="19">
        <v>1.69</v>
      </c>
      <c r="G105" s="20">
        <f>Data!C25</f>
        <v>0</v>
      </c>
      <c r="H105" s="109">
        <f t="shared" si="7"/>
        <v>1</v>
      </c>
      <c r="I105" s="20">
        <f t="shared" si="8"/>
        <v>0</v>
      </c>
      <c r="J105" s="19">
        <f t="shared" si="6"/>
        <v>0</v>
      </c>
      <c r="K105" s="19">
        <f>ROUND(G105*J105,2)</f>
        <v>0</v>
      </c>
    </row>
    <row r="106" spans="2:17" x14ac:dyDescent="0.2">
      <c r="B106" s="17" t="s">
        <v>69</v>
      </c>
      <c r="C106" s="17"/>
      <c r="D106" s="17"/>
      <c r="E106" s="17"/>
      <c r="F106" s="19">
        <v>1.1299999999999999</v>
      </c>
      <c r="G106" s="20">
        <f>Data!C26</f>
        <v>0</v>
      </c>
      <c r="H106" s="109">
        <f t="shared" si="7"/>
        <v>1</v>
      </c>
      <c r="I106" s="20">
        <f t="shared" si="8"/>
        <v>0</v>
      </c>
      <c r="J106" s="19">
        <f t="shared" si="6"/>
        <v>0</v>
      </c>
      <c r="K106" s="19">
        <f>ROUND(G106*J106,2)</f>
        <v>0</v>
      </c>
    </row>
    <row r="107" spans="2:17" x14ac:dyDescent="0.2">
      <c r="B107" s="17"/>
      <c r="C107" s="17"/>
      <c r="D107" s="17"/>
      <c r="E107" s="17"/>
      <c r="H107" s="18"/>
      <c r="I107" s="18"/>
      <c r="J107" s="114"/>
      <c r="K107" s="114"/>
    </row>
    <row r="108" spans="2:17" x14ac:dyDescent="0.2">
      <c r="B108" s="17"/>
      <c r="C108" s="17"/>
      <c r="D108" s="17"/>
      <c r="E108" s="17"/>
      <c r="H108" s="18"/>
      <c r="I108" s="18"/>
      <c r="J108" s="19" t="s">
        <v>70</v>
      </c>
      <c r="K108" s="19" t="e">
        <f>SUM(M49:M50)</f>
        <v>#VALUE!</v>
      </c>
    </row>
    <row r="109" spans="2:17" s="70" customFormat="1" ht="12" thickBot="1" x14ac:dyDescent="0.25">
      <c r="B109" s="65"/>
      <c r="C109" s="65"/>
      <c r="D109" s="65"/>
      <c r="E109" s="65"/>
      <c r="F109" s="68"/>
      <c r="G109" s="54"/>
      <c r="H109" s="66"/>
      <c r="I109" s="66"/>
      <c r="J109" s="68"/>
      <c r="K109" s="68"/>
      <c r="M109" s="71"/>
    </row>
    <row r="111" spans="2:17" x14ac:dyDescent="0.2">
      <c r="D111" s="22"/>
      <c r="E111" s="22"/>
      <c r="F111" s="55"/>
      <c r="G111" s="22"/>
      <c r="H111" s="22"/>
      <c r="I111" s="22"/>
      <c r="J111" s="55"/>
      <c r="K111" s="95"/>
    </row>
    <row r="112" spans="2:17" x14ac:dyDescent="0.2">
      <c r="D112" s="22"/>
      <c r="E112" s="22"/>
      <c r="F112" s="55"/>
      <c r="G112" s="22"/>
      <c r="H112" s="22"/>
      <c r="I112" s="22"/>
      <c r="J112" s="55"/>
    </row>
    <row r="113" spans="2:11" x14ac:dyDescent="0.2">
      <c r="D113" s="22"/>
      <c r="E113" s="22"/>
      <c r="F113" s="55"/>
      <c r="G113" s="22"/>
      <c r="H113" s="22"/>
      <c r="I113" s="22"/>
      <c r="J113" s="55"/>
    </row>
    <row r="114" spans="2:11" x14ac:dyDescent="0.2">
      <c r="D114" s="22"/>
      <c r="E114" s="22"/>
      <c r="F114" s="55"/>
      <c r="G114" s="22"/>
      <c r="H114" s="22"/>
      <c r="I114" s="22"/>
      <c r="J114" s="55"/>
      <c r="K114" s="115"/>
    </row>
    <row r="115" spans="2:11" x14ac:dyDescent="0.2">
      <c r="B115" s="17"/>
      <c r="H115" s="116"/>
    </row>
    <row r="123" spans="2:11" x14ac:dyDescent="0.2">
      <c r="B123" s="17"/>
    </row>
    <row r="127" spans="2:11" x14ac:dyDescent="0.2">
      <c r="D127" s="22"/>
      <c r="E127" s="22"/>
      <c r="F127" s="55"/>
      <c r="G127" s="22"/>
      <c r="H127" s="22"/>
      <c r="I127" s="22"/>
      <c r="J127" s="55"/>
      <c r="K127" s="95"/>
    </row>
    <row r="128" spans="2:11" x14ac:dyDescent="0.2">
      <c r="D128" s="22"/>
      <c r="E128" s="22"/>
      <c r="F128" s="55"/>
      <c r="G128" s="22"/>
      <c r="H128" s="22"/>
      <c r="I128" s="22"/>
      <c r="J128" s="55"/>
    </row>
    <row r="129" spans="1:12" x14ac:dyDescent="0.2">
      <c r="D129" s="22"/>
      <c r="E129" s="22"/>
      <c r="F129" s="55"/>
      <c r="G129" s="22"/>
      <c r="H129" s="22"/>
      <c r="I129" s="22"/>
      <c r="J129" s="55"/>
      <c r="L129" s="91"/>
    </row>
    <row r="130" spans="1:12" x14ac:dyDescent="0.2">
      <c r="D130" s="22"/>
      <c r="E130" s="22"/>
      <c r="F130" s="55"/>
      <c r="G130" s="22"/>
      <c r="H130" s="22"/>
      <c r="I130" s="22"/>
      <c r="J130" s="55"/>
    </row>
    <row r="131" spans="1:12" x14ac:dyDescent="0.2">
      <c r="D131" s="22"/>
      <c r="E131" s="22"/>
      <c r="F131" s="55"/>
      <c r="G131" s="22"/>
      <c r="H131" s="22"/>
      <c r="I131" s="22"/>
      <c r="J131" s="55"/>
      <c r="K131" s="115"/>
    </row>
    <row r="132" spans="1:12" x14ac:dyDescent="0.2">
      <c r="D132" s="22"/>
      <c r="E132" s="22"/>
      <c r="F132" s="55"/>
      <c r="G132" s="22"/>
      <c r="H132" s="22"/>
      <c r="I132" s="22"/>
      <c r="J132" s="55"/>
    </row>
    <row r="133" spans="1:12" x14ac:dyDescent="0.2">
      <c r="D133" s="22"/>
      <c r="E133" s="22"/>
      <c r="F133" s="55"/>
      <c r="G133" s="117"/>
      <c r="H133" s="22"/>
      <c r="I133" s="22"/>
      <c r="J133" s="55"/>
    </row>
    <row r="134" spans="1:12" x14ac:dyDescent="0.2">
      <c r="D134" s="22"/>
      <c r="E134" s="22"/>
      <c r="F134" s="55"/>
      <c r="G134" s="22"/>
      <c r="H134" s="22"/>
      <c r="I134" s="22"/>
      <c r="J134" s="55"/>
    </row>
    <row r="135" spans="1:12" x14ac:dyDescent="0.2">
      <c r="D135" s="22"/>
      <c r="E135" s="22"/>
      <c r="F135" s="55"/>
      <c r="G135" s="22"/>
      <c r="H135" s="22"/>
      <c r="I135" s="22"/>
      <c r="J135" s="55"/>
    </row>
    <row r="136" spans="1:12" x14ac:dyDescent="0.2">
      <c r="D136" s="22"/>
      <c r="E136" s="22"/>
      <c r="F136" s="55"/>
      <c r="G136" s="22"/>
      <c r="H136" s="22"/>
      <c r="I136" s="22"/>
      <c r="J136" s="55"/>
    </row>
    <row r="137" spans="1:12" x14ac:dyDescent="0.2">
      <c r="B137" s="17"/>
      <c r="H137" s="116"/>
    </row>
    <row r="138" spans="1:12" x14ac:dyDescent="0.2">
      <c r="B138" s="17"/>
      <c r="H138" s="116"/>
    </row>
    <row r="139" spans="1:12" x14ac:dyDescent="0.2">
      <c r="A139" s="16"/>
    </row>
    <row r="141" spans="1:12" x14ac:dyDescent="0.2">
      <c r="A141" s="16"/>
    </row>
    <row r="146" spans="2:12" x14ac:dyDescent="0.2">
      <c r="B146" s="17"/>
      <c r="L146" s="91"/>
    </row>
    <row r="150" spans="2:12" x14ac:dyDescent="0.2">
      <c r="D150" s="22"/>
      <c r="E150" s="22"/>
      <c r="F150" s="55"/>
      <c r="G150" s="22"/>
      <c r="H150" s="22"/>
      <c r="I150" s="22"/>
      <c r="J150" s="55"/>
      <c r="K150" s="95"/>
    </row>
    <row r="151" spans="2:12" x14ac:dyDescent="0.2">
      <c r="D151" s="22"/>
      <c r="E151" s="22"/>
      <c r="F151" s="55"/>
      <c r="G151" s="22"/>
      <c r="H151" s="22"/>
      <c r="I151" s="22"/>
      <c r="J151" s="55"/>
      <c r="K151" s="115"/>
    </row>
    <row r="152" spans="2:12" x14ac:dyDescent="0.2">
      <c r="B152" s="17"/>
      <c r="K152" s="87"/>
    </row>
    <row r="153" spans="2:12" x14ac:dyDescent="0.2">
      <c r="B153" s="17"/>
      <c r="K153" s="87"/>
    </row>
    <row r="154" spans="2:12" x14ac:dyDescent="0.2">
      <c r="B154" s="17"/>
      <c r="H154" s="116"/>
    </row>
    <row r="155" spans="2:12" x14ac:dyDescent="0.2">
      <c r="B155" s="17"/>
      <c r="H155" s="116"/>
    </row>
    <row r="163" spans="2:12" x14ac:dyDescent="0.2">
      <c r="B163" s="17"/>
      <c r="L163" s="91"/>
    </row>
    <row r="167" spans="2:12" x14ac:dyDescent="0.2">
      <c r="D167" s="22"/>
      <c r="E167" s="22"/>
      <c r="F167" s="55"/>
      <c r="G167" s="22"/>
      <c r="H167" s="22"/>
      <c r="I167" s="22"/>
      <c r="J167" s="55"/>
      <c r="K167" s="95"/>
    </row>
    <row r="168" spans="2:12" x14ac:dyDescent="0.2">
      <c r="D168" s="22"/>
      <c r="E168" s="22"/>
      <c r="F168" s="55"/>
      <c r="G168" s="22"/>
      <c r="H168" s="22"/>
      <c r="I168" s="22"/>
      <c r="J168" s="55"/>
      <c r="K168" s="115"/>
    </row>
    <row r="169" spans="2:12" x14ac:dyDescent="0.2">
      <c r="B169" s="17"/>
      <c r="K169" s="87"/>
    </row>
    <row r="170" spans="2:12" x14ac:dyDescent="0.2">
      <c r="B170" s="17"/>
      <c r="K170" s="87"/>
    </row>
    <row r="171" spans="2:12" x14ac:dyDescent="0.2">
      <c r="B171" s="17"/>
      <c r="H171" s="116"/>
    </row>
    <row r="172" spans="2:12" x14ac:dyDescent="0.2">
      <c r="B172" s="17"/>
      <c r="H172" s="116"/>
    </row>
    <row r="180" spans="2:12" x14ac:dyDescent="0.2">
      <c r="B180" s="17"/>
      <c r="L180" s="91"/>
    </row>
    <row r="184" spans="2:12" x14ac:dyDescent="0.2">
      <c r="D184" s="22"/>
      <c r="E184" s="22"/>
      <c r="F184" s="55"/>
      <c r="G184" s="22"/>
      <c r="H184" s="22"/>
      <c r="I184" s="22"/>
      <c r="J184" s="55"/>
      <c r="K184" s="95"/>
    </row>
    <row r="185" spans="2:12" x14ac:dyDescent="0.2">
      <c r="D185" s="22"/>
      <c r="E185" s="22"/>
      <c r="F185" s="55"/>
      <c r="G185" s="22"/>
      <c r="H185" s="22"/>
      <c r="I185" s="22"/>
      <c r="J185" s="55"/>
      <c r="K185" s="115"/>
    </row>
    <row r="186" spans="2:12" x14ac:dyDescent="0.2">
      <c r="B186" s="17"/>
      <c r="K186" s="87"/>
    </row>
    <row r="187" spans="2:12" x14ac:dyDescent="0.2">
      <c r="B187" s="17"/>
      <c r="K187" s="87"/>
    </row>
    <row r="188" spans="2:12" x14ac:dyDescent="0.2">
      <c r="B188" s="17"/>
      <c r="H188" s="116"/>
    </row>
    <row r="189" spans="2:12" x14ac:dyDescent="0.2">
      <c r="B189" s="17"/>
      <c r="H189" s="116"/>
    </row>
    <row r="197" spans="2:11" x14ac:dyDescent="0.2">
      <c r="B197" s="17"/>
    </row>
    <row r="201" spans="2:11" x14ac:dyDescent="0.2">
      <c r="D201" s="22"/>
      <c r="E201" s="22"/>
      <c r="F201" s="55"/>
      <c r="G201" s="22"/>
      <c r="H201" s="22"/>
      <c r="I201" s="22"/>
      <c r="J201" s="55"/>
      <c r="K201" s="95"/>
    </row>
    <row r="202" spans="2:11" x14ac:dyDescent="0.2">
      <c r="D202" s="22"/>
      <c r="E202" s="22"/>
      <c r="F202" s="55"/>
      <c r="G202" s="22"/>
      <c r="H202" s="22"/>
      <c r="I202" s="22"/>
      <c r="J202" s="55"/>
    </row>
    <row r="203" spans="2:11" x14ac:dyDescent="0.2">
      <c r="D203" s="22"/>
      <c r="E203" s="22"/>
      <c r="F203" s="55"/>
      <c r="G203" s="22"/>
      <c r="H203" s="22"/>
      <c r="I203" s="22"/>
      <c r="J203" s="55"/>
    </row>
    <row r="204" spans="2:11" x14ac:dyDescent="0.2">
      <c r="D204" s="22"/>
      <c r="E204" s="22"/>
      <c r="F204" s="55"/>
      <c r="G204" s="22"/>
      <c r="H204" s="22"/>
      <c r="I204" s="22"/>
      <c r="J204" s="55"/>
      <c r="K204" s="115"/>
    </row>
    <row r="205" spans="2:11" x14ac:dyDescent="0.2">
      <c r="D205" s="22"/>
      <c r="E205" s="22"/>
      <c r="F205" s="55"/>
      <c r="G205" s="22"/>
      <c r="H205" s="22"/>
      <c r="I205" s="22"/>
      <c r="J205" s="55"/>
    </row>
  </sheetData>
  <phoneticPr fontId="23" type="noConversion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91B6-35B5-4E46-B3E8-F96E30B43938}">
  <dimension ref="A1:F32"/>
  <sheetViews>
    <sheetView workbookViewId="0">
      <selection activeCell="L17" sqref="L17"/>
    </sheetView>
  </sheetViews>
  <sheetFormatPr baseColWidth="10" defaultRowHeight="15" x14ac:dyDescent="0.2"/>
  <cols>
    <col min="1" max="1" width="40.5" bestFit="1" customWidth="1"/>
    <col min="2" max="2" width="11" bestFit="1" customWidth="1"/>
    <col min="3" max="3" width="12.83203125" customWidth="1"/>
  </cols>
  <sheetData>
    <row r="1" spans="1:4" ht="18" thickBot="1" x14ac:dyDescent="0.25">
      <c r="A1" s="128" t="s">
        <v>71</v>
      </c>
      <c r="B1" s="129"/>
      <c r="C1" s="129"/>
      <c r="D1" s="130"/>
    </row>
    <row r="2" spans="1:4" ht="16" thickTop="1" x14ac:dyDescent="0.2">
      <c r="A2" s="118" t="s">
        <v>72</v>
      </c>
      <c r="B2" s="118" t="s">
        <v>72</v>
      </c>
      <c r="D2" s="119"/>
    </row>
    <row r="3" spans="1:4" x14ac:dyDescent="0.2">
      <c r="A3" s="118" t="s">
        <v>73</v>
      </c>
      <c r="B3" s="118" t="s">
        <v>74</v>
      </c>
      <c r="D3" s="119"/>
    </row>
    <row r="4" spans="1:4" x14ac:dyDescent="0.2">
      <c r="A4" s="118" t="s">
        <v>75</v>
      </c>
      <c r="B4" s="118" t="s">
        <v>49</v>
      </c>
      <c r="D4" s="119"/>
    </row>
    <row r="5" spans="1:4" x14ac:dyDescent="0.2">
      <c r="A5" s="120" t="s">
        <v>76</v>
      </c>
      <c r="B5" s="118" t="s">
        <v>77</v>
      </c>
      <c r="D5" s="119"/>
    </row>
    <row r="6" spans="1:4" x14ac:dyDescent="0.2">
      <c r="A6" s="120" t="s">
        <v>78</v>
      </c>
      <c r="B6" s="121" t="s">
        <v>79</v>
      </c>
      <c r="D6" s="119"/>
    </row>
    <row r="7" spans="1:4" x14ac:dyDescent="0.2">
      <c r="A7" s="120" t="s">
        <v>80</v>
      </c>
      <c r="B7" s="121">
        <v>0</v>
      </c>
      <c r="D7" s="119"/>
    </row>
    <row r="8" spans="1:4" x14ac:dyDescent="0.2">
      <c r="A8" s="120" t="s">
        <v>81</v>
      </c>
      <c r="B8" s="121">
        <v>0</v>
      </c>
      <c r="D8" s="119"/>
    </row>
    <row r="9" spans="1:4" x14ac:dyDescent="0.2">
      <c r="A9" s="120" t="s">
        <v>82</v>
      </c>
      <c r="B9" s="121" t="s">
        <v>47</v>
      </c>
      <c r="D9" s="119"/>
    </row>
    <row r="10" spans="1:4" x14ac:dyDescent="0.2">
      <c r="A10" s="120" t="s">
        <v>83</v>
      </c>
      <c r="B10" s="121">
        <v>0</v>
      </c>
      <c r="D10" s="119"/>
    </row>
    <row r="11" spans="1:4" x14ac:dyDescent="0.2">
      <c r="A11" s="120" t="s">
        <v>84</v>
      </c>
      <c r="B11" s="118" t="s">
        <v>50</v>
      </c>
      <c r="D11" s="119"/>
    </row>
    <row r="12" spans="1:4" x14ac:dyDescent="0.2">
      <c r="A12" s="122"/>
      <c r="D12" s="119"/>
    </row>
    <row r="13" spans="1:4" x14ac:dyDescent="0.2">
      <c r="A13" s="123"/>
      <c r="B13" s="124"/>
      <c r="C13" s="124"/>
      <c r="D13" s="125"/>
    </row>
    <row r="16" spans="1:4" ht="18" thickBot="1" x14ac:dyDescent="0.25">
      <c r="A16" s="128" t="s">
        <v>85</v>
      </c>
      <c r="B16" s="129"/>
      <c r="C16" s="129"/>
      <c r="D16" s="130"/>
    </row>
    <row r="17" spans="1:6" ht="16" thickTop="1" x14ac:dyDescent="0.2">
      <c r="A17" s="126" t="s">
        <v>86</v>
      </c>
      <c r="B17" s="126"/>
      <c r="C17" s="118">
        <v>0</v>
      </c>
    </row>
    <row r="18" spans="1:6" x14ac:dyDescent="0.2">
      <c r="A18" s="126" t="s">
        <v>87</v>
      </c>
      <c r="B18" s="126"/>
      <c r="C18" s="118">
        <v>0</v>
      </c>
    </row>
    <row r="19" spans="1:6" x14ac:dyDescent="0.2">
      <c r="A19" s="126" t="s">
        <v>59</v>
      </c>
      <c r="B19" s="126"/>
      <c r="C19" s="118">
        <v>0</v>
      </c>
    </row>
    <row r="20" spans="1:6" x14ac:dyDescent="0.2">
      <c r="A20" s="126" t="s">
        <v>88</v>
      </c>
      <c r="B20" s="126"/>
      <c r="C20" s="118">
        <v>0</v>
      </c>
    </row>
    <row r="21" spans="1:6" x14ac:dyDescent="0.2">
      <c r="A21" s="126" t="s">
        <v>89</v>
      </c>
      <c r="B21" s="126"/>
      <c r="C21" s="118">
        <v>0</v>
      </c>
    </row>
    <row r="22" spans="1:6" x14ac:dyDescent="0.2">
      <c r="A22" s="126" t="s">
        <v>90</v>
      </c>
      <c r="B22" s="126"/>
      <c r="C22" s="118">
        <v>0</v>
      </c>
    </row>
    <row r="23" spans="1:6" x14ac:dyDescent="0.2">
      <c r="A23" s="126" t="s">
        <v>91</v>
      </c>
      <c r="B23" s="126"/>
      <c r="C23" s="118">
        <v>0</v>
      </c>
    </row>
    <row r="24" spans="1:6" x14ac:dyDescent="0.2">
      <c r="A24" s="126" t="s">
        <v>92</v>
      </c>
      <c r="B24" s="126"/>
      <c r="C24" s="118">
        <v>0</v>
      </c>
    </row>
    <row r="25" spans="1:6" x14ac:dyDescent="0.2">
      <c r="A25" s="126" t="s">
        <v>93</v>
      </c>
      <c r="B25" s="126"/>
      <c r="C25" s="118">
        <v>0</v>
      </c>
    </row>
    <row r="26" spans="1:6" x14ac:dyDescent="0.2">
      <c r="A26" s="126" t="s">
        <v>94</v>
      </c>
      <c r="B26" s="126"/>
      <c r="C26" s="118">
        <v>0</v>
      </c>
    </row>
    <row r="27" spans="1:6" x14ac:dyDescent="0.2">
      <c r="A27" s="126"/>
      <c r="B27" s="126"/>
      <c r="C27" s="118"/>
    </row>
    <row r="28" spans="1:6" x14ac:dyDescent="0.2">
      <c r="A28" s="126"/>
      <c r="B28" s="126"/>
      <c r="C28" s="118"/>
    </row>
    <row r="31" spans="1:6" ht="18" thickBot="1" x14ac:dyDescent="0.25">
      <c r="A31" s="131" t="s">
        <v>95</v>
      </c>
      <c r="B31" s="131"/>
      <c r="C31" s="131"/>
      <c r="D31" s="131"/>
      <c r="E31" s="131"/>
      <c r="F31" s="131"/>
    </row>
    <row r="32" spans="1:6" ht="16" thickTop="1" x14ac:dyDescent="0.2"/>
  </sheetData>
  <mergeCells count="3">
    <mergeCell ref="A1:D1"/>
    <mergeCell ref="A16:D16"/>
    <mergeCell ref="A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Jablonski</dc:creator>
  <cp:lastModifiedBy>Microsoft Office User</cp:lastModifiedBy>
  <dcterms:created xsi:type="dcterms:W3CDTF">2022-07-28T10:40:35Z</dcterms:created>
  <dcterms:modified xsi:type="dcterms:W3CDTF">2022-07-28T12:37:34Z</dcterms:modified>
</cp:coreProperties>
</file>