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ana/Library/Mobile Documents/com~apple~CloudDocs/Maestria/Métodos estadísticos avanzados/"/>
    </mc:Choice>
  </mc:AlternateContent>
  <xr:revisionPtr revIDLastSave="0" documentId="13_ncr:1_{2F021C1C-0091-9A41-892B-193D0E03B93E}" xr6:coauthVersionLast="43" xr6:coauthVersionMax="43" xr10:uidLastSave="{00000000-0000-0000-0000-000000000000}"/>
  <bookViews>
    <workbookView xWindow="600" yWindow="460" windowWidth="29220" windowHeight="15380" activeTab="2" xr2:uid="{00000000-000D-0000-FFFF-FFFF00000000}"/>
  </bookViews>
  <sheets>
    <sheet name="Hoja2" sheetId="2" state="hidden" r:id="rId1"/>
    <sheet name="sin estand" sheetId="3" r:id="rId2"/>
    <sheet name="estandariz" sheetId="4" r:id="rId3"/>
    <sheet name="Hoja4" sheetId="5" r:id="rId4"/>
  </sheets>
  <definedNames>
    <definedName name="_xlnm._FilterDatabase" localSheetId="2" hidden="1">estandariz!$A$1:$Q$37</definedName>
    <definedName name="_xlnm._FilterDatabase" localSheetId="1" hidden="1">'sin estand'!$A$1:$BD$37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4" l="1"/>
  <c r="Q35" i="4" s="1"/>
  <c r="P3" i="4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7" i="4"/>
  <c r="Q37" i="4" s="1"/>
  <c r="P2" i="4"/>
  <c r="O36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4" i="5"/>
  <c r="E4" i="5"/>
  <c r="F4" i="5"/>
  <c r="E6" i="5"/>
  <c r="E7" i="5"/>
  <c r="F7" i="5"/>
  <c r="E8" i="5"/>
  <c r="F8" i="5"/>
  <c r="E11" i="5"/>
  <c r="F11" i="5"/>
  <c r="E12" i="5"/>
  <c r="F12" i="5"/>
  <c r="E14" i="5"/>
  <c r="F14" i="5"/>
  <c r="E15" i="5"/>
  <c r="F15" i="5"/>
  <c r="E16" i="5"/>
  <c r="F16" i="5"/>
  <c r="E17" i="5"/>
  <c r="E18" i="5"/>
  <c r="E21" i="5"/>
  <c r="F21" i="5"/>
  <c r="E23" i="5"/>
  <c r="F23" i="5"/>
  <c r="F25" i="5"/>
  <c r="E26" i="5"/>
  <c r="E27" i="5"/>
  <c r="F27" i="5"/>
  <c r="F29" i="5"/>
  <c r="E30" i="5"/>
  <c r="F30" i="5"/>
  <c r="E31" i="5"/>
  <c r="E33" i="5"/>
  <c r="F33" i="5"/>
  <c r="E34" i="5"/>
  <c r="N36" i="4"/>
  <c r="M36" i="4"/>
  <c r="L36" i="4"/>
  <c r="K36" i="4"/>
  <c r="J36" i="4"/>
  <c r="I36" i="4"/>
  <c r="H36" i="4"/>
  <c r="G36" i="4"/>
  <c r="F36" i="4"/>
  <c r="E36" i="4"/>
  <c r="B36" i="4"/>
  <c r="D36" i="4"/>
  <c r="C36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2" i="3"/>
  <c r="Z37" i="3"/>
  <c r="AD37" i="3"/>
  <c r="AC37" i="3"/>
  <c r="AB37" i="3"/>
  <c r="AA37" i="3"/>
  <c r="Y37" i="3"/>
  <c r="X37" i="3"/>
  <c r="W37" i="3"/>
  <c r="P39" i="4" l="1"/>
  <c r="P36" i="4"/>
  <c r="Q36" i="4" s="1"/>
  <c r="Q2" i="4"/>
  <c r="V36" i="3"/>
  <c r="BD21" i="3"/>
  <c r="BD23" i="3" s="1"/>
  <c r="U33" i="3" s="1"/>
  <c r="BC21" i="3"/>
  <c r="BC23" i="3" s="1"/>
  <c r="T4" i="3" s="1"/>
  <c r="BB21" i="3"/>
  <c r="BB23" i="3" s="1"/>
  <c r="BA21" i="3"/>
  <c r="BA23" i="3" s="1"/>
  <c r="R21" i="3" s="1"/>
  <c r="AZ21" i="3"/>
  <c r="AZ23" i="3" s="1"/>
  <c r="Q15" i="3" s="1"/>
  <c r="AY21" i="3"/>
  <c r="AY23" i="3" s="1"/>
  <c r="AX21" i="3"/>
  <c r="AX23" i="3" s="1"/>
  <c r="O20" i="3" s="1"/>
  <c r="AW21" i="3"/>
  <c r="AW23" i="3" s="1"/>
  <c r="AV21" i="3"/>
  <c r="AV23" i="3" s="1"/>
  <c r="M7" i="3" s="1"/>
  <c r="AU21" i="3"/>
  <c r="AU23" i="3" s="1"/>
  <c r="L8" i="3" s="1"/>
  <c r="AT21" i="3"/>
  <c r="AT23" i="3" s="1"/>
  <c r="K8" i="3" s="1"/>
  <c r="AS21" i="3"/>
  <c r="AS23" i="3" s="1"/>
  <c r="J17" i="3" s="1"/>
  <c r="AR21" i="3"/>
  <c r="AR23" i="3" s="1"/>
  <c r="I12" i="3" s="1"/>
  <c r="AQ21" i="3"/>
  <c r="AQ23" i="3" s="1"/>
  <c r="H30" i="3" s="1"/>
  <c r="AP21" i="3"/>
  <c r="AP23" i="3" s="1"/>
  <c r="G30" i="3" s="1"/>
  <c r="AO21" i="3"/>
  <c r="AO23" i="3" s="1"/>
  <c r="AN21" i="3"/>
  <c r="AN23" i="3" s="1"/>
  <c r="AM21" i="3"/>
  <c r="AM23" i="3" s="1"/>
  <c r="AL21" i="3"/>
  <c r="AL23" i="3" s="1"/>
  <c r="AK21" i="3"/>
  <c r="AK23" i="3" s="1"/>
  <c r="B11" i="3" s="1"/>
  <c r="U35" i="3"/>
  <c r="S35" i="3"/>
  <c r="R35" i="3"/>
  <c r="Q35" i="3"/>
  <c r="P35" i="3"/>
  <c r="O35" i="3"/>
  <c r="N35" i="3"/>
  <c r="M35" i="3"/>
  <c r="L35" i="3"/>
  <c r="K35" i="3"/>
  <c r="F35" i="3"/>
  <c r="U34" i="3"/>
  <c r="S34" i="3"/>
  <c r="R34" i="3"/>
  <c r="Q34" i="3"/>
  <c r="P34" i="3"/>
  <c r="O34" i="3"/>
  <c r="N34" i="3"/>
  <c r="M34" i="3"/>
  <c r="I34" i="3"/>
  <c r="F34" i="3"/>
  <c r="E34" i="3"/>
  <c r="D34" i="3"/>
  <c r="S33" i="3"/>
  <c r="Q33" i="3"/>
  <c r="H33" i="3"/>
  <c r="G33" i="3"/>
  <c r="F33" i="3"/>
  <c r="E33" i="3"/>
  <c r="U32" i="3"/>
  <c r="T32" i="3"/>
  <c r="S32" i="3"/>
  <c r="R32" i="3"/>
  <c r="F32" i="3"/>
  <c r="D32" i="3"/>
  <c r="U31" i="3"/>
  <c r="T31" i="3"/>
  <c r="R31" i="3"/>
  <c r="Q31" i="3"/>
  <c r="M31" i="3"/>
  <c r="J31" i="3"/>
  <c r="I31" i="3"/>
  <c r="F31" i="3"/>
  <c r="E31" i="3"/>
  <c r="U30" i="3"/>
  <c r="T30" i="3"/>
  <c r="S30" i="3"/>
  <c r="F30" i="3"/>
  <c r="E30" i="3"/>
  <c r="D30" i="3"/>
  <c r="U29" i="3"/>
  <c r="T29" i="3"/>
  <c r="R29" i="3"/>
  <c r="N29" i="3"/>
  <c r="M29" i="3"/>
  <c r="F29" i="3"/>
  <c r="E29" i="3"/>
  <c r="U28" i="3"/>
  <c r="H28" i="3"/>
  <c r="F28" i="3"/>
  <c r="E28" i="3"/>
  <c r="D28" i="3"/>
  <c r="U27" i="3"/>
  <c r="T27" i="3"/>
  <c r="R27" i="3"/>
  <c r="K27" i="3"/>
  <c r="F27" i="3"/>
  <c r="E27" i="3"/>
  <c r="D27" i="3"/>
  <c r="U26" i="3"/>
  <c r="S26" i="3"/>
  <c r="R26" i="3"/>
  <c r="N26" i="3"/>
  <c r="M26" i="3"/>
  <c r="K26" i="3"/>
  <c r="I26" i="3"/>
  <c r="F26" i="3"/>
  <c r="E26" i="3"/>
  <c r="D26" i="3"/>
  <c r="U25" i="3"/>
  <c r="T25" i="3"/>
  <c r="R25" i="3"/>
  <c r="Q25" i="3"/>
  <c r="P25" i="3"/>
  <c r="O25" i="3"/>
  <c r="M25" i="3"/>
  <c r="L25" i="3"/>
  <c r="F25" i="3"/>
  <c r="E25" i="3"/>
  <c r="D25" i="3"/>
  <c r="U24" i="3"/>
  <c r="T24" i="3"/>
  <c r="S24" i="3"/>
  <c r="R24" i="3"/>
  <c r="F24" i="3"/>
  <c r="E24" i="3"/>
  <c r="D24" i="3"/>
  <c r="U23" i="3"/>
  <c r="T23" i="3"/>
  <c r="S23" i="3"/>
  <c r="R23" i="3"/>
  <c r="Q23" i="3"/>
  <c r="F23" i="3"/>
  <c r="E23" i="3"/>
  <c r="D23" i="3"/>
  <c r="U22" i="3"/>
  <c r="T22" i="3"/>
  <c r="S22" i="3"/>
  <c r="R22" i="3"/>
  <c r="P22" i="3"/>
  <c r="L22" i="3"/>
  <c r="K22" i="3"/>
  <c r="J22" i="3"/>
  <c r="I22" i="3"/>
  <c r="H22" i="3"/>
  <c r="G22" i="3"/>
  <c r="F22" i="3"/>
  <c r="E22" i="3"/>
  <c r="U21" i="3"/>
  <c r="T21" i="3"/>
  <c r="N21" i="3"/>
  <c r="L21" i="3"/>
  <c r="F21" i="3"/>
  <c r="E21" i="3"/>
  <c r="D21" i="3"/>
  <c r="U20" i="3"/>
  <c r="T20" i="3"/>
  <c r="S20" i="3"/>
  <c r="R20" i="3"/>
  <c r="M20" i="3"/>
  <c r="K20" i="3"/>
  <c r="I20" i="3"/>
  <c r="H20" i="3"/>
  <c r="G20" i="3"/>
  <c r="F20" i="3"/>
  <c r="E20" i="3"/>
  <c r="D20" i="3"/>
  <c r="U19" i="3"/>
  <c r="T19" i="3"/>
  <c r="S19" i="3"/>
  <c r="Q19" i="3"/>
  <c r="N19" i="3"/>
  <c r="K19" i="3"/>
  <c r="H19" i="3"/>
  <c r="F19" i="3"/>
  <c r="E19" i="3"/>
  <c r="D19" i="3"/>
  <c r="U18" i="3"/>
  <c r="S18" i="3"/>
  <c r="R18" i="3"/>
  <c r="Q18" i="3"/>
  <c r="L18" i="3"/>
  <c r="F18" i="3"/>
  <c r="E18" i="3"/>
  <c r="D18" i="3"/>
  <c r="U17" i="3"/>
  <c r="T17" i="3"/>
  <c r="S17" i="3"/>
  <c r="R17" i="3"/>
  <c r="Q17" i="3"/>
  <c r="P17" i="3"/>
  <c r="O17" i="3"/>
  <c r="L17" i="3"/>
  <c r="G17" i="3"/>
  <c r="F17" i="3"/>
  <c r="E17" i="3"/>
  <c r="D17" i="3"/>
  <c r="U16" i="3"/>
  <c r="T16" i="3"/>
  <c r="S16" i="3"/>
  <c r="R16" i="3"/>
  <c r="Q16" i="3"/>
  <c r="N16" i="3"/>
  <c r="K16" i="3"/>
  <c r="F16" i="3"/>
  <c r="E16" i="3"/>
  <c r="D16" i="3"/>
  <c r="U15" i="3"/>
  <c r="S15" i="3"/>
  <c r="R15" i="3"/>
  <c r="F15" i="3"/>
  <c r="E15" i="3"/>
  <c r="D15" i="3"/>
  <c r="U14" i="3"/>
  <c r="T14" i="3"/>
  <c r="S14" i="3"/>
  <c r="R14" i="3"/>
  <c r="Q14" i="3"/>
  <c r="P14" i="3"/>
  <c r="O14" i="3"/>
  <c r="M14" i="3"/>
  <c r="L14" i="3"/>
  <c r="F14" i="3"/>
  <c r="E14" i="3"/>
  <c r="U13" i="3"/>
  <c r="T13" i="3"/>
  <c r="S13" i="3"/>
  <c r="Q13" i="3"/>
  <c r="F13" i="3"/>
  <c r="E13" i="3"/>
  <c r="U12" i="3"/>
  <c r="T12" i="3"/>
  <c r="S12" i="3"/>
  <c r="R12" i="3"/>
  <c r="N12" i="3"/>
  <c r="M12" i="3"/>
  <c r="J12" i="3"/>
  <c r="F12" i="3"/>
  <c r="E12" i="3"/>
  <c r="D12" i="3"/>
  <c r="U11" i="3"/>
  <c r="T11" i="3"/>
  <c r="S11" i="3"/>
  <c r="R11" i="3"/>
  <c r="Q11" i="3"/>
  <c r="P11" i="3"/>
  <c r="O11" i="3"/>
  <c r="F11" i="3"/>
  <c r="E11" i="3"/>
  <c r="U10" i="3"/>
  <c r="S10" i="3"/>
  <c r="R10" i="3"/>
  <c r="Q10" i="3"/>
  <c r="P10" i="3"/>
  <c r="O10" i="3"/>
  <c r="J10" i="3"/>
  <c r="F10" i="3"/>
  <c r="E10" i="3"/>
  <c r="D10" i="3"/>
  <c r="U9" i="3"/>
  <c r="S9" i="3"/>
  <c r="F9" i="3"/>
  <c r="E9" i="3"/>
  <c r="U8" i="3"/>
  <c r="T8" i="3"/>
  <c r="S8" i="3"/>
  <c r="R8" i="3"/>
  <c r="Q8" i="3"/>
  <c r="P8" i="3"/>
  <c r="M8" i="3"/>
  <c r="F8" i="3"/>
  <c r="E8" i="3"/>
  <c r="D8" i="3"/>
  <c r="U7" i="3"/>
  <c r="T7" i="3"/>
  <c r="S7" i="3"/>
  <c r="R7" i="3"/>
  <c r="N7" i="3"/>
  <c r="F7" i="3"/>
  <c r="E7" i="3"/>
  <c r="D7" i="3"/>
  <c r="U6" i="3"/>
  <c r="T6" i="3"/>
  <c r="S6" i="3"/>
  <c r="R6" i="3"/>
  <c r="P6" i="3"/>
  <c r="O6" i="3"/>
  <c r="J6" i="3"/>
  <c r="F6" i="3"/>
  <c r="E6" i="3"/>
  <c r="U5" i="3"/>
  <c r="T5" i="3"/>
  <c r="S5" i="3"/>
  <c r="R5" i="3"/>
  <c r="P5" i="3"/>
  <c r="L5" i="3"/>
  <c r="K5" i="3"/>
  <c r="F5" i="3"/>
  <c r="E5" i="3"/>
  <c r="D5" i="3"/>
  <c r="U4" i="3"/>
  <c r="S4" i="3"/>
  <c r="R4" i="3"/>
  <c r="Q4" i="3"/>
  <c r="P4" i="3"/>
  <c r="O4" i="3"/>
  <c r="L4" i="3"/>
  <c r="H4" i="3"/>
  <c r="F4" i="3"/>
  <c r="E4" i="3"/>
  <c r="D4" i="3"/>
  <c r="U3" i="3"/>
  <c r="T3" i="3"/>
  <c r="S3" i="3"/>
  <c r="R3" i="3"/>
  <c r="P3" i="3"/>
  <c r="M3" i="3"/>
  <c r="K3" i="3"/>
  <c r="J3" i="3"/>
  <c r="I3" i="3"/>
  <c r="G3" i="3"/>
  <c r="F3" i="3"/>
  <c r="E3" i="3"/>
  <c r="D3" i="3"/>
  <c r="U2" i="3"/>
  <c r="T2" i="3"/>
  <c r="S2" i="3"/>
  <c r="R2" i="3"/>
  <c r="K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3" i="3"/>
  <c r="B2" i="3"/>
  <c r="B4" i="3"/>
  <c r="B5" i="3"/>
  <c r="B6" i="3"/>
  <c r="B7" i="3"/>
  <c r="B8" i="3"/>
  <c r="B9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I5" i="3" l="1"/>
  <c r="J4" i="3"/>
  <c r="K4" i="3"/>
  <c r="O13" i="3"/>
  <c r="S28" i="3"/>
  <c r="D35" i="3"/>
  <c r="P13" i="3"/>
  <c r="S21" i="3"/>
  <c r="E35" i="3"/>
  <c r="D14" i="3"/>
  <c r="T18" i="3"/>
  <c r="I7" i="3"/>
  <c r="T10" i="3"/>
  <c r="T15" i="3"/>
  <c r="D22" i="3"/>
  <c r="T28" i="3"/>
  <c r="D31" i="3"/>
  <c r="D33" i="3"/>
  <c r="T35" i="3"/>
  <c r="J7" i="3"/>
  <c r="D9" i="3"/>
  <c r="L3" i="3"/>
  <c r="D6" i="3"/>
  <c r="D11" i="3"/>
  <c r="T26" i="3"/>
  <c r="D29" i="3"/>
  <c r="T34" i="3"/>
  <c r="L2" i="3"/>
  <c r="I6" i="3"/>
  <c r="T9" i="3"/>
  <c r="M2" i="3"/>
  <c r="D13" i="3"/>
  <c r="S25" i="3"/>
  <c r="H7" i="3"/>
  <c r="H5" i="3"/>
  <c r="I19" i="3"/>
  <c r="I4" i="3"/>
  <c r="J5" i="3"/>
  <c r="O16" i="3"/>
  <c r="N13" i="3"/>
  <c r="H6" i="3"/>
  <c r="T33" i="3"/>
  <c r="N2" i="3"/>
  <c r="K6" i="3"/>
  <c r="K7" i="3"/>
  <c r="P27" i="3"/>
  <c r="N3" i="3"/>
  <c r="L7" i="3"/>
  <c r="N15" i="3"/>
  <c r="P33" i="3"/>
  <c r="L6" i="3"/>
  <c r="P2" i="3"/>
  <c r="O3" i="3"/>
  <c r="N4" i="3"/>
  <c r="M5" i="3"/>
  <c r="M6" i="3"/>
  <c r="O15" i="3"/>
  <c r="S27" i="3"/>
  <c r="S29" i="3"/>
  <c r="O2" i="3"/>
  <c r="M4" i="3"/>
  <c r="Q2" i="3"/>
  <c r="N5" i="3"/>
  <c r="N6" i="3"/>
  <c r="Q7" i="3"/>
  <c r="Q12" i="3"/>
  <c r="S31" i="3"/>
  <c r="Q3" i="3"/>
  <c r="O5" i="3"/>
  <c r="N27" i="3"/>
  <c r="I9" i="3"/>
  <c r="K31" i="3"/>
  <c r="N14" i="3"/>
  <c r="J8" i="3"/>
  <c r="I23" i="3"/>
  <c r="O26" i="3"/>
  <c r="B29" i="3"/>
  <c r="B13" i="3"/>
  <c r="O9" i="3"/>
  <c r="R13" i="3"/>
  <c r="N28" i="3"/>
  <c r="R33" i="3"/>
  <c r="H2" i="3"/>
  <c r="P9" i="3"/>
  <c r="O28" i="3"/>
  <c r="I2" i="3"/>
  <c r="H8" i="3"/>
  <c r="Q9" i="3"/>
  <c r="O12" i="3"/>
  <c r="R19" i="3"/>
  <c r="R28" i="3"/>
  <c r="R30" i="3"/>
  <c r="B10" i="3"/>
  <c r="J2" i="3"/>
  <c r="I8" i="3"/>
  <c r="R9" i="3"/>
  <c r="P12" i="3"/>
  <c r="E32" i="3"/>
  <c r="I11" i="3"/>
  <c r="L31" i="3"/>
  <c r="K15" i="3"/>
  <c r="L15" i="3"/>
  <c r="M15" i="3"/>
  <c r="I10" i="3"/>
  <c r="K18" i="3"/>
  <c r="I30" i="3"/>
  <c r="J30" i="3"/>
  <c r="M13" i="3"/>
  <c r="O27" i="3"/>
  <c r="K30" i="3"/>
  <c r="I21" i="3"/>
  <c r="I29" i="3"/>
  <c r="L30" i="3"/>
  <c r="O33" i="3"/>
  <c r="J21" i="3"/>
  <c r="J29" i="3"/>
  <c r="M30" i="3"/>
  <c r="I24" i="3"/>
  <c r="I28" i="3"/>
  <c r="K29" i="3"/>
  <c r="N30" i="3"/>
  <c r="J24" i="3"/>
  <c r="I27" i="3"/>
  <c r="J28" i="3"/>
  <c r="L29" i="3"/>
  <c r="K28" i="3"/>
  <c r="L27" i="3"/>
  <c r="L28" i="3"/>
  <c r="L16" i="3"/>
  <c r="M27" i="3"/>
  <c r="M28" i="3"/>
  <c r="H29" i="3"/>
  <c r="H23" i="3"/>
  <c r="H21" i="3"/>
  <c r="H25" i="3"/>
  <c r="H9" i="3"/>
  <c r="J9" i="3"/>
  <c r="J11" i="3"/>
  <c r="H13" i="3"/>
  <c r="L19" i="3"/>
  <c r="J20" i="3"/>
  <c r="K21" i="3"/>
  <c r="P26" i="3"/>
  <c r="Q27" i="3"/>
  <c r="P28" i="3"/>
  <c r="O29" i="3"/>
  <c r="Q30" i="3"/>
  <c r="G13" i="3"/>
  <c r="K9" i="3"/>
  <c r="K10" i="3"/>
  <c r="K11" i="3"/>
  <c r="K12" i="3"/>
  <c r="I13" i="3"/>
  <c r="H14" i="3"/>
  <c r="H16" i="3"/>
  <c r="H17" i="3"/>
  <c r="M18" i="3"/>
  <c r="M19" i="3"/>
  <c r="Q26" i="3"/>
  <c r="Q28" i="3"/>
  <c r="P29" i="3"/>
  <c r="L9" i="3"/>
  <c r="L10" i="3"/>
  <c r="L11" i="3"/>
  <c r="L12" i="3"/>
  <c r="J13" i="3"/>
  <c r="I14" i="3"/>
  <c r="H15" i="3"/>
  <c r="I16" i="3"/>
  <c r="I17" i="3"/>
  <c r="N18" i="3"/>
  <c r="L20" i="3"/>
  <c r="M21" i="3"/>
  <c r="Q22" i="3"/>
  <c r="Q29" i="3"/>
  <c r="Q5" i="3"/>
  <c r="O7" i="3"/>
  <c r="N8" i="3"/>
  <c r="M9" i="3"/>
  <c r="M10" i="3"/>
  <c r="M11" i="3"/>
  <c r="K13" i="3"/>
  <c r="J14" i="3"/>
  <c r="I15" i="3"/>
  <c r="J16" i="3"/>
  <c r="O18" i="3"/>
  <c r="O19" i="3"/>
  <c r="Q6" i="3"/>
  <c r="P7" i="3"/>
  <c r="O8" i="3"/>
  <c r="N9" i="3"/>
  <c r="N10" i="3"/>
  <c r="N11" i="3"/>
  <c r="L13" i="3"/>
  <c r="K14" i="3"/>
  <c r="J15" i="3"/>
  <c r="M17" i="3"/>
  <c r="P18" i="3"/>
  <c r="P19" i="3"/>
  <c r="N20" i="3"/>
  <c r="H24" i="3"/>
  <c r="G4" i="3"/>
  <c r="G14" i="3"/>
  <c r="G5" i="3"/>
  <c r="G15" i="3"/>
  <c r="G21" i="3"/>
  <c r="G25" i="3"/>
  <c r="G16" i="3"/>
  <c r="G6" i="3"/>
  <c r="G24" i="3"/>
  <c r="G7" i="3"/>
  <c r="G23" i="3"/>
  <c r="G8" i="3"/>
  <c r="G29" i="3"/>
  <c r="P20" i="3"/>
  <c r="J23" i="3"/>
  <c r="O24" i="3"/>
  <c r="G9" i="3"/>
  <c r="Q20" i="3"/>
  <c r="O21" i="3"/>
  <c r="M22" i="3"/>
  <c r="K23" i="3"/>
  <c r="Q24" i="3"/>
  <c r="P21" i="3"/>
  <c r="N22" i="3"/>
  <c r="L23" i="3"/>
  <c r="I32" i="3"/>
  <c r="G10" i="3"/>
  <c r="Q21" i="3"/>
  <c r="O22" i="3"/>
  <c r="M23" i="3"/>
  <c r="J32" i="3"/>
  <c r="G2" i="3"/>
  <c r="G12" i="3"/>
  <c r="Q32" i="3"/>
  <c r="G31" i="3"/>
  <c r="H31" i="3"/>
  <c r="G32" i="3"/>
  <c r="H32" i="3"/>
  <c r="G18" i="3"/>
  <c r="K24" i="3"/>
  <c r="I25" i="3"/>
  <c r="G26" i="3"/>
  <c r="O30" i="3"/>
  <c r="K32" i="3"/>
  <c r="I33" i="3"/>
  <c r="G34" i="3"/>
  <c r="H10" i="3"/>
  <c r="H18" i="3"/>
  <c r="N23" i="3"/>
  <c r="L24" i="3"/>
  <c r="J25" i="3"/>
  <c r="H26" i="3"/>
  <c r="P30" i="3"/>
  <c r="N31" i="3"/>
  <c r="L32" i="3"/>
  <c r="J33" i="3"/>
  <c r="H34" i="3"/>
  <c r="G11" i="3"/>
  <c r="M16" i="3"/>
  <c r="K17" i="3"/>
  <c r="I18" i="3"/>
  <c r="G19" i="3"/>
  <c r="O23" i="3"/>
  <c r="M24" i="3"/>
  <c r="K25" i="3"/>
  <c r="G27" i="3"/>
  <c r="O31" i="3"/>
  <c r="M32" i="3"/>
  <c r="K33" i="3"/>
  <c r="G35" i="3"/>
  <c r="H3" i="3"/>
  <c r="H11" i="3"/>
  <c r="P15" i="3"/>
  <c r="J18" i="3"/>
  <c r="P23" i="3"/>
  <c r="N24" i="3"/>
  <c r="J26" i="3"/>
  <c r="H27" i="3"/>
  <c r="P31" i="3"/>
  <c r="N32" i="3"/>
  <c r="L33" i="3"/>
  <c r="J34" i="3"/>
  <c r="H35" i="3"/>
  <c r="G28" i="3"/>
  <c r="O32" i="3"/>
  <c r="M33" i="3"/>
  <c r="K34" i="3"/>
  <c r="I35" i="3"/>
  <c r="H12" i="3"/>
  <c r="P16" i="3"/>
  <c r="N17" i="3"/>
  <c r="J19" i="3"/>
  <c r="P24" i="3"/>
  <c r="N25" i="3"/>
  <c r="L26" i="3"/>
  <c r="J27" i="3"/>
  <c r="P32" i="3"/>
  <c r="N33" i="3"/>
  <c r="L34" i="3"/>
  <c r="J35" i="3"/>
  <c r="C37" i="3"/>
  <c r="U37" i="3"/>
  <c r="F37" i="3"/>
  <c r="D37" i="3" l="1"/>
  <c r="T37" i="3"/>
  <c r="E37" i="3"/>
  <c r="B37" i="3"/>
  <c r="S37" i="3"/>
  <c r="V4" i="3"/>
  <c r="V3" i="3"/>
  <c r="V14" i="3"/>
  <c r="R37" i="3"/>
  <c r="V2" i="3"/>
  <c r="V28" i="3"/>
  <c r="V13" i="3"/>
  <c r="V11" i="3"/>
  <c r="V7" i="3"/>
  <c r="V8" i="3"/>
  <c r="V9" i="3"/>
  <c r="V6" i="3"/>
  <c r="V12" i="3"/>
  <c r="V5" i="3"/>
  <c r="V15" i="3"/>
  <c r="M37" i="3"/>
  <c r="V18" i="3"/>
  <c r="V10" i="3"/>
  <c r="I37" i="3"/>
  <c r="V16" i="3"/>
  <c r="V20" i="3"/>
  <c r="V29" i="3"/>
  <c r="K37" i="3"/>
  <c r="Q37" i="3"/>
  <c r="L37" i="3"/>
  <c r="V34" i="3"/>
  <c r="V22" i="3"/>
  <c r="V30" i="3"/>
  <c r="G37" i="3"/>
  <c r="N37" i="3"/>
  <c r="J37" i="3"/>
  <c r="V26" i="3"/>
  <c r="V32" i="3"/>
  <c r="O37" i="3"/>
  <c r="H37" i="3"/>
  <c r="V31" i="3"/>
  <c r="V25" i="3"/>
  <c r="P37" i="3"/>
  <c r="V21" i="3"/>
  <c r="V27" i="3"/>
  <c r="V24" i="3"/>
  <c r="V23" i="3"/>
  <c r="V19" i="3"/>
  <c r="V17" i="3"/>
  <c r="V35" i="3"/>
  <c r="V33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<sst xmlns="http://schemas.openxmlformats.org/spreadsheetml/2006/main" count="114" uniqueCount="85">
  <si>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</si>
  <si>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</si>
  <si>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</si>
  <si>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</si>
  <si>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</si>
  <si>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</si>
  <si>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</si>
  <si>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</si>
  <si>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</si>
  <si>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</si>
  <si>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</si>
  <si>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</si>
  <si>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</si>
  <si>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</si>
  <si>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</si>
  <si>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</si>
  <si>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</si>
  <si>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</si>
  <si>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</si>
  <si>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</si>
  <si>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VAR</t>
  </si>
  <si>
    <t>TOTAL</t>
  </si>
  <si>
    <t>MI</t>
  </si>
  <si>
    <t>AUC score</t>
  </si>
  <si>
    <t>Step forward </t>
  </si>
  <si>
    <t>0.77</t>
  </si>
  <si>
    <t>Laso Regularisation</t>
  </si>
  <si>
    <t>RF importance</t>
  </si>
  <si>
    <t>0.73</t>
  </si>
  <si>
    <t>Recursive feature selection using random forests importance</t>
  </si>
  <si>
    <t>0.71</t>
  </si>
  <si>
    <t>Gradient Boosted trees importance</t>
  </si>
  <si>
    <t>0.81</t>
  </si>
  <si>
    <t>'x3', 'x4', 'x5', 'x7', 'x8', 'x10', 'x11', 'x15', 'x16', 'x18', 'x21',</t>
  </si>
  <si>
    <t xml:space="preserve">       'x22', 'x26', 'x28', 'x29'</t>
  </si>
  <si>
    <t>Step backward </t>
  </si>
  <si>
    <t>0.83</t>
  </si>
  <si>
    <t>Total</t>
  </si>
  <si>
    <t>Descrip/fisher</t>
  </si>
  <si>
    <t>Laso Regularisation (c=1)</t>
  </si>
  <si>
    <t>Laso Regularisation (c=0.5)</t>
  </si>
  <si>
    <t>Laso Regularisation (c=1.5)</t>
  </si>
  <si>
    <t>Elasticnet regularisation</t>
  </si>
  <si>
    <t>0.78</t>
  </si>
  <si>
    <t>0.74</t>
  </si>
  <si>
    <t>Recursive feature selection using random forests importance RFE</t>
  </si>
  <si>
    <t>Recursive feature selection using random forests importance RFECV</t>
  </si>
  <si>
    <t>0.84</t>
  </si>
  <si>
    <t>var</t>
  </si>
  <si>
    <t>inclusion_probability</t>
  </si>
  <si>
    <t>beta</t>
  </si>
  <si>
    <t>beta_given_inclusion</t>
  </si>
  <si>
    <t>0.454379</t>
  </si>
  <si>
    <t>0.754341</t>
  </si>
  <si>
    <t>0.110457</t>
  </si>
  <si>
    <t>0.564902</t>
  </si>
  <si>
    <t>0.087815</t>
  </si>
  <si>
    <t>0.794795</t>
  </si>
  <si>
    <t>0.054605</t>
  </si>
  <si>
    <t>0.658457</t>
  </si>
  <si>
    <t>0.081502</t>
  </si>
  <si>
    <t>0.754691</t>
  </si>
  <si>
    <t>0.320142</t>
  </si>
  <si>
    <t>0.172286</t>
  </si>
  <si>
    <t>0.026448</t>
  </si>
  <si>
    <t>0.370738</t>
  </si>
  <si>
    <t>0.024276</t>
  </si>
  <si>
    <t>0.113766</t>
  </si>
  <si>
    <t>0.006046</t>
  </si>
  <si>
    <t>0.316559</t>
  </si>
  <si>
    <t>In [340]:</t>
  </si>
  <si>
    <t>0.019465</t>
  </si>
  <si>
    <t>0.499845</t>
  </si>
  <si>
    <t>0.007003</t>
  </si>
  <si>
    <t>0.200934</t>
  </si>
  <si>
    <t>0.006051</t>
  </si>
  <si>
    <t>0.074280</t>
  </si>
  <si>
    <t>0.000439</t>
  </si>
  <si>
    <t>0.099511</t>
  </si>
  <si>
    <t>0.032113</t>
  </si>
  <si>
    <t>0.062072</t>
  </si>
  <si>
    <t>0.085836</t>
  </si>
  <si>
    <t>Spike and slab</t>
  </si>
  <si>
    <t>Porcentaje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</si>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</sst>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9">
    <font>
      <sz val="11"/>
      <color theme="1"/>
      <name val="Calibri"/>
      <family val="2"/>
      <scheme val="minor"/>
    </font>
    <font>
      <sz val="11"/>
      <color rgb="FF2C3E50"/>
      <name val="Arial"/>
      <family val="2"/>
    </font>
    <font>
      <sz val="12"/>
      <color rgb="FFFF0000"/>
      <name val="Calibri"/>
      <family val="2"/>
      <scheme val="minor"/>
    </font>
    <font>
      <sz val="14"/>
      <color rgb="FF000000"/>
      <name val="Courier New"/>
      <family val="1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sz val="14"/>
      <color rgb="FF999999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Alignment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2" fillId="0" borderId="0" xfId="0" applyFont="1"/>
    <xf numFmtId="17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Hoja4!$C$3:$C$34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24</c:v>
                </c:pt>
                <c:pt idx="3">
                  <c:v>9</c:v>
                </c:pt>
                <c:pt idx="4">
                  <c:v>10</c:v>
                </c:pt>
                <c:pt idx="5">
                  <c:v>25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22</c:v>
                </c:pt>
                <c:pt idx="14">
                  <c:v>20</c:v>
                </c:pt>
                <c:pt idx="15">
                  <c:v>4</c:v>
                </c:pt>
                <c:pt idx="16">
                  <c:v>3</c:v>
                </c:pt>
                <c:pt idx="17">
                  <c:v>14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23</c:v>
                </c:pt>
                <c:pt idx="22">
                  <c:v>13</c:v>
                </c:pt>
                <c:pt idx="23">
                  <c:v>28</c:v>
                </c:pt>
                <c:pt idx="24">
                  <c:v>21</c:v>
                </c:pt>
                <c:pt idx="25">
                  <c:v>31</c:v>
                </c:pt>
                <c:pt idx="26">
                  <c:v>26</c:v>
                </c:pt>
                <c:pt idx="27">
                  <c:v>29</c:v>
                </c:pt>
                <c:pt idx="28">
                  <c:v>30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</c:numCache>
            </c:numRef>
          </c:cat>
          <c:val>
            <c:numRef>
              <c:f>Hoja4!$D$3:$D$34</c:f>
              <c:numCache>
                <c:formatCode>General</c:formatCode>
                <c:ptCount val="32"/>
                <c:pt idx="0">
                  <c:v>0.59550000000000003</c:v>
                </c:pt>
                <c:pt idx="1">
                  <c:v>0.2485</c:v>
                </c:pt>
                <c:pt idx="2">
                  <c:v>0.19400000000000001</c:v>
                </c:pt>
                <c:pt idx="3">
                  <c:v>0.1895</c:v>
                </c:pt>
                <c:pt idx="4">
                  <c:v>0.186</c:v>
                </c:pt>
                <c:pt idx="5">
                  <c:v>0.1055</c:v>
                </c:pt>
                <c:pt idx="6">
                  <c:v>0.10199999999999999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8.3500000000000005E-2</c:v>
                </c:pt>
                <c:pt idx="10">
                  <c:v>7.6499999999999999E-2</c:v>
                </c:pt>
                <c:pt idx="11">
                  <c:v>7.4499999999999997E-2</c:v>
                </c:pt>
                <c:pt idx="12">
                  <c:v>0.06</c:v>
                </c:pt>
                <c:pt idx="13">
                  <c:v>5.2999999999999999E-2</c:v>
                </c:pt>
                <c:pt idx="14">
                  <c:v>5.1999999999999998E-2</c:v>
                </c:pt>
                <c:pt idx="15">
                  <c:v>4.9000000000000002E-2</c:v>
                </c:pt>
                <c:pt idx="16">
                  <c:v>4.8500000000000001E-2</c:v>
                </c:pt>
                <c:pt idx="17">
                  <c:v>4.5499999999999999E-2</c:v>
                </c:pt>
                <c:pt idx="18">
                  <c:v>4.1500000000000002E-2</c:v>
                </c:pt>
                <c:pt idx="19">
                  <c:v>3.5499999999999997E-2</c:v>
                </c:pt>
                <c:pt idx="20">
                  <c:v>3.2500000000000001E-2</c:v>
                </c:pt>
                <c:pt idx="21">
                  <c:v>3.15E-2</c:v>
                </c:pt>
                <c:pt idx="22">
                  <c:v>3.15E-2</c:v>
                </c:pt>
                <c:pt idx="23">
                  <c:v>2.35E-2</c:v>
                </c:pt>
                <c:pt idx="24">
                  <c:v>2.1499999999999998E-2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1.6500000000000001E-2</c:v>
                </c:pt>
                <c:pt idx="30">
                  <c:v>1.4999999999999999E-2</c:v>
                </c:pt>
                <c:pt idx="3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8942-B42B-AECC3541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76895"/>
        <c:axId val="1341378527"/>
      </c:lineChart>
      <c:catAx>
        <c:axId val="13413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8527"/>
        <c:crosses val="autoZero"/>
        <c:auto val="1"/>
        <c:lblAlgn val="ctr"/>
        <c:lblOffset val="100"/>
        <c:noMultiLvlLbl val="0"/>
      </c:catAx>
      <c:valAx>
        <c:axId val="13413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8</xdr:row>
      <xdr:rowOff>190500</xdr:rowOff>
    </xdr:from>
    <xdr:to>
      <xdr:col>17</xdr:col>
      <xdr:colOff>342900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57179-C356-E84A-9EE5-42298D88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12</v>
    <v>165824</v>
  </rv>
  <rv s="0">
    <v>12</v>
    <v>665182</v>
  </rv>
  <rv s="0">
    <v>12</v>
    <v>205551</v>
  </rv>
  <rv s="0">
    <v>12</v>
    <v>179767</v>
  </rv>
  <rv s="0">
    <v>12</v>
    <v>975041</v>
  </rv>
  <rv s="0">
    <v>12</v>
    <v>064009</v>
  </rv>
  <rv s="0">
    <v>12</v>
    <v>499702</v>
  </rv>
  <rv s="0">
    <v>12</v>
    <v>047960</v>
  </rv>
  <rv s="0">
    <v>12</v>
    <v>588273</v>
  </rv>
  <rv s="0">
    <v>12</v>
    <v>055143</v>
  </rv>
  <rv s="0">
    <v>12</v>
    <v>692690</v>
  </rv>
  <rv s="0">
    <v>12</v>
    <v>043691</v>
  </rv>
  <rv s="0">
    <v>12</v>
    <v>588073</v>
  </rv>
  <rv s="0">
    <v>12</v>
    <v>035795</v>
  </rv>
  <rv s="0">
    <v>12</v>
    <v>485957</v>
  </rv>
  <rv s="0">
    <v>12</v>
    <v>027567</v>
  </rv>
  <rv s="0">
    <v>12</v>
    <v>390008</v>
  </rv>
  <rv s="0">
    <v>12</v>
    <v>001622</v>
  </rv>
  <rv s="0">
    <v>12</v>
    <v>008789</v>
  </rv>
  <rv s="0">
    <v>12</v>
    <v>017648</v>
  </rv>
  <rv s="0">
    <v>12</v>
    <v>254616</v>
  </rv>
  <rv s="0">
    <v>12</v>
    <v>028160</v>
  </rv>
  <rv s="0">
    <v>12</v>
    <v>373560</v>
  </rv>
  <rv s="0">
    <v>12</v>
    <v>069798</v>
  </rv>
  <rv s="0">
    <v>12</v>
    <v>007413</v>
  </rv>
  <rv s="0">
    <v>12</v>
    <v>003867</v>
  </rv>
  <rv s="0">
    <v>12</v>
    <v>195145</v>
  </rv>
  <rv s="0">
    <v>12</v>
    <v>024426</v>
  </rv>
  <rv s="0">
    <v>12</v>
    <v>018003</v>
  </rv>
  <rv s="0">
    <v>12</v>
    <v>034089</v>
  </rv>
  <rv s="0">
    <v>12</v>
    <v>004868</v>
  </rv>
  <rv s="0">
    <v>12</v>
    <v>007007</v>
  </rv>
  <rv s="0">
    <v>12</v>
    <v>174908</v>
  </rv>
  <rv s="0">
    <v>12</v>
    <v>000900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sqref="A1:S20"/>
    </sheetView>
  </sheetViews>
  <sheetFormatPr baseColWidth="10" defaultRowHeight="15"/>
  <sheetData>
    <row r="1" spans="1:19">
      <c r="A1" s="1">
        <v>2</v>
      </c>
      <c r="B1">
        <v>3</v>
      </c>
      <c r="C1">
        <v>32</v>
      </c>
      <c r="D1">
        <v>24</v>
      </c>
      <c r="E1">
        <v>16</v>
      </c>
      <c r="F1">
        <v>9</v>
      </c>
      <c r="G1">
        <v>18</v>
      </c>
      <c r="H1">
        <v>13</v>
      </c>
      <c r="I1">
        <v>19</v>
      </c>
      <c r="J1">
        <v>15</v>
      </c>
      <c r="K1">
        <v>25</v>
      </c>
      <c r="S1" s="2">
        <v>0.83</v>
      </c>
    </row>
    <row r="2" spans="1:19">
      <c r="A2" s="1">
        <v>3</v>
      </c>
      <c r="B2">
        <v>18</v>
      </c>
      <c r="C2">
        <v>19</v>
      </c>
      <c r="D2">
        <v>16</v>
      </c>
      <c r="E2">
        <v>24</v>
      </c>
      <c r="F2">
        <v>32</v>
      </c>
      <c r="G2">
        <v>30</v>
      </c>
      <c r="H2">
        <v>13</v>
      </c>
      <c r="I2">
        <v>15</v>
      </c>
      <c r="J2">
        <v>21</v>
      </c>
      <c r="K2">
        <v>29</v>
      </c>
      <c r="L2">
        <v>14</v>
      </c>
      <c r="S2" s="2">
        <v>0.83</v>
      </c>
    </row>
    <row r="3" spans="1:19">
      <c r="A3" s="1">
        <v>2</v>
      </c>
      <c r="B3">
        <v>18</v>
      </c>
      <c r="C3">
        <v>19</v>
      </c>
      <c r="D3">
        <v>24</v>
      </c>
      <c r="E3">
        <v>25</v>
      </c>
      <c r="F3">
        <v>30</v>
      </c>
      <c r="G3">
        <v>21</v>
      </c>
      <c r="H3">
        <v>8</v>
      </c>
      <c r="I3">
        <v>15</v>
      </c>
      <c r="J3">
        <v>22</v>
      </c>
      <c r="K3">
        <v>23</v>
      </c>
      <c r="S3" s="2">
        <v>0.84</v>
      </c>
    </row>
    <row r="4" spans="1:19">
      <c r="A4" s="1">
        <v>2</v>
      </c>
      <c r="B4">
        <v>3</v>
      </c>
      <c r="C4">
        <v>21</v>
      </c>
      <c r="D4">
        <v>24</v>
      </c>
      <c r="E4">
        <v>19</v>
      </c>
      <c r="F4">
        <v>20</v>
      </c>
      <c r="G4">
        <v>18</v>
      </c>
      <c r="H4">
        <v>5</v>
      </c>
      <c r="I4">
        <v>30</v>
      </c>
      <c r="J4">
        <v>25</v>
      </c>
      <c r="K4">
        <v>6</v>
      </c>
      <c r="L4">
        <v>4</v>
      </c>
      <c r="M4">
        <v>9</v>
      </c>
      <c r="N4">
        <v>32</v>
      </c>
      <c r="O4">
        <v>7</v>
      </c>
      <c r="P4">
        <v>26</v>
      </c>
      <c r="S4" s="2">
        <v>0.85</v>
      </c>
    </row>
    <row r="5" spans="1:19">
      <c r="A5" s="1">
        <v>2</v>
      </c>
      <c r="B5">
        <v>3</v>
      </c>
      <c r="C5">
        <v>19</v>
      </c>
      <c r="D5">
        <v>9</v>
      </c>
      <c r="E5">
        <v>18</v>
      </c>
      <c r="F5">
        <v>25</v>
      </c>
      <c r="G5">
        <v>16</v>
      </c>
      <c r="H5">
        <v>15</v>
      </c>
      <c r="I5">
        <v>13</v>
      </c>
      <c r="J5">
        <v>24</v>
      </c>
      <c r="K5">
        <v>29</v>
      </c>
      <c r="L5">
        <v>28</v>
      </c>
      <c r="M5">
        <v>32</v>
      </c>
      <c r="N5">
        <v>30</v>
      </c>
      <c r="S5" s="2">
        <v>0.85</v>
      </c>
    </row>
    <row r="6" spans="1:19">
      <c r="A6" s="1">
        <v>3</v>
      </c>
      <c r="B6">
        <v>2</v>
      </c>
      <c r="C6">
        <v>19</v>
      </c>
      <c r="D6">
        <v>24</v>
      </c>
      <c r="E6">
        <v>21</v>
      </c>
      <c r="F6">
        <v>7</v>
      </c>
      <c r="G6">
        <v>5</v>
      </c>
      <c r="H6">
        <v>18</v>
      </c>
      <c r="I6">
        <v>32</v>
      </c>
      <c r="J6">
        <v>30</v>
      </c>
      <c r="K6">
        <v>16</v>
      </c>
      <c r="L6">
        <v>25</v>
      </c>
      <c r="S6" s="2">
        <v>0.84</v>
      </c>
    </row>
    <row r="7" spans="1:19">
      <c r="A7" s="1">
        <v>2</v>
      </c>
      <c r="B7">
        <v>3</v>
      </c>
      <c r="C7">
        <v>18</v>
      </c>
      <c r="D7">
        <v>24</v>
      </c>
      <c r="E7">
        <v>19</v>
      </c>
      <c r="F7">
        <v>20</v>
      </c>
      <c r="G7">
        <v>25</v>
      </c>
      <c r="H7">
        <v>13</v>
      </c>
      <c r="I7">
        <v>21</v>
      </c>
      <c r="J7">
        <v>7</v>
      </c>
      <c r="K7">
        <v>32</v>
      </c>
      <c r="L7">
        <v>6</v>
      </c>
      <c r="M7">
        <v>27</v>
      </c>
      <c r="S7" s="2">
        <v>0.85</v>
      </c>
    </row>
    <row r="8" spans="1:19">
      <c r="A8" s="1">
        <v>3</v>
      </c>
      <c r="B8">
        <v>2</v>
      </c>
      <c r="C8">
        <v>19</v>
      </c>
      <c r="D8">
        <v>20</v>
      </c>
      <c r="E8">
        <v>25</v>
      </c>
      <c r="F8">
        <v>24</v>
      </c>
      <c r="G8">
        <v>18</v>
      </c>
      <c r="H8">
        <v>9</v>
      </c>
      <c r="I8">
        <v>30</v>
      </c>
      <c r="J8">
        <v>7</v>
      </c>
      <c r="K8">
        <v>21</v>
      </c>
      <c r="L8">
        <v>11</v>
      </c>
      <c r="M8">
        <v>33</v>
      </c>
      <c r="N8">
        <v>22</v>
      </c>
      <c r="S8" s="2">
        <v>0.85</v>
      </c>
    </row>
    <row r="9" spans="1:19">
      <c r="A9" s="1">
        <v>3</v>
      </c>
      <c r="B9">
        <v>2</v>
      </c>
      <c r="C9">
        <v>9</v>
      </c>
      <c r="D9">
        <v>20</v>
      </c>
      <c r="E9">
        <v>30</v>
      </c>
      <c r="F9">
        <v>29</v>
      </c>
      <c r="G9">
        <v>16</v>
      </c>
      <c r="H9">
        <v>18</v>
      </c>
      <c r="I9">
        <v>5</v>
      </c>
      <c r="J9">
        <v>19</v>
      </c>
      <c r="K9">
        <v>21</v>
      </c>
      <c r="L9">
        <v>32</v>
      </c>
      <c r="M9">
        <v>11</v>
      </c>
      <c r="N9">
        <v>25</v>
      </c>
      <c r="S9" s="2">
        <v>0.87</v>
      </c>
    </row>
    <row r="10" spans="1:19">
      <c r="A10" s="1">
        <v>3</v>
      </c>
      <c r="B10">
        <v>2</v>
      </c>
      <c r="C10">
        <v>15</v>
      </c>
      <c r="D10">
        <v>20</v>
      </c>
      <c r="E10">
        <v>21</v>
      </c>
      <c r="F10">
        <v>16</v>
      </c>
      <c r="G10">
        <v>30</v>
      </c>
      <c r="H10">
        <v>24</v>
      </c>
      <c r="I10">
        <v>18</v>
      </c>
      <c r="J10">
        <v>5</v>
      </c>
      <c r="K10">
        <v>19</v>
      </c>
      <c r="L10">
        <v>32</v>
      </c>
      <c r="M10">
        <v>25</v>
      </c>
      <c r="N10">
        <v>29</v>
      </c>
      <c r="O10">
        <v>26</v>
      </c>
      <c r="P10">
        <v>4</v>
      </c>
      <c r="Q10">
        <v>14</v>
      </c>
      <c r="S10" s="2">
        <v>0.83</v>
      </c>
    </row>
    <row r="11" spans="1:19">
      <c r="A11" s="1">
        <v>2</v>
      </c>
      <c r="B11">
        <v>3</v>
      </c>
      <c r="C11">
        <v>20</v>
      </c>
      <c r="D11">
        <v>19</v>
      </c>
      <c r="E11">
        <v>4</v>
      </c>
      <c r="F11">
        <v>18</v>
      </c>
      <c r="G11">
        <v>32</v>
      </c>
      <c r="H11">
        <v>6</v>
      </c>
      <c r="I11">
        <v>21</v>
      </c>
      <c r="J11">
        <v>25</v>
      </c>
      <c r="K11">
        <v>16</v>
      </c>
      <c r="L11">
        <v>15</v>
      </c>
      <c r="M11">
        <v>13</v>
      </c>
      <c r="N11">
        <v>28</v>
      </c>
      <c r="O11">
        <v>24</v>
      </c>
      <c r="P11">
        <v>17</v>
      </c>
      <c r="S11" s="2">
        <v>0.83</v>
      </c>
    </row>
    <row r="12" spans="1:19">
      <c r="A12" s="1">
        <v>3</v>
      </c>
      <c r="B12">
        <v>2</v>
      </c>
      <c r="C12">
        <v>19</v>
      </c>
      <c r="D12">
        <v>20</v>
      </c>
      <c r="E12">
        <v>25</v>
      </c>
      <c r="F12">
        <v>16</v>
      </c>
      <c r="G12">
        <v>18</v>
      </c>
      <c r="H12">
        <v>9</v>
      </c>
      <c r="I12">
        <v>24</v>
      </c>
      <c r="J12">
        <v>14</v>
      </c>
      <c r="K12">
        <v>7</v>
      </c>
      <c r="L12">
        <v>4</v>
      </c>
      <c r="M12">
        <v>13</v>
      </c>
      <c r="N12">
        <v>29</v>
      </c>
      <c r="O12">
        <v>28</v>
      </c>
      <c r="P12">
        <v>30</v>
      </c>
      <c r="Q12">
        <v>26</v>
      </c>
      <c r="R12">
        <v>11</v>
      </c>
      <c r="S12" s="2">
        <v>0.83</v>
      </c>
    </row>
    <row r="13" spans="1:19">
      <c r="A13" s="1">
        <v>3</v>
      </c>
      <c r="B13">
        <v>18</v>
      </c>
      <c r="C13">
        <v>20</v>
      </c>
      <c r="D13">
        <v>19</v>
      </c>
      <c r="E13">
        <v>6</v>
      </c>
      <c r="F13">
        <v>21</v>
      </c>
      <c r="G13">
        <v>13</v>
      </c>
      <c r="H13">
        <v>14</v>
      </c>
      <c r="I13">
        <v>11</v>
      </c>
      <c r="J13">
        <v>32</v>
      </c>
      <c r="K13">
        <v>28</v>
      </c>
      <c r="L13">
        <v>33</v>
      </c>
      <c r="M13">
        <v>25</v>
      </c>
      <c r="N13">
        <v>4</v>
      </c>
      <c r="O13">
        <v>15</v>
      </c>
      <c r="S13" s="2">
        <v>0.85</v>
      </c>
    </row>
    <row r="14" spans="1:19">
      <c r="A14" s="1">
        <v>2</v>
      </c>
      <c r="B14">
        <v>3</v>
      </c>
      <c r="C14">
        <v>5</v>
      </c>
      <c r="D14">
        <v>19</v>
      </c>
      <c r="E14">
        <v>16</v>
      </c>
      <c r="F14">
        <v>25</v>
      </c>
      <c r="G14">
        <v>32</v>
      </c>
      <c r="H14">
        <v>21</v>
      </c>
      <c r="I14">
        <v>9</v>
      </c>
      <c r="J14">
        <v>15</v>
      </c>
      <c r="K14">
        <v>24</v>
      </c>
      <c r="L14">
        <v>13</v>
      </c>
      <c r="M14">
        <v>33</v>
      </c>
      <c r="N14">
        <v>26</v>
      </c>
      <c r="S14" s="2">
        <v>0.86</v>
      </c>
    </row>
    <row r="15" spans="1:19">
      <c r="A15" s="1">
        <v>18</v>
      </c>
      <c r="B15">
        <v>2</v>
      </c>
      <c r="C15">
        <v>9</v>
      </c>
      <c r="D15">
        <v>19</v>
      </c>
      <c r="E15">
        <v>24</v>
      </c>
      <c r="F15">
        <v>32</v>
      </c>
      <c r="G15">
        <v>20</v>
      </c>
      <c r="H15">
        <v>13</v>
      </c>
      <c r="I15">
        <v>16</v>
      </c>
      <c r="J15">
        <v>25</v>
      </c>
      <c r="K15">
        <v>5</v>
      </c>
      <c r="L15">
        <v>30</v>
      </c>
      <c r="M15">
        <v>21</v>
      </c>
      <c r="N15">
        <v>28</v>
      </c>
      <c r="O15">
        <v>3</v>
      </c>
      <c r="P15">
        <v>10</v>
      </c>
      <c r="Q15">
        <v>15</v>
      </c>
      <c r="S15" s="2">
        <v>0.83</v>
      </c>
    </row>
    <row r="16" spans="1:19">
      <c r="A16" s="1">
        <v>3</v>
      </c>
      <c r="B16">
        <v>18</v>
      </c>
      <c r="C16">
        <v>16</v>
      </c>
      <c r="D16">
        <v>19</v>
      </c>
      <c r="E16">
        <v>24</v>
      </c>
      <c r="F16">
        <v>25</v>
      </c>
      <c r="G16">
        <v>10</v>
      </c>
      <c r="H16">
        <v>20</v>
      </c>
      <c r="I16">
        <v>30</v>
      </c>
      <c r="J16">
        <v>9</v>
      </c>
      <c r="K16">
        <v>22</v>
      </c>
      <c r="L16">
        <v>14</v>
      </c>
      <c r="M16">
        <v>32</v>
      </c>
      <c r="N16">
        <v>11</v>
      </c>
      <c r="O16">
        <v>17</v>
      </c>
      <c r="P16">
        <v>15</v>
      </c>
      <c r="Q16">
        <v>29</v>
      </c>
      <c r="S16" s="2">
        <v>0.86</v>
      </c>
    </row>
    <row r="17" spans="1:19">
      <c r="A17" s="1">
        <v>2</v>
      </c>
      <c r="B17">
        <v>3</v>
      </c>
      <c r="C17">
        <v>25</v>
      </c>
      <c r="D17">
        <v>9</v>
      </c>
      <c r="E17">
        <v>21</v>
      </c>
      <c r="F17">
        <v>17</v>
      </c>
      <c r="G17">
        <v>18</v>
      </c>
      <c r="H17">
        <v>19</v>
      </c>
      <c r="I17">
        <v>24</v>
      </c>
      <c r="J17">
        <v>16</v>
      </c>
      <c r="K17">
        <v>30</v>
      </c>
      <c r="L17">
        <v>32</v>
      </c>
      <c r="M17">
        <v>13</v>
      </c>
      <c r="N17">
        <v>5</v>
      </c>
      <c r="O17">
        <v>15</v>
      </c>
      <c r="P17">
        <v>4</v>
      </c>
      <c r="Q17">
        <v>22</v>
      </c>
      <c r="R17">
        <v>28</v>
      </c>
      <c r="S17" s="2">
        <v>0.83</v>
      </c>
    </row>
    <row r="18" spans="1:19">
      <c r="A18" s="1">
        <v>3</v>
      </c>
      <c r="B18">
        <v>2</v>
      </c>
      <c r="C18">
        <v>19</v>
      </c>
      <c r="D18">
        <v>29</v>
      </c>
      <c r="E18">
        <v>13</v>
      </c>
      <c r="F18">
        <v>18</v>
      </c>
      <c r="G18">
        <v>30</v>
      </c>
      <c r="H18">
        <v>24</v>
      </c>
      <c r="I18">
        <v>25</v>
      </c>
      <c r="J18">
        <v>5</v>
      </c>
      <c r="K18">
        <v>32</v>
      </c>
      <c r="L18">
        <v>21</v>
      </c>
      <c r="M18">
        <v>11</v>
      </c>
      <c r="N18">
        <v>6</v>
      </c>
      <c r="O18">
        <v>22</v>
      </c>
      <c r="S18" s="2">
        <v>0.86</v>
      </c>
    </row>
    <row r="19" spans="1:19">
      <c r="A19" s="1">
        <v>18</v>
      </c>
      <c r="B19">
        <v>2</v>
      </c>
      <c r="C19">
        <v>16</v>
      </c>
      <c r="D19">
        <v>20</v>
      </c>
      <c r="E19">
        <v>21</v>
      </c>
      <c r="F19">
        <v>22</v>
      </c>
      <c r="G19">
        <v>29</v>
      </c>
      <c r="H19">
        <v>25</v>
      </c>
      <c r="I19">
        <v>19</v>
      </c>
      <c r="J19">
        <v>23</v>
      </c>
      <c r="K19">
        <v>5</v>
      </c>
      <c r="L19">
        <v>3</v>
      </c>
      <c r="M19">
        <v>15</v>
      </c>
      <c r="N19">
        <v>24</v>
      </c>
      <c r="O19">
        <v>28</v>
      </c>
      <c r="P19">
        <v>6</v>
      </c>
      <c r="Q19">
        <v>13</v>
      </c>
      <c r="S19" s="2">
        <v>0.87</v>
      </c>
    </row>
    <row r="20" spans="1:19">
      <c r="A20" s="1">
        <v>2</v>
      </c>
      <c r="B20">
        <v>3</v>
      </c>
      <c r="C20">
        <v>18</v>
      </c>
      <c r="D20">
        <v>24</v>
      </c>
      <c r="E20">
        <v>19</v>
      </c>
      <c r="F20">
        <v>20</v>
      </c>
      <c r="G20">
        <v>21</v>
      </c>
      <c r="H20">
        <v>13</v>
      </c>
      <c r="I20">
        <v>5</v>
      </c>
      <c r="J20">
        <v>25</v>
      </c>
      <c r="K20">
        <v>16</v>
      </c>
      <c r="L20">
        <v>27</v>
      </c>
      <c r="M20">
        <v>29</v>
      </c>
      <c r="S20" s="2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showGridLines="0" workbookViewId="0">
      <selection activeCell="W1" sqref="W1:AD1"/>
    </sheetView>
  </sheetViews>
  <sheetFormatPr baseColWidth="10" defaultRowHeight="15"/>
  <cols>
    <col min="1" max="1" width="4.6640625" bestFit="1" customWidth="1"/>
    <col min="2" max="9" width="5" hidden="1" customWidth="1"/>
    <col min="10" max="10" width="5" customWidth="1"/>
    <col min="11" max="14" width="5" hidden="1" customWidth="1"/>
    <col min="15" max="15" width="5" customWidth="1"/>
    <col min="16" max="18" width="5" hidden="1" customWidth="1"/>
    <col min="19" max="20" width="5" customWidth="1"/>
    <col min="21" max="21" width="5" hidden="1" customWidth="1"/>
    <col min="23" max="30" width="8.83203125" customWidth="1"/>
    <col min="37" max="37" width="9.5" style="3" customWidth="1"/>
    <col min="38" max="56" width="6.5" style="3" bestFit="1" customWidth="1"/>
  </cols>
  <sheetData>
    <row r="1" spans="1:56">
      <c r="A1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35</v>
      </c>
      <c r="AA1" s="3" t="s">
        <v>26</v>
      </c>
      <c r="AB1" s="3" t="s">
        <v>27</v>
      </c>
      <c r="AC1" s="3" t="s">
        <v>29</v>
      </c>
      <c r="AD1" s="3" t="s">
        <v>31</v>
      </c>
      <c r="AE1" s="3" t="s">
        <v>37</v>
      </c>
      <c r="AF1" s="3"/>
      <c r="AG1" s="3"/>
      <c r="AH1" s="3"/>
      <c r="AI1" s="3"/>
      <c r="AK1" s="3" t="s">
        <v>0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3" t="s">
        <v>6</v>
      </c>
      <c r="AR1" s="3" t="s">
        <v>7</v>
      </c>
      <c r="AS1" s="3" t="s">
        <v>8</v>
      </c>
      <c r="AT1" s="3" t="s">
        <v>9</v>
      </c>
      <c r="AU1" s="3" t="s">
        <v>10</v>
      </c>
      <c r="AV1" s="3" t="s">
        <v>11</v>
      </c>
      <c r="AW1" s="3" t="s">
        <v>12</v>
      </c>
      <c r="AX1" s="3" t="s">
        <v>13</v>
      </c>
      <c r="AY1" s="3" t="s">
        <v>14</v>
      </c>
      <c r="AZ1" s="3" t="s">
        <v>15</v>
      </c>
      <c r="BA1" s="3" t="s">
        <v>16</v>
      </c>
      <c r="BB1" s="3" t="s">
        <v>17</v>
      </c>
      <c r="BC1" s="3" t="s">
        <v>18</v>
      </c>
      <c r="BD1" s="3" t="s">
        <v>19</v>
      </c>
    </row>
    <row r="2" spans="1:56">
      <c r="A2">
        <v>1</v>
      </c>
      <c r="B2">
        <f>IFERROR(IF(VLOOKUP($A2,AK$2:AK$20,1,0),1,0),0)</f>
        <v>0</v>
      </c>
      <c r="C2">
        <f>IFERROR(IF(VLOOKUP($A2,AL$2:AL$20,1,0),1,0),0)</f>
        <v>0</v>
      </c>
      <c r="D2">
        <f>IFERROR(IF(VLOOKUP($A2,AM$2:AM$20,1,0),1,0),0)</f>
        <v>0</v>
      </c>
      <c r="E2">
        <f>IFERROR(IF(VLOOKUP($A2,AN$2:AN$20,1,0),1,0),0)</f>
        <v>0</v>
      </c>
      <c r="F2">
        <f>IFERROR(IF(VLOOKUP($A2,AO$2:AO$20,1,0),1,0),0)</f>
        <v>0</v>
      </c>
      <c r="G2">
        <f>IFERROR(IF(VLOOKUP($A2,AP$2:AP$20,1,0),1,0),0)</f>
        <v>0</v>
      </c>
      <c r="H2">
        <f>IFERROR(IF(VLOOKUP($A2,AQ$2:AQ$20,1,0),1,0),0)</f>
        <v>0</v>
      </c>
      <c r="I2">
        <f>IFERROR(IF(VLOOKUP($A2,AR$2:AR$20,1,0),1,0),0)</f>
        <v>0</v>
      </c>
      <c r="J2">
        <f>IFERROR(IF(VLOOKUP($A2,AS$2:AS$20,1,0),1,0),0)</f>
        <v>0</v>
      </c>
      <c r="K2">
        <f>IFERROR(IF(VLOOKUP($A2,AT$2:AT$20,1,0),1,0),0)</f>
        <v>0</v>
      </c>
      <c r="L2">
        <f>IFERROR(IF(VLOOKUP($A2,AU$2:AU$20,1,0),1,0),0)</f>
        <v>0</v>
      </c>
      <c r="M2">
        <f>IFERROR(IF(VLOOKUP($A2,AV$2:AV$20,1,0),1,0),0)</f>
        <v>0</v>
      </c>
      <c r="N2">
        <f>IFERROR(IF(VLOOKUP($A2,AW$2:AW$20,1,0),1,0),0)</f>
        <v>0</v>
      </c>
      <c r="O2">
        <f>IFERROR(IF(VLOOKUP($A2,AX$2:AX$20,1,0),1,0),0)</f>
        <v>0</v>
      </c>
      <c r="P2">
        <f>IFERROR(IF(VLOOKUP($A2,AY$2:AY$20,1,0),1,0),0)</f>
        <v>0</v>
      </c>
      <c r="Q2">
        <f>IFERROR(IF(VLOOKUP($A2,AZ$2:AZ$20,1,0),1,0),0)</f>
        <v>0</v>
      </c>
      <c r="R2">
        <f>IFERROR(IF(VLOOKUP($A2,BA$2:BA$20,1,0),1,0),0)</f>
        <v>0</v>
      </c>
      <c r="S2">
        <f>IFERROR(IF(VLOOKUP($A2,BB$2:BB$20,1,0),1,0),0)</f>
        <v>0</v>
      </c>
      <c r="T2">
        <f>IFERROR(IF(VLOOKUP($A2,BC$2:BC$20,1,0),1,0),0)</f>
        <v>0</v>
      </c>
      <c r="U2">
        <f>IFERROR(IF(VLOOKUP($A2,BD$2:BD$20,1,0),1,0),0)</f>
        <v>0</v>
      </c>
      <c r="V2" s="3">
        <f>SUM(B2:U2)</f>
        <v>0</v>
      </c>
      <c r="W2">
        <v>1</v>
      </c>
      <c r="X2">
        <v>0</v>
      </c>
      <c r="Y2">
        <v>0</v>
      </c>
      <c r="AA2">
        <v>1</v>
      </c>
      <c r="AB2">
        <v>1</v>
      </c>
      <c r="AC2">
        <v>1</v>
      </c>
      <c r="AD2">
        <v>1</v>
      </c>
      <c r="AE2" s="3">
        <f>+SUM(W2:AD2)</f>
        <v>5</v>
      </c>
      <c r="AF2" s="3"/>
      <c r="AG2" s="3"/>
      <c r="AH2" s="3"/>
      <c r="AI2" s="3"/>
      <c r="AK2" s="3">
        <v>2</v>
      </c>
      <c r="AL2" s="3">
        <v>3</v>
      </c>
      <c r="AM2" s="3">
        <v>2</v>
      </c>
      <c r="AN2" s="3">
        <v>2</v>
      </c>
      <c r="AO2" s="3">
        <v>2</v>
      </c>
      <c r="AP2" s="3">
        <v>3</v>
      </c>
      <c r="AQ2" s="3">
        <v>2</v>
      </c>
      <c r="AR2" s="3">
        <v>3</v>
      </c>
      <c r="AS2" s="3">
        <v>3</v>
      </c>
      <c r="AT2" s="3">
        <v>3</v>
      </c>
      <c r="AU2" s="3">
        <v>2</v>
      </c>
      <c r="AV2" s="3">
        <v>3</v>
      </c>
      <c r="AW2" s="3">
        <v>3</v>
      </c>
      <c r="AX2" s="3">
        <v>2</v>
      </c>
      <c r="AY2" s="3">
        <v>18</v>
      </c>
      <c r="AZ2" s="3">
        <v>3</v>
      </c>
      <c r="BA2" s="3">
        <v>2</v>
      </c>
      <c r="BB2" s="3">
        <v>3</v>
      </c>
      <c r="BC2" s="3">
        <v>18</v>
      </c>
      <c r="BD2" s="3">
        <v>2</v>
      </c>
    </row>
    <row r="3" spans="1:56">
      <c r="A3" s="7">
        <v>2</v>
      </c>
      <c r="B3">
        <f>IFERROR(IF(VLOOKUP($A3,AK$2:AK$20,1,0),1,0),0)</f>
        <v>1</v>
      </c>
      <c r="C3">
        <f>IFERROR(IF(VLOOKUP($A3,AL$2:AL$20,1,0),1,0),0)</f>
        <v>0</v>
      </c>
      <c r="D3">
        <f>IFERROR(IF(VLOOKUP($A3,AM$2:AM$20,1,0),1,0),0)</f>
        <v>1</v>
      </c>
      <c r="E3">
        <f>IFERROR(IF(VLOOKUP($A3,AN$2:AN$20,1,0),1,0),0)</f>
        <v>1</v>
      </c>
      <c r="F3">
        <f>IFERROR(IF(VLOOKUP($A3,AO$2:AO$20,1,0),1,0),0)</f>
        <v>1</v>
      </c>
      <c r="G3">
        <f>IFERROR(IF(VLOOKUP($A3,AP$2:AP$20,1,0),1,0),0)</f>
        <v>1</v>
      </c>
      <c r="H3">
        <f>IFERROR(IF(VLOOKUP($A3,AQ$2:AQ$20,1,0),1,0),0)</f>
        <v>1</v>
      </c>
      <c r="I3">
        <f>IFERROR(IF(VLOOKUP($A3,AR$2:AR$20,1,0),1,0),0)</f>
        <v>1</v>
      </c>
      <c r="J3">
        <f>IFERROR(IF(VLOOKUP($A3,AS$2:AS$20,1,0),1,0),0)</f>
        <v>1</v>
      </c>
      <c r="K3">
        <f>IFERROR(IF(VLOOKUP($A3,AT$2:AT$20,1,0),1,0),0)</f>
        <v>1</v>
      </c>
      <c r="L3">
        <f>IFERROR(IF(VLOOKUP($A3,AU$2:AU$20,1,0),1,0),0)</f>
        <v>1</v>
      </c>
      <c r="M3">
        <f>IFERROR(IF(VLOOKUP($A3,AV$2:AV$20,1,0),1,0),0)</f>
        <v>1</v>
      </c>
      <c r="N3">
        <f>IFERROR(IF(VLOOKUP($A3,AW$2:AW$20,1,0),1,0),0)</f>
        <v>0</v>
      </c>
      <c r="O3">
        <f>IFERROR(IF(VLOOKUP($A3,AX$2:AX$20,1,0),1,0),0)</f>
        <v>1</v>
      </c>
      <c r="P3">
        <f>IFERROR(IF(VLOOKUP($A3,AY$2:AY$20,1,0),1,0),0)</f>
        <v>1</v>
      </c>
      <c r="Q3">
        <f>IFERROR(IF(VLOOKUP($A3,AZ$2:AZ$20,1,0),1,0),0)</f>
        <v>0</v>
      </c>
      <c r="R3">
        <f>IFERROR(IF(VLOOKUP($A3,BA$2:BA$20,1,0),1,0),0)</f>
        <v>1</v>
      </c>
      <c r="S3">
        <f>IFERROR(IF(VLOOKUP($A3,BB$2:BB$20,1,0),1,0),0)</f>
        <v>1</v>
      </c>
      <c r="T3">
        <f>IFERROR(IF(VLOOKUP($A3,BC$2:BC$20,1,0),1,0),0)</f>
        <v>1</v>
      </c>
      <c r="U3">
        <f>IFERROR(IF(VLOOKUP($A3,BD$2:BD$20,1,0),1,0),0)</f>
        <v>1</v>
      </c>
      <c r="V3" s="3">
        <f>SUM(B3:U3)</f>
        <v>17</v>
      </c>
      <c r="W3">
        <v>1</v>
      </c>
      <c r="X3">
        <v>0</v>
      </c>
      <c r="Y3">
        <v>1</v>
      </c>
      <c r="AA3">
        <v>0</v>
      </c>
      <c r="AB3">
        <v>1</v>
      </c>
      <c r="AC3">
        <v>1</v>
      </c>
      <c r="AD3">
        <v>1</v>
      </c>
      <c r="AE3" s="3">
        <f>+SUM(W3:AD3)</f>
        <v>5</v>
      </c>
      <c r="AF3" s="3"/>
      <c r="AG3" s="3"/>
      <c r="AH3" s="3"/>
      <c r="AI3" s="3"/>
      <c r="AK3" s="3">
        <v>3</v>
      </c>
      <c r="AL3" s="3">
        <v>18</v>
      </c>
      <c r="AM3" s="3">
        <v>18</v>
      </c>
      <c r="AN3" s="3">
        <v>3</v>
      </c>
      <c r="AO3" s="3">
        <v>3</v>
      </c>
      <c r="AP3" s="3">
        <v>2</v>
      </c>
      <c r="AQ3" s="3">
        <v>3</v>
      </c>
      <c r="AR3" s="3">
        <v>2</v>
      </c>
      <c r="AS3" s="3">
        <v>2</v>
      </c>
      <c r="AT3" s="3">
        <v>2</v>
      </c>
      <c r="AU3" s="3">
        <v>3</v>
      </c>
      <c r="AV3" s="3">
        <v>2</v>
      </c>
      <c r="AW3" s="3">
        <v>18</v>
      </c>
      <c r="AX3" s="3">
        <v>3</v>
      </c>
      <c r="AY3" s="3">
        <v>2</v>
      </c>
      <c r="AZ3" s="3">
        <v>18</v>
      </c>
      <c r="BA3" s="3">
        <v>3</v>
      </c>
      <c r="BB3" s="3">
        <v>2</v>
      </c>
      <c r="BC3" s="3">
        <v>2</v>
      </c>
      <c r="BD3" s="3">
        <v>3</v>
      </c>
    </row>
    <row r="4" spans="1:56">
      <c r="A4" s="7">
        <v>3</v>
      </c>
      <c r="B4">
        <f>IFERROR(IF(VLOOKUP($A4,$AK$2:$AK$20,1,0),1,0),0)</f>
        <v>1</v>
      </c>
      <c r="C4">
        <f>IFERROR(IF(VLOOKUP($A4,AL$2:AL$20,1,0),1,0),0)</f>
        <v>1</v>
      </c>
      <c r="D4">
        <f>IFERROR(IF(VLOOKUP($A4,AM$2:AM$20,1,0),1,0),0)</f>
        <v>0</v>
      </c>
      <c r="E4">
        <f>IFERROR(IF(VLOOKUP($A4,AN$2:AN$20,1,0),1,0),0)</f>
        <v>1</v>
      </c>
      <c r="F4">
        <f>IFERROR(IF(VLOOKUP($A4,AO$2:AO$20,1,0),1,0),0)</f>
        <v>1</v>
      </c>
      <c r="G4">
        <f>IFERROR(IF(VLOOKUP($A4,AP$2:AP$20,1,0),1,0),0)</f>
        <v>1</v>
      </c>
      <c r="H4">
        <f>IFERROR(IF(VLOOKUP($A4,AQ$2:AQ$20,1,0),1,0),0)</f>
        <v>1</v>
      </c>
      <c r="I4">
        <f>IFERROR(IF(VLOOKUP($A4,AR$2:AR$20,1,0),1,0),0)</f>
        <v>1</v>
      </c>
      <c r="J4">
        <f>IFERROR(IF(VLOOKUP($A4,AS$2:AS$20,1,0),1,0),0)</f>
        <v>1</v>
      </c>
      <c r="K4">
        <f>IFERROR(IF(VLOOKUP($A4,AT$2:AT$20,1,0),1,0),0)</f>
        <v>1</v>
      </c>
      <c r="L4">
        <f>IFERROR(IF(VLOOKUP($A4,AU$2:AU$20,1,0),1,0),0)</f>
        <v>1</v>
      </c>
      <c r="M4">
        <f>IFERROR(IF(VLOOKUP($A4,AV$2:AV$20,1,0),1,0),0)</f>
        <v>1</v>
      </c>
      <c r="N4">
        <f>IFERROR(IF(VLOOKUP($A4,AW$2:AW$20,1,0),1,0),0)</f>
        <v>1</v>
      </c>
      <c r="O4">
        <f>IFERROR(IF(VLOOKUP($A4,AX$2:AX$20,1,0),1,0),0)</f>
        <v>1</v>
      </c>
      <c r="P4">
        <f>IFERROR(IF(VLOOKUP($A4,AY$2:AY$20,1,0),1,0),0)</f>
        <v>1</v>
      </c>
      <c r="Q4">
        <f>IFERROR(IF(VLOOKUP($A4,AZ$2:AZ$20,1,0),1,0),0)</f>
        <v>1</v>
      </c>
      <c r="R4">
        <f>IFERROR(IF(VLOOKUP($A4,BA$2:BA$20,1,0),1,0),0)</f>
        <v>1</v>
      </c>
      <c r="S4">
        <f>IFERROR(IF(VLOOKUP($A4,BB$2:BB$20,1,0),1,0),0)</f>
        <v>1</v>
      </c>
      <c r="T4">
        <f>IFERROR(IF(VLOOKUP($A4,BC$2:BC$20,1,0),1,0),0)</f>
        <v>1</v>
      </c>
      <c r="U4">
        <f>IFERROR(IF(VLOOKUP($A4,BD$2:BD$20,1,0),1,0),0)</f>
        <v>1</v>
      </c>
      <c r="V4" s="3">
        <f>SUM(B4:U4)</f>
        <v>19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s="3">
        <f>+SUM(W4:AD4)</f>
        <v>2</v>
      </c>
      <c r="AF4" s="3"/>
      <c r="AG4" s="3"/>
      <c r="AH4" s="3"/>
      <c r="AI4" s="3"/>
      <c r="AK4" s="3">
        <v>32</v>
      </c>
      <c r="AL4" s="3">
        <v>19</v>
      </c>
      <c r="AM4" s="3">
        <v>19</v>
      </c>
      <c r="AN4" s="3">
        <v>21</v>
      </c>
      <c r="AO4" s="3">
        <v>19</v>
      </c>
      <c r="AP4" s="3">
        <v>19</v>
      </c>
      <c r="AQ4" s="3">
        <v>18</v>
      </c>
      <c r="AR4" s="3">
        <v>19</v>
      </c>
      <c r="AS4" s="3">
        <v>9</v>
      </c>
      <c r="AT4" s="3">
        <v>15</v>
      </c>
      <c r="AU4" s="3">
        <v>20</v>
      </c>
      <c r="AV4" s="3">
        <v>19</v>
      </c>
      <c r="AW4" s="3">
        <v>20</v>
      </c>
      <c r="AX4" s="3">
        <v>5</v>
      </c>
      <c r="AY4" s="3">
        <v>9</v>
      </c>
      <c r="AZ4" s="3">
        <v>16</v>
      </c>
      <c r="BA4" s="3">
        <v>25</v>
      </c>
      <c r="BB4" s="3">
        <v>19</v>
      </c>
      <c r="BC4" s="3">
        <v>16</v>
      </c>
      <c r="BD4" s="3">
        <v>18</v>
      </c>
    </row>
    <row r="5" spans="1:56">
      <c r="A5">
        <v>4</v>
      </c>
      <c r="B5">
        <f>IFERROR(IF(VLOOKUP($A5,$AK$2:$AK$20,1,0),1,0),0)</f>
        <v>0</v>
      </c>
      <c r="C5">
        <f>IFERROR(IF(VLOOKUP($A5,AL$2:AL$20,1,0),1,0),0)</f>
        <v>0</v>
      </c>
      <c r="D5">
        <f>IFERROR(IF(VLOOKUP($A5,AM$2:AM$20,1,0),1,0),0)</f>
        <v>0</v>
      </c>
      <c r="E5">
        <f>IFERROR(IF(VLOOKUP($A5,AN$2:AN$20,1,0),1,0),0)</f>
        <v>1</v>
      </c>
      <c r="F5">
        <f>IFERROR(IF(VLOOKUP($A5,AO$2:AO$20,1,0),1,0),0)</f>
        <v>0</v>
      </c>
      <c r="G5">
        <f>IFERROR(IF(VLOOKUP($A5,AP$2:AP$20,1,0),1,0),0)</f>
        <v>0</v>
      </c>
      <c r="H5">
        <f>IFERROR(IF(VLOOKUP($A5,AQ$2:AQ$20,1,0),1,0),0)</f>
        <v>0</v>
      </c>
      <c r="I5">
        <f>IFERROR(IF(VLOOKUP($A5,AR$2:AR$20,1,0),1,0),0)</f>
        <v>0</v>
      </c>
      <c r="J5">
        <f>IFERROR(IF(VLOOKUP($A5,AS$2:AS$20,1,0),1,0),0)</f>
        <v>0</v>
      </c>
      <c r="K5">
        <f>IFERROR(IF(VLOOKUP($A5,AT$2:AT$20,1,0),1,0),0)</f>
        <v>1</v>
      </c>
      <c r="L5">
        <f>IFERROR(IF(VLOOKUP($A5,AU$2:AU$20,1,0),1,0),0)</f>
        <v>1</v>
      </c>
      <c r="M5">
        <f>IFERROR(IF(VLOOKUP($A5,AV$2:AV$20,1,0),1,0),0)</f>
        <v>1</v>
      </c>
      <c r="N5">
        <f>IFERROR(IF(VLOOKUP($A5,AW$2:AW$20,1,0),1,0),0)</f>
        <v>1</v>
      </c>
      <c r="O5">
        <f>IFERROR(IF(VLOOKUP($A5,AX$2:AX$20,1,0),1,0),0)</f>
        <v>0</v>
      </c>
      <c r="P5">
        <f>IFERROR(IF(VLOOKUP($A5,AY$2:AY$20,1,0),1,0),0)</f>
        <v>0</v>
      </c>
      <c r="Q5">
        <f>IFERROR(IF(VLOOKUP($A5,AZ$2:AZ$20,1,0),1,0),0)</f>
        <v>0</v>
      </c>
      <c r="R5">
        <f>IFERROR(IF(VLOOKUP($A5,BA$2:BA$20,1,0),1,0),0)</f>
        <v>1</v>
      </c>
      <c r="S5">
        <f>IFERROR(IF(VLOOKUP($A5,BB$2:BB$20,1,0),1,0),0)</f>
        <v>0</v>
      </c>
      <c r="T5">
        <f>IFERROR(IF(VLOOKUP($A5,BC$2:BC$20,1,0),1,0),0)</f>
        <v>0</v>
      </c>
      <c r="U5">
        <f>IFERROR(IF(VLOOKUP($A5,BD$2:BD$20,1,0),1,0),0)</f>
        <v>0</v>
      </c>
      <c r="V5" s="3">
        <f>SUM(B5:U5)</f>
        <v>6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 s="3">
        <f>+SUM(W5:AD5)</f>
        <v>5</v>
      </c>
      <c r="AF5" s="3"/>
      <c r="AG5" s="3"/>
      <c r="AH5" s="3"/>
      <c r="AI5" s="3"/>
      <c r="AK5" s="3">
        <v>24</v>
      </c>
      <c r="AL5" s="3">
        <v>16</v>
      </c>
      <c r="AM5" s="3">
        <v>24</v>
      </c>
      <c r="AN5" s="3">
        <v>24</v>
      </c>
      <c r="AO5" s="3">
        <v>9</v>
      </c>
      <c r="AP5" s="3">
        <v>24</v>
      </c>
      <c r="AQ5" s="3">
        <v>24</v>
      </c>
      <c r="AR5" s="3">
        <v>20</v>
      </c>
      <c r="AS5" s="3">
        <v>20</v>
      </c>
      <c r="AT5" s="3">
        <v>20</v>
      </c>
      <c r="AU5" s="3">
        <v>19</v>
      </c>
      <c r="AV5" s="3">
        <v>20</v>
      </c>
      <c r="AW5" s="3">
        <v>19</v>
      </c>
      <c r="AX5" s="3">
        <v>19</v>
      </c>
      <c r="AY5" s="3">
        <v>19</v>
      </c>
      <c r="AZ5" s="3">
        <v>19</v>
      </c>
      <c r="BA5" s="3">
        <v>9</v>
      </c>
      <c r="BB5" s="3">
        <v>29</v>
      </c>
      <c r="BC5" s="3">
        <v>20</v>
      </c>
      <c r="BD5" s="3">
        <v>24</v>
      </c>
    </row>
    <row r="6" spans="1:56">
      <c r="A6" s="7">
        <v>5</v>
      </c>
      <c r="B6">
        <f>IFERROR(IF(VLOOKUP($A6,$AK$2:$AK$20,1,0),1,0),0)</f>
        <v>0</v>
      </c>
      <c r="C6">
        <f>IFERROR(IF(VLOOKUP($A6,AL$2:AL$20,1,0),1,0),0)</f>
        <v>0</v>
      </c>
      <c r="D6">
        <f>IFERROR(IF(VLOOKUP($A6,AM$2:AM$20,1,0),1,0),0)</f>
        <v>0</v>
      </c>
      <c r="E6">
        <f>IFERROR(IF(VLOOKUP($A6,AN$2:AN$20,1,0),1,0),0)</f>
        <v>1</v>
      </c>
      <c r="F6">
        <f>IFERROR(IF(VLOOKUP($A6,AO$2:AO$20,1,0),1,0),0)</f>
        <v>0</v>
      </c>
      <c r="G6">
        <f>IFERROR(IF(VLOOKUP($A6,AP$2:AP$20,1,0),1,0),0)</f>
        <v>1</v>
      </c>
      <c r="H6">
        <f>IFERROR(IF(VLOOKUP($A6,AQ$2:AQ$20,1,0),1,0),0)</f>
        <v>0</v>
      </c>
      <c r="I6">
        <f>IFERROR(IF(VLOOKUP($A6,AR$2:AR$20,1,0),1,0),0)</f>
        <v>0</v>
      </c>
      <c r="J6">
        <f>IFERROR(IF(VLOOKUP($A6,AS$2:AS$20,1,0),1,0),0)</f>
        <v>1</v>
      </c>
      <c r="K6">
        <f>IFERROR(IF(VLOOKUP($A6,AT$2:AT$20,1,0),1,0),0)</f>
        <v>1</v>
      </c>
      <c r="L6">
        <f>IFERROR(IF(VLOOKUP($A6,AU$2:AU$20,1,0),1,0),0)</f>
        <v>0</v>
      </c>
      <c r="M6">
        <f>IFERROR(IF(VLOOKUP($A6,AV$2:AV$20,1,0),1,0),0)</f>
        <v>0</v>
      </c>
      <c r="N6">
        <f>IFERROR(IF(VLOOKUP($A6,AW$2:AW$20,1,0),1,0),0)</f>
        <v>0</v>
      </c>
      <c r="O6">
        <f>IFERROR(IF(VLOOKUP($A6,AX$2:AX$20,1,0),1,0),0)</f>
        <v>1</v>
      </c>
      <c r="P6">
        <f>IFERROR(IF(VLOOKUP($A6,AY$2:AY$20,1,0),1,0),0)</f>
        <v>1</v>
      </c>
      <c r="Q6">
        <f>IFERROR(IF(VLOOKUP($A6,AZ$2:AZ$20,1,0),1,0),0)</f>
        <v>0</v>
      </c>
      <c r="R6">
        <f>IFERROR(IF(VLOOKUP($A6,BA$2:BA$20,1,0),1,0),0)</f>
        <v>1</v>
      </c>
      <c r="S6">
        <f>IFERROR(IF(VLOOKUP($A6,BB$2:BB$20,1,0),1,0),0)</f>
        <v>1</v>
      </c>
      <c r="T6">
        <f>IFERROR(IF(VLOOKUP($A6,BC$2:BC$20,1,0),1,0),0)</f>
        <v>1</v>
      </c>
      <c r="U6">
        <f>IFERROR(IF(VLOOKUP($A6,BD$2:BD$20,1,0),1,0),0)</f>
        <v>1</v>
      </c>
      <c r="V6" s="3">
        <f>SUM(B6:U6)</f>
        <v>10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 s="3">
        <f>+SUM(W6:AD6)</f>
        <v>4</v>
      </c>
      <c r="AF6" s="3"/>
      <c r="AG6" s="3"/>
      <c r="AH6" s="3"/>
      <c r="AI6" s="3"/>
      <c r="AK6" s="3">
        <v>16</v>
      </c>
      <c r="AL6" s="3">
        <v>24</v>
      </c>
      <c r="AM6" s="3">
        <v>25</v>
      </c>
      <c r="AN6" s="3">
        <v>19</v>
      </c>
      <c r="AO6" s="3">
        <v>18</v>
      </c>
      <c r="AP6" s="3">
        <v>21</v>
      </c>
      <c r="AQ6" s="3">
        <v>19</v>
      </c>
      <c r="AR6" s="3">
        <v>25</v>
      </c>
      <c r="AS6" s="3">
        <v>30</v>
      </c>
      <c r="AT6" s="3">
        <v>21</v>
      </c>
      <c r="AU6" s="3">
        <v>4</v>
      </c>
      <c r="AV6" s="3">
        <v>25</v>
      </c>
      <c r="AW6" s="3">
        <v>6</v>
      </c>
      <c r="AX6" s="3">
        <v>16</v>
      </c>
      <c r="AY6" s="3">
        <v>24</v>
      </c>
      <c r="AZ6" s="3">
        <v>24</v>
      </c>
      <c r="BA6" s="3">
        <v>21</v>
      </c>
      <c r="BB6" s="3">
        <v>13</v>
      </c>
      <c r="BC6" s="3">
        <v>21</v>
      </c>
      <c r="BD6" s="3">
        <v>19</v>
      </c>
    </row>
    <row r="7" spans="1:56">
      <c r="A7">
        <v>6</v>
      </c>
      <c r="B7">
        <f>IFERROR(IF(VLOOKUP($A7,$AK$2:$AK$20,1,0),1,0),0)</f>
        <v>0</v>
      </c>
      <c r="C7">
        <f>IFERROR(IF(VLOOKUP($A7,AL$2:AL$20,1,0),1,0),0)</f>
        <v>0</v>
      </c>
      <c r="D7">
        <f>IFERROR(IF(VLOOKUP($A7,AM$2:AM$20,1,0),1,0),0)</f>
        <v>0</v>
      </c>
      <c r="E7">
        <f>IFERROR(IF(VLOOKUP($A7,AN$2:AN$20,1,0),1,0),0)</f>
        <v>1</v>
      </c>
      <c r="F7">
        <f>IFERROR(IF(VLOOKUP($A7,AO$2:AO$20,1,0),1,0),0)</f>
        <v>0</v>
      </c>
      <c r="G7">
        <f>IFERROR(IF(VLOOKUP($A7,AP$2:AP$20,1,0),1,0),0)</f>
        <v>0</v>
      </c>
      <c r="H7">
        <f>IFERROR(IF(VLOOKUP($A7,AQ$2:AQ$20,1,0),1,0),0)</f>
        <v>1</v>
      </c>
      <c r="I7">
        <f>IFERROR(IF(VLOOKUP($A7,AR$2:AR$20,1,0),1,0),0)</f>
        <v>0</v>
      </c>
      <c r="J7">
        <f>IFERROR(IF(VLOOKUP($A7,AS$2:AS$20,1,0),1,0),0)</f>
        <v>0</v>
      </c>
      <c r="K7">
        <f>IFERROR(IF(VLOOKUP($A7,AT$2:AT$20,1,0),1,0),0)</f>
        <v>0</v>
      </c>
      <c r="L7">
        <f>IFERROR(IF(VLOOKUP($A7,AU$2:AU$20,1,0),1,0),0)</f>
        <v>1</v>
      </c>
      <c r="M7">
        <f>IFERROR(IF(VLOOKUP($A7,AV$2:AV$20,1,0),1,0),0)</f>
        <v>0</v>
      </c>
      <c r="N7">
        <f>IFERROR(IF(VLOOKUP($A7,AW$2:AW$20,1,0),1,0),0)</f>
        <v>1</v>
      </c>
      <c r="O7">
        <f>IFERROR(IF(VLOOKUP($A7,AX$2:AX$20,1,0),1,0),0)</f>
        <v>0</v>
      </c>
      <c r="P7">
        <f>IFERROR(IF(VLOOKUP($A7,AY$2:AY$20,1,0),1,0),0)</f>
        <v>0</v>
      </c>
      <c r="Q7">
        <f>IFERROR(IF(VLOOKUP($A7,AZ$2:AZ$20,1,0),1,0),0)</f>
        <v>0</v>
      </c>
      <c r="R7">
        <f>IFERROR(IF(VLOOKUP($A7,BA$2:BA$20,1,0),1,0),0)</f>
        <v>0</v>
      </c>
      <c r="S7">
        <f>IFERROR(IF(VLOOKUP($A7,BB$2:BB$20,1,0),1,0),0)</f>
        <v>1</v>
      </c>
      <c r="T7">
        <f>IFERROR(IF(VLOOKUP($A7,BC$2:BC$20,1,0),1,0),0)</f>
        <v>1</v>
      </c>
      <c r="U7">
        <f>IFERROR(IF(VLOOKUP($A7,BD$2:BD$20,1,0),1,0),0)</f>
        <v>0</v>
      </c>
      <c r="V7" s="3">
        <f>SUM(B7:U7)</f>
        <v>6</v>
      </c>
      <c r="W7">
        <v>0</v>
      </c>
      <c r="X7">
        <v>1</v>
      </c>
      <c r="Y7">
        <v>1</v>
      </c>
      <c r="AA7">
        <v>0</v>
      </c>
      <c r="AB7">
        <v>0</v>
      </c>
      <c r="AC7">
        <v>0</v>
      </c>
      <c r="AD7">
        <v>0</v>
      </c>
      <c r="AE7" s="3">
        <f>+SUM(W7:AD7)</f>
        <v>2</v>
      </c>
      <c r="AF7" s="3"/>
      <c r="AG7" s="3"/>
      <c r="AH7" s="3"/>
      <c r="AI7" s="3"/>
      <c r="AK7" s="3">
        <v>9</v>
      </c>
      <c r="AL7" s="3">
        <v>32</v>
      </c>
      <c r="AM7" s="3">
        <v>30</v>
      </c>
      <c r="AN7" s="3">
        <v>20</v>
      </c>
      <c r="AO7" s="3">
        <v>25</v>
      </c>
      <c r="AP7" s="3">
        <v>7</v>
      </c>
      <c r="AQ7" s="3">
        <v>20</v>
      </c>
      <c r="AR7" s="3">
        <v>24</v>
      </c>
      <c r="AS7" s="3">
        <v>29</v>
      </c>
      <c r="AT7" s="3">
        <v>16</v>
      </c>
      <c r="AU7" s="3">
        <v>18</v>
      </c>
      <c r="AV7" s="3">
        <v>16</v>
      </c>
      <c r="AW7" s="3">
        <v>21</v>
      </c>
      <c r="AX7" s="3">
        <v>25</v>
      </c>
      <c r="AY7" s="3">
        <v>32</v>
      </c>
      <c r="AZ7" s="3">
        <v>25</v>
      </c>
      <c r="BA7" s="3">
        <v>17</v>
      </c>
      <c r="BB7" s="3">
        <v>18</v>
      </c>
      <c r="BC7" s="3">
        <v>22</v>
      </c>
      <c r="BD7" s="3">
        <v>20</v>
      </c>
    </row>
    <row r="8" spans="1:56">
      <c r="A8">
        <v>7</v>
      </c>
      <c r="B8">
        <f>IFERROR(IF(VLOOKUP($A8,$AK$2:$AK$20,1,0),1,0),0)</f>
        <v>0</v>
      </c>
      <c r="C8">
        <f>IFERROR(IF(VLOOKUP($A8,AL$2:AL$20,1,0),1,0),0)</f>
        <v>0</v>
      </c>
      <c r="D8">
        <f>IFERROR(IF(VLOOKUP($A8,AM$2:AM$20,1,0),1,0),0)</f>
        <v>0</v>
      </c>
      <c r="E8">
        <f>IFERROR(IF(VLOOKUP($A8,AN$2:AN$20,1,0),1,0),0)</f>
        <v>1</v>
      </c>
      <c r="F8">
        <f>IFERROR(IF(VLOOKUP($A8,AO$2:AO$20,1,0),1,0),0)</f>
        <v>0</v>
      </c>
      <c r="G8">
        <f>IFERROR(IF(VLOOKUP($A8,AP$2:AP$20,1,0),1,0),0)</f>
        <v>1</v>
      </c>
      <c r="H8">
        <f>IFERROR(IF(VLOOKUP($A8,AQ$2:AQ$20,1,0),1,0),0)</f>
        <v>1</v>
      </c>
      <c r="I8">
        <f>IFERROR(IF(VLOOKUP($A8,AR$2:AR$20,1,0),1,0),0)</f>
        <v>1</v>
      </c>
      <c r="J8">
        <f>IFERROR(IF(VLOOKUP($A8,AS$2:AS$20,1,0),1,0),0)</f>
        <v>0</v>
      </c>
      <c r="K8">
        <f>IFERROR(IF(VLOOKUP($A8,AT$2:AT$20,1,0),1,0),0)</f>
        <v>0</v>
      </c>
      <c r="L8">
        <f>IFERROR(IF(VLOOKUP($A8,AU$2:AU$20,1,0),1,0),0)</f>
        <v>0</v>
      </c>
      <c r="M8">
        <f>IFERROR(IF(VLOOKUP($A8,AV$2:AV$20,1,0),1,0),0)</f>
        <v>1</v>
      </c>
      <c r="N8">
        <f>IFERROR(IF(VLOOKUP($A8,AW$2:AW$20,1,0),1,0),0)</f>
        <v>0</v>
      </c>
      <c r="O8">
        <f>IFERROR(IF(VLOOKUP($A8,AX$2:AX$20,1,0),1,0),0)</f>
        <v>0</v>
      </c>
      <c r="P8">
        <f>IFERROR(IF(VLOOKUP($A8,AY$2:AY$20,1,0),1,0),0)</f>
        <v>0</v>
      </c>
      <c r="Q8">
        <f>IFERROR(IF(VLOOKUP($A8,AZ$2:AZ$20,1,0),1,0),0)</f>
        <v>0</v>
      </c>
      <c r="R8">
        <f>IFERROR(IF(VLOOKUP($A8,BA$2:BA$20,1,0),1,0),0)</f>
        <v>0</v>
      </c>
      <c r="S8">
        <f>IFERROR(IF(VLOOKUP($A8,BB$2:BB$20,1,0),1,0),0)</f>
        <v>0</v>
      </c>
      <c r="T8">
        <f>IFERROR(IF(VLOOKUP($A8,BC$2:BC$20,1,0),1,0),0)</f>
        <v>0</v>
      </c>
      <c r="U8">
        <f>IFERROR(IF(VLOOKUP($A8,BD$2:BD$20,1,0),1,0),0)</f>
        <v>0</v>
      </c>
      <c r="V8" s="3">
        <f>SUM(B8:U8)</f>
        <v>5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 s="3">
        <f>+SUM(W8:AD8)</f>
        <v>4</v>
      </c>
      <c r="AF8" s="3"/>
      <c r="AG8" s="3"/>
      <c r="AH8" s="3"/>
      <c r="AI8" s="3"/>
      <c r="AK8" s="3">
        <v>18</v>
      </c>
      <c r="AL8" s="3">
        <v>30</v>
      </c>
      <c r="AM8" s="3">
        <v>21</v>
      </c>
      <c r="AN8" s="3">
        <v>18</v>
      </c>
      <c r="AO8" s="3">
        <v>16</v>
      </c>
      <c r="AP8" s="3">
        <v>5</v>
      </c>
      <c r="AQ8" s="3">
        <v>25</v>
      </c>
      <c r="AR8" s="3">
        <v>18</v>
      </c>
      <c r="AS8" s="3">
        <v>16</v>
      </c>
      <c r="AT8" s="3">
        <v>30</v>
      </c>
      <c r="AU8" s="3">
        <v>32</v>
      </c>
      <c r="AV8" s="3">
        <v>18</v>
      </c>
      <c r="AW8" s="3">
        <v>13</v>
      </c>
      <c r="AX8" s="3">
        <v>32</v>
      </c>
      <c r="AY8" s="3">
        <v>20</v>
      </c>
      <c r="AZ8" s="3">
        <v>10</v>
      </c>
      <c r="BA8" s="3">
        <v>18</v>
      </c>
      <c r="BB8" s="3">
        <v>30</v>
      </c>
      <c r="BC8" s="3">
        <v>29</v>
      </c>
      <c r="BD8" s="3">
        <v>21</v>
      </c>
    </row>
    <row r="9" spans="1:56">
      <c r="A9">
        <v>8</v>
      </c>
      <c r="B9">
        <f>IFERROR(IF(VLOOKUP($A9,$AK$2:$AK$20,1,0),1,0),0)</f>
        <v>0</v>
      </c>
      <c r="C9">
        <f>IFERROR(IF(VLOOKUP($A9,AL$2:AL$20,1,0),1,0),0)</f>
        <v>0</v>
      </c>
      <c r="D9">
        <f>IFERROR(IF(VLOOKUP($A9,AM$2:AM$20,1,0),1,0),0)</f>
        <v>1</v>
      </c>
      <c r="E9">
        <f>IFERROR(IF(VLOOKUP($A9,AN$2:AN$20,1,0),1,0),0)</f>
        <v>0</v>
      </c>
      <c r="F9">
        <f>IFERROR(IF(VLOOKUP($A9,AO$2:AO$20,1,0),1,0),0)</f>
        <v>0</v>
      </c>
      <c r="G9">
        <f>IFERROR(IF(VLOOKUP($A9,AP$2:AP$20,1,0),1,0),0)</f>
        <v>0</v>
      </c>
      <c r="H9">
        <f>IFERROR(IF(VLOOKUP($A9,AQ$2:AQ$20,1,0),1,0),0)</f>
        <v>0</v>
      </c>
      <c r="I9">
        <f>IFERROR(IF(VLOOKUP($A9,AR$2:AR$20,1,0),1,0),0)</f>
        <v>0</v>
      </c>
      <c r="J9">
        <f>IFERROR(IF(VLOOKUP($A9,AS$2:AS$20,1,0),1,0),0)</f>
        <v>0</v>
      </c>
      <c r="K9">
        <f>IFERROR(IF(VLOOKUP($A9,AT$2:AT$20,1,0),1,0),0)</f>
        <v>0</v>
      </c>
      <c r="L9">
        <f>IFERROR(IF(VLOOKUP($A9,AU$2:AU$20,1,0),1,0),0)</f>
        <v>0</v>
      </c>
      <c r="M9">
        <f>IFERROR(IF(VLOOKUP($A9,AV$2:AV$20,1,0),1,0),0)</f>
        <v>0</v>
      </c>
      <c r="N9">
        <f>IFERROR(IF(VLOOKUP($A9,AW$2:AW$20,1,0),1,0),0)</f>
        <v>0</v>
      </c>
      <c r="O9">
        <f>IFERROR(IF(VLOOKUP($A9,AX$2:AX$20,1,0),1,0),0)</f>
        <v>0</v>
      </c>
      <c r="P9">
        <f>IFERROR(IF(VLOOKUP($A9,AY$2:AY$20,1,0),1,0),0)</f>
        <v>0</v>
      </c>
      <c r="Q9">
        <f>IFERROR(IF(VLOOKUP($A9,AZ$2:AZ$20,1,0),1,0),0)</f>
        <v>0</v>
      </c>
      <c r="R9">
        <f>IFERROR(IF(VLOOKUP($A9,BA$2:BA$20,1,0),1,0),0)</f>
        <v>0</v>
      </c>
      <c r="S9">
        <f>IFERROR(IF(VLOOKUP($A9,BB$2:BB$20,1,0),1,0),0)</f>
        <v>0</v>
      </c>
      <c r="T9">
        <f>IFERROR(IF(VLOOKUP($A9,BC$2:BC$20,1,0),1,0),0)</f>
        <v>0</v>
      </c>
      <c r="U9">
        <f>IFERROR(IF(VLOOKUP($A9,BD$2:BD$20,1,0),1,0),0)</f>
        <v>0</v>
      </c>
      <c r="V9" s="3">
        <f>SUM(B9:U9)</f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 s="3">
        <f>+SUM(W9:AD9)</f>
        <v>7</v>
      </c>
      <c r="AF9" s="3"/>
      <c r="AG9" s="3"/>
      <c r="AH9" s="3"/>
      <c r="AI9" s="3"/>
      <c r="AK9" s="3">
        <v>13</v>
      </c>
      <c r="AL9" s="3">
        <v>13</v>
      </c>
      <c r="AM9" s="3">
        <v>8</v>
      </c>
      <c r="AN9" s="3">
        <v>5</v>
      </c>
      <c r="AO9" s="3">
        <v>15</v>
      </c>
      <c r="AP9" s="3">
        <v>18</v>
      </c>
      <c r="AQ9" s="3">
        <v>13</v>
      </c>
      <c r="AR9" s="3">
        <v>9</v>
      </c>
      <c r="AS9" s="3">
        <v>18</v>
      </c>
      <c r="AT9" s="3">
        <v>24</v>
      </c>
      <c r="AU9" s="3">
        <v>6</v>
      </c>
      <c r="AV9" s="3">
        <v>9</v>
      </c>
      <c r="AW9" s="3">
        <v>14</v>
      </c>
      <c r="AX9" s="3">
        <v>21</v>
      </c>
      <c r="AY9" s="3">
        <v>13</v>
      </c>
      <c r="AZ9" s="3">
        <v>20</v>
      </c>
      <c r="BA9" s="3">
        <v>19</v>
      </c>
      <c r="BB9" s="3">
        <v>24</v>
      </c>
      <c r="BC9" s="3">
        <v>25</v>
      </c>
      <c r="BD9" s="3">
        <v>13</v>
      </c>
    </row>
    <row r="10" spans="1:56">
      <c r="A10" s="7">
        <v>9</v>
      </c>
      <c r="B10">
        <f>IFERROR(IF(VLOOKUP($A10,$AK$2:$AK$20,1,0),1,0),0)</f>
        <v>1</v>
      </c>
      <c r="C10">
        <f>IFERROR(IF(VLOOKUP($A10,AL$2:AL$20,1,0),1,0),0)</f>
        <v>0</v>
      </c>
      <c r="D10">
        <f>IFERROR(IF(VLOOKUP($A10,AM$2:AM$20,1,0),1,0),0)</f>
        <v>0</v>
      </c>
      <c r="E10">
        <f>IFERROR(IF(VLOOKUP($A10,AN$2:AN$20,1,0),1,0),0)</f>
        <v>1</v>
      </c>
      <c r="F10">
        <f>IFERROR(IF(VLOOKUP($A10,AO$2:AO$20,1,0),1,0),0)</f>
        <v>1</v>
      </c>
      <c r="G10">
        <f>IFERROR(IF(VLOOKUP($A10,AP$2:AP$20,1,0),1,0),0)</f>
        <v>0</v>
      </c>
      <c r="H10">
        <f>IFERROR(IF(VLOOKUP($A10,AQ$2:AQ$20,1,0),1,0),0)</f>
        <v>0</v>
      </c>
      <c r="I10">
        <f>IFERROR(IF(VLOOKUP($A10,AR$2:AR$20,1,0),1,0),0)</f>
        <v>1</v>
      </c>
      <c r="J10">
        <f>IFERROR(IF(VLOOKUP($A10,AS$2:AS$20,1,0),1,0),0)</f>
        <v>1</v>
      </c>
      <c r="K10">
        <f>IFERROR(IF(VLOOKUP($A10,AT$2:AT$20,1,0),1,0),0)</f>
        <v>0</v>
      </c>
      <c r="L10">
        <f>IFERROR(IF(VLOOKUP($A10,AU$2:AU$20,1,0),1,0),0)</f>
        <v>0</v>
      </c>
      <c r="M10">
        <f>IFERROR(IF(VLOOKUP($A10,AV$2:AV$20,1,0),1,0),0)</f>
        <v>1</v>
      </c>
      <c r="N10">
        <f>IFERROR(IF(VLOOKUP($A10,AW$2:AW$20,1,0),1,0),0)</f>
        <v>0</v>
      </c>
      <c r="O10">
        <f>IFERROR(IF(VLOOKUP($A10,AX$2:AX$20,1,0),1,0),0)</f>
        <v>1</v>
      </c>
      <c r="P10">
        <f>IFERROR(IF(VLOOKUP($A10,AY$2:AY$20,1,0),1,0),0)</f>
        <v>1</v>
      </c>
      <c r="Q10">
        <f>IFERROR(IF(VLOOKUP($A10,AZ$2:AZ$20,1,0),1,0),0)</f>
        <v>1</v>
      </c>
      <c r="R10">
        <f>IFERROR(IF(VLOOKUP($A10,BA$2:BA$20,1,0),1,0),0)</f>
        <v>1</v>
      </c>
      <c r="S10">
        <f>IFERROR(IF(VLOOKUP($A10,BB$2:BB$20,1,0),1,0),0)</f>
        <v>0</v>
      </c>
      <c r="T10">
        <f>IFERROR(IF(VLOOKUP($A10,BC$2:BC$20,1,0),1,0),0)</f>
        <v>0</v>
      </c>
      <c r="U10">
        <f>IFERROR(IF(VLOOKUP($A10,BD$2:BD$20,1,0),1,0),0)</f>
        <v>0</v>
      </c>
      <c r="V10" s="3">
        <f>SUM(B10:U10)</f>
        <v>10</v>
      </c>
      <c r="W10">
        <v>0</v>
      </c>
      <c r="X10">
        <v>0</v>
      </c>
      <c r="Y10">
        <v>1</v>
      </c>
      <c r="AA10">
        <v>0</v>
      </c>
      <c r="AB10">
        <v>0</v>
      </c>
      <c r="AC10">
        <v>1</v>
      </c>
      <c r="AD10">
        <v>1</v>
      </c>
      <c r="AE10" s="3">
        <f>+SUM(W10:AD10)</f>
        <v>3</v>
      </c>
      <c r="AF10" s="3"/>
      <c r="AG10" s="3"/>
      <c r="AH10" s="3"/>
      <c r="AI10" s="3"/>
      <c r="AK10" s="3">
        <v>19</v>
      </c>
      <c r="AL10" s="3">
        <v>15</v>
      </c>
      <c r="AM10" s="3">
        <v>15</v>
      </c>
      <c r="AN10" s="3">
        <v>30</v>
      </c>
      <c r="AO10" s="3">
        <v>13</v>
      </c>
      <c r="AP10" s="3">
        <v>32</v>
      </c>
      <c r="AQ10" s="3">
        <v>21</v>
      </c>
      <c r="AR10" s="3">
        <v>30</v>
      </c>
      <c r="AS10" s="3">
        <v>5</v>
      </c>
      <c r="AT10" s="3">
        <v>18</v>
      </c>
      <c r="AU10" s="3">
        <v>21</v>
      </c>
      <c r="AV10" s="3">
        <v>24</v>
      </c>
      <c r="AW10" s="3">
        <v>11</v>
      </c>
      <c r="AX10" s="3">
        <v>9</v>
      </c>
      <c r="AY10" s="3">
        <v>16</v>
      </c>
      <c r="AZ10" s="3">
        <v>30</v>
      </c>
      <c r="BA10" s="3">
        <v>24</v>
      </c>
      <c r="BB10" s="3">
        <v>25</v>
      </c>
      <c r="BC10" s="3">
        <v>19</v>
      </c>
      <c r="BD10" s="3">
        <v>5</v>
      </c>
    </row>
    <row r="11" spans="1:56">
      <c r="A11">
        <v>10</v>
      </c>
      <c r="B11">
        <f>IFERROR(IF(VLOOKUP($A11,$AK$2:$AK$20,1,0),1,0),0)</f>
        <v>0</v>
      </c>
      <c r="C11">
        <f>IFERROR(IF(VLOOKUP($A11,AL$2:AL$20,1,0),1,0),0)</f>
        <v>0</v>
      </c>
      <c r="D11">
        <f>IFERROR(IF(VLOOKUP($A11,AM$2:AM$20,1,0),1,0),0)</f>
        <v>0</v>
      </c>
      <c r="E11">
        <f>IFERROR(IF(VLOOKUP($A11,AN$2:AN$20,1,0),1,0),0)</f>
        <v>0</v>
      </c>
      <c r="F11">
        <f>IFERROR(IF(VLOOKUP($A11,AO$2:AO$20,1,0),1,0),0)</f>
        <v>0</v>
      </c>
      <c r="G11">
        <f>IFERROR(IF(VLOOKUP($A11,AP$2:AP$20,1,0),1,0),0)</f>
        <v>0</v>
      </c>
      <c r="H11">
        <f>IFERROR(IF(VLOOKUP($A11,AQ$2:AQ$20,1,0),1,0),0)</f>
        <v>0</v>
      </c>
      <c r="I11">
        <f>IFERROR(IF(VLOOKUP($A11,AR$2:AR$20,1,0),1,0),0)</f>
        <v>0</v>
      </c>
      <c r="J11">
        <f>IFERROR(IF(VLOOKUP($A11,AS$2:AS$20,1,0),1,0),0)</f>
        <v>0</v>
      </c>
      <c r="K11">
        <f>IFERROR(IF(VLOOKUP($A11,AT$2:AT$20,1,0),1,0),0)</f>
        <v>0</v>
      </c>
      <c r="L11">
        <f>IFERROR(IF(VLOOKUP($A11,AU$2:AU$20,1,0),1,0),0)</f>
        <v>0</v>
      </c>
      <c r="M11">
        <f>IFERROR(IF(VLOOKUP($A11,AV$2:AV$20,1,0),1,0),0)</f>
        <v>0</v>
      </c>
      <c r="N11">
        <f>IFERROR(IF(VLOOKUP($A11,AW$2:AW$20,1,0),1,0),0)</f>
        <v>0</v>
      </c>
      <c r="O11">
        <f>IFERROR(IF(VLOOKUP($A11,AX$2:AX$20,1,0),1,0),0)</f>
        <v>0</v>
      </c>
      <c r="P11">
        <f>IFERROR(IF(VLOOKUP($A11,AY$2:AY$20,1,0),1,0),0)</f>
        <v>1</v>
      </c>
      <c r="Q11">
        <f>IFERROR(IF(VLOOKUP($A11,AZ$2:AZ$20,1,0),1,0),0)</f>
        <v>1</v>
      </c>
      <c r="R11">
        <f>IFERROR(IF(VLOOKUP($A11,BA$2:BA$20,1,0),1,0),0)</f>
        <v>0</v>
      </c>
      <c r="S11">
        <f>IFERROR(IF(VLOOKUP($A11,BB$2:BB$20,1,0),1,0),0)</f>
        <v>0</v>
      </c>
      <c r="T11">
        <f>IFERROR(IF(VLOOKUP($A11,BC$2:BC$20,1,0),1,0),0)</f>
        <v>0</v>
      </c>
      <c r="U11">
        <f>IFERROR(IF(VLOOKUP($A11,BD$2:BD$20,1,0),1,0),0)</f>
        <v>0</v>
      </c>
      <c r="V11" s="3">
        <f>SUM(B11:U11)</f>
        <v>2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s="3">
        <f>+SUM(W11:AD11)</f>
        <v>8</v>
      </c>
      <c r="AF11" s="3"/>
      <c r="AG11" s="3"/>
      <c r="AH11" s="3"/>
      <c r="AI11" s="3"/>
      <c r="AK11" s="3">
        <v>15</v>
      </c>
      <c r="AL11" s="3">
        <v>21</v>
      </c>
      <c r="AM11" s="3">
        <v>22</v>
      </c>
      <c r="AN11" s="3">
        <v>25</v>
      </c>
      <c r="AO11" s="3">
        <v>24</v>
      </c>
      <c r="AP11" s="3">
        <v>30</v>
      </c>
      <c r="AQ11" s="3">
        <v>7</v>
      </c>
      <c r="AR11" s="3">
        <v>7</v>
      </c>
      <c r="AS11" s="3">
        <v>19</v>
      </c>
      <c r="AT11" s="3">
        <v>5</v>
      </c>
      <c r="AU11" s="3">
        <v>25</v>
      </c>
      <c r="AV11" s="3">
        <v>14</v>
      </c>
      <c r="AW11" s="3">
        <v>32</v>
      </c>
      <c r="AX11" s="3">
        <v>15</v>
      </c>
      <c r="AY11" s="3">
        <v>25</v>
      </c>
      <c r="AZ11" s="3">
        <v>9</v>
      </c>
      <c r="BA11" s="3">
        <v>16</v>
      </c>
      <c r="BB11" s="3">
        <v>5</v>
      </c>
      <c r="BC11" s="3">
        <v>23</v>
      </c>
      <c r="BD11" s="3">
        <v>25</v>
      </c>
    </row>
    <row r="12" spans="1:56">
      <c r="A12" s="8">
        <v>11</v>
      </c>
      <c r="B12">
        <f>IFERROR(IF(VLOOKUP($A12,$AK$2:$AK$20,1,0),1,0),0)</f>
        <v>0</v>
      </c>
      <c r="C12">
        <f>IFERROR(IF(VLOOKUP($A12,AL$2:AL$20,1,0),1,0),0)</f>
        <v>0</v>
      </c>
      <c r="D12">
        <f>IFERROR(IF(VLOOKUP($A12,AM$2:AM$20,1,0),1,0),0)</f>
        <v>0</v>
      </c>
      <c r="E12">
        <f>IFERROR(IF(VLOOKUP($A12,AN$2:AN$20,1,0),1,0),0)</f>
        <v>0</v>
      </c>
      <c r="F12">
        <f>IFERROR(IF(VLOOKUP($A12,AO$2:AO$20,1,0),1,0),0)</f>
        <v>0</v>
      </c>
      <c r="G12">
        <f>IFERROR(IF(VLOOKUP($A12,AP$2:AP$20,1,0),1,0),0)</f>
        <v>0</v>
      </c>
      <c r="H12">
        <f>IFERROR(IF(VLOOKUP($A12,AQ$2:AQ$20,1,0),1,0),0)</f>
        <v>0</v>
      </c>
      <c r="I12">
        <f>IFERROR(IF(VLOOKUP($A12,AR$2:AR$20,1,0),1,0),0)</f>
        <v>1</v>
      </c>
      <c r="J12">
        <f>IFERROR(IF(VLOOKUP($A12,AS$2:AS$20,1,0),1,0),0)</f>
        <v>1</v>
      </c>
      <c r="K12">
        <f>IFERROR(IF(VLOOKUP($A12,AT$2:AT$20,1,0),1,0),0)</f>
        <v>0</v>
      </c>
      <c r="L12">
        <f>IFERROR(IF(VLOOKUP($A12,AU$2:AU$20,1,0),1,0),0)</f>
        <v>0</v>
      </c>
      <c r="M12">
        <f>IFERROR(IF(VLOOKUP($A12,AV$2:AV$20,1,0),1,0),0)</f>
        <v>1</v>
      </c>
      <c r="N12">
        <f>IFERROR(IF(VLOOKUP($A12,AW$2:AW$20,1,0),1,0),0)</f>
        <v>1</v>
      </c>
      <c r="O12">
        <f>IFERROR(IF(VLOOKUP($A12,AX$2:AX$20,1,0),1,0),0)</f>
        <v>0</v>
      </c>
      <c r="P12">
        <f>IFERROR(IF(VLOOKUP($A12,AY$2:AY$20,1,0),1,0),0)</f>
        <v>0</v>
      </c>
      <c r="Q12">
        <f>IFERROR(IF(VLOOKUP($A12,AZ$2:AZ$20,1,0),1,0),0)</f>
        <v>1</v>
      </c>
      <c r="R12">
        <f>IFERROR(IF(VLOOKUP($A12,BA$2:BA$20,1,0),1,0),0)</f>
        <v>0</v>
      </c>
      <c r="S12">
        <f>IFERROR(IF(VLOOKUP($A12,BB$2:BB$20,1,0),1,0),0)</f>
        <v>1</v>
      </c>
      <c r="T12">
        <f>IFERROR(IF(VLOOKUP($A12,BC$2:BC$20,1,0),1,0),0)</f>
        <v>0</v>
      </c>
      <c r="U12">
        <f>IFERROR(IF(VLOOKUP($A12,BD$2:BD$20,1,0),1,0),0)</f>
        <v>0</v>
      </c>
      <c r="V12" s="3">
        <f>SUM(B12:U12)</f>
        <v>6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 s="3">
        <f>+SUM(W12:AD12)</f>
        <v>5</v>
      </c>
      <c r="AF12" s="3"/>
      <c r="AG12" s="3"/>
      <c r="AH12" s="3"/>
      <c r="AI12" s="3"/>
      <c r="AK12" s="3">
        <v>25</v>
      </c>
      <c r="AL12" s="3">
        <v>29</v>
      </c>
      <c r="AM12" s="3">
        <v>23</v>
      </c>
      <c r="AN12" s="3">
        <v>6</v>
      </c>
      <c r="AO12" s="3">
        <v>29</v>
      </c>
      <c r="AP12" s="3">
        <v>16</v>
      </c>
      <c r="AQ12" s="3">
        <v>32</v>
      </c>
      <c r="AR12" s="3">
        <v>21</v>
      </c>
      <c r="AS12" s="3">
        <v>21</v>
      </c>
      <c r="AT12" s="3">
        <v>19</v>
      </c>
      <c r="AU12" s="3">
        <v>16</v>
      </c>
      <c r="AV12" s="3">
        <v>7</v>
      </c>
      <c r="AW12" s="3">
        <v>28</v>
      </c>
      <c r="AX12" s="3">
        <v>24</v>
      </c>
      <c r="AY12" s="3">
        <v>5</v>
      </c>
      <c r="AZ12" s="3">
        <v>22</v>
      </c>
      <c r="BA12" s="3">
        <v>30</v>
      </c>
      <c r="BB12" s="3">
        <v>32</v>
      </c>
      <c r="BC12" s="3">
        <v>5</v>
      </c>
      <c r="BD12" s="3">
        <v>16</v>
      </c>
    </row>
    <row r="13" spans="1:56">
      <c r="A13">
        <v>12</v>
      </c>
      <c r="B13">
        <f>IFERROR(IF(VLOOKUP($A13,$AK$2:$AK$20,1,0),1,0),0)</f>
        <v>0</v>
      </c>
      <c r="C13">
        <f>IFERROR(IF(VLOOKUP($A13,AL$2:AL$20,1,0),1,0),0)</f>
        <v>0</v>
      </c>
      <c r="D13">
        <f>IFERROR(IF(VLOOKUP($A13,AM$2:AM$20,1,0),1,0),0)</f>
        <v>0</v>
      </c>
      <c r="E13">
        <f>IFERROR(IF(VLOOKUP($A13,AN$2:AN$20,1,0),1,0),0)</f>
        <v>0</v>
      </c>
      <c r="F13">
        <f>IFERROR(IF(VLOOKUP($A13,AO$2:AO$20,1,0),1,0),0)</f>
        <v>0</v>
      </c>
      <c r="G13">
        <f>IFERROR(IF(VLOOKUP($A13,AP$2:AP$20,1,0),1,0),0)</f>
        <v>0</v>
      </c>
      <c r="H13">
        <f>IFERROR(IF(VLOOKUP($A13,AQ$2:AQ$20,1,0),1,0),0)</f>
        <v>0</v>
      </c>
      <c r="I13">
        <f>IFERROR(IF(VLOOKUP($A13,AR$2:AR$20,1,0),1,0),0)</f>
        <v>0</v>
      </c>
      <c r="J13">
        <f>IFERROR(IF(VLOOKUP($A13,AS$2:AS$20,1,0),1,0),0)</f>
        <v>0</v>
      </c>
      <c r="K13">
        <f>IFERROR(IF(VLOOKUP($A13,AT$2:AT$20,1,0),1,0),0)</f>
        <v>0</v>
      </c>
      <c r="L13">
        <f>IFERROR(IF(VLOOKUP($A13,AU$2:AU$20,1,0),1,0),0)</f>
        <v>0</v>
      </c>
      <c r="M13">
        <f>IFERROR(IF(VLOOKUP($A13,AV$2:AV$20,1,0),1,0),0)</f>
        <v>0</v>
      </c>
      <c r="N13">
        <f>IFERROR(IF(VLOOKUP($A13,AW$2:AW$20,1,0),1,0),0)</f>
        <v>0</v>
      </c>
      <c r="O13">
        <f>IFERROR(IF(VLOOKUP($A13,AX$2:AX$20,1,0),1,0),0)</f>
        <v>0</v>
      </c>
      <c r="P13">
        <f>IFERROR(IF(VLOOKUP($A13,AY$2:AY$20,1,0),1,0),0)</f>
        <v>0</v>
      </c>
      <c r="Q13">
        <f>IFERROR(IF(VLOOKUP($A13,AZ$2:AZ$20,1,0),1,0),0)</f>
        <v>0</v>
      </c>
      <c r="R13">
        <f>IFERROR(IF(VLOOKUP($A13,BA$2:BA$20,1,0),1,0),0)</f>
        <v>0</v>
      </c>
      <c r="S13">
        <f>IFERROR(IF(VLOOKUP($A13,BB$2:BB$20,1,0),1,0),0)</f>
        <v>0</v>
      </c>
      <c r="T13">
        <f>IFERROR(IF(VLOOKUP($A13,BC$2:BC$20,1,0),1,0),0)</f>
        <v>0</v>
      </c>
      <c r="U13">
        <f>IFERROR(IF(VLOOKUP($A13,BD$2:BD$20,1,0),1,0),0)</f>
        <v>0</v>
      </c>
      <c r="V13" s="3">
        <f>SUM(B13:U13)</f>
        <v>0</v>
      </c>
      <c r="W13">
        <v>1</v>
      </c>
      <c r="X13">
        <v>1</v>
      </c>
      <c r="Y13">
        <v>0</v>
      </c>
      <c r="AA13">
        <v>1</v>
      </c>
      <c r="AB13">
        <v>1</v>
      </c>
      <c r="AC13">
        <v>1</v>
      </c>
      <c r="AD13">
        <v>0</v>
      </c>
      <c r="AE13" s="3">
        <f>+SUM(W13:AD13)</f>
        <v>5</v>
      </c>
      <c r="AF13" s="3"/>
      <c r="AG13" s="3"/>
      <c r="AH13" s="3"/>
      <c r="AI13" s="3"/>
      <c r="AL13" s="3">
        <v>14</v>
      </c>
      <c r="AN13" s="3">
        <v>4</v>
      </c>
      <c r="AO13" s="3">
        <v>28</v>
      </c>
      <c r="AP13" s="3">
        <v>25</v>
      </c>
      <c r="AQ13" s="3">
        <v>6</v>
      </c>
      <c r="AR13" s="3">
        <v>11</v>
      </c>
      <c r="AS13" s="3">
        <v>32</v>
      </c>
      <c r="AT13" s="3">
        <v>32</v>
      </c>
      <c r="AU13" s="3">
        <v>15</v>
      </c>
      <c r="AV13" s="3">
        <v>4</v>
      </c>
      <c r="AW13" s="3">
        <v>33</v>
      </c>
      <c r="AX13" s="3">
        <v>13</v>
      </c>
      <c r="AY13" s="3">
        <v>30</v>
      </c>
      <c r="AZ13" s="3">
        <v>14</v>
      </c>
      <c r="BA13" s="3">
        <v>32</v>
      </c>
      <c r="BB13" s="3">
        <v>21</v>
      </c>
      <c r="BC13" s="3">
        <v>3</v>
      </c>
      <c r="BD13" s="3">
        <v>27</v>
      </c>
    </row>
    <row r="14" spans="1:56">
      <c r="A14" s="7">
        <v>13</v>
      </c>
      <c r="B14">
        <f>IFERROR(IF(VLOOKUP($A14,$AK$2:$AK$20,1,0),1,0),0)</f>
        <v>1</v>
      </c>
      <c r="C14">
        <f>IFERROR(IF(VLOOKUP($A14,AL$2:AL$20,1,0),1,0),0)</f>
        <v>1</v>
      </c>
      <c r="D14">
        <f>IFERROR(IF(VLOOKUP($A14,AM$2:AM$20,1,0),1,0),0)</f>
        <v>0</v>
      </c>
      <c r="E14">
        <f>IFERROR(IF(VLOOKUP($A14,AN$2:AN$20,1,0),1,0),0)</f>
        <v>0</v>
      </c>
      <c r="F14">
        <f>IFERROR(IF(VLOOKUP($A14,AO$2:AO$20,1,0),1,0),0)</f>
        <v>1</v>
      </c>
      <c r="G14">
        <f>IFERROR(IF(VLOOKUP($A14,AP$2:AP$20,1,0),1,0),0)</f>
        <v>0</v>
      </c>
      <c r="H14">
        <f>IFERROR(IF(VLOOKUP($A14,AQ$2:AQ$20,1,0),1,0),0)</f>
        <v>1</v>
      </c>
      <c r="I14">
        <f>IFERROR(IF(VLOOKUP($A14,AR$2:AR$20,1,0),1,0),0)</f>
        <v>0</v>
      </c>
      <c r="J14">
        <f>IFERROR(IF(VLOOKUP($A14,AS$2:AS$20,1,0),1,0),0)</f>
        <v>0</v>
      </c>
      <c r="K14">
        <f>IFERROR(IF(VLOOKUP($A14,AT$2:AT$20,1,0),1,0),0)</f>
        <v>0</v>
      </c>
      <c r="L14">
        <f>IFERROR(IF(VLOOKUP($A14,AU$2:AU$20,1,0),1,0),0)</f>
        <v>1</v>
      </c>
      <c r="M14">
        <f>IFERROR(IF(VLOOKUP($A14,AV$2:AV$20,1,0),1,0),0)</f>
        <v>1</v>
      </c>
      <c r="N14">
        <f>IFERROR(IF(VLOOKUP($A14,AW$2:AW$20,1,0),1,0),0)</f>
        <v>1</v>
      </c>
      <c r="O14">
        <f>IFERROR(IF(VLOOKUP($A14,AX$2:AX$20,1,0),1,0),0)</f>
        <v>1</v>
      </c>
      <c r="P14">
        <f>IFERROR(IF(VLOOKUP($A14,AY$2:AY$20,1,0),1,0),0)</f>
        <v>1</v>
      </c>
      <c r="Q14">
        <f>IFERROR(IF(VLOOKUP($A14,AZ$2:AZ$20,1,0),1,0),0)</f>
        <v>0</v>
      </c>
      <c r="R14">
        <f>IFERROR(IF(VLOOKUP($A14,BA$2:BA$20,1,0),1,0),0)</f>
        <v>1</v>
      </c>
      <c r="S14">
        <f>IFERROR(IF(VLOOKUP($A14,BB$2:BB$20,1,0),1,0),0)</f>
        <v>1</v>
      </c>
      <c r="T14">
        <f>IFERROR(IF(VLOOKUP($A14,BC$2:BC$20,1,0),1,0),0)</f>
        <v>1</v>
      </c>
      <c r="U14">
        <f>IFERROR(IF(VLOOKUP($A14,BD$2:BD$20,1,0),1,0),0)</f>
        <v>1</v>
      </c>
      <c r="V14" s="3">
        <f>SUM(B14:U14)</f>
        <v>13</v>
      </c>
      <c r="W14">
        <v>1</v>
      </c>
      <c r="X14">
        <v>1</v>
      </c>
      <c r="Y14">
        <v>0</v>
      </c>
      <c r="AA14">
        <v>1</v>
      </c>
      <c r="AB14">
        <v>0</v>
      </c>
      <c r="AC14">
        <v>0</v>
      </c>
      <c r="AD14">
        <v>0</v>
      </c>
      <c r="AE14" s="3">
        <f>+SUM(W14:AD14)</f>
        <v>3</v>
      </c>
      <c r="AF14" s="3"/>
      <c r="AG14" s="3"/>
      <c r="AH14" s="3"/>
      <c r="AI14" s="3"/>
      <c r="AN14" s="3">
        <v>9</v>
      </c>
      <c r="AO14" s="3">
        <v>32</v>
      </c>
      <c r="AQ14" s="3">
        <v>27</v>
      </c>
      <c r="AR14" s="3">
        <v>33</v>
      </c>
      <c r="AS14" s="3">
        <v>11</v>
      </c>
      <c r="AT14" s="3">
        <v>25</v>
      </c>
      <c r="AU14" s="3">
        <v>13</v>
      </c>
      <c r="AV14" s="3">
        <v>13</v>
      </c>
      <c r="AW14" s="3">
        <v>25</v>
      </c>
      <c r="AX14" s="3">
        <v>33</v>
      </c>
      <c r="AY14" s="3">
        <v>21</v>
      </c>
      <c r="AZ14" s="3">
        <v>32</v>
      </c>
      <c r="BA14" s="3">
        <v>13</v>
      </c>
      <c r="BB14" s="3">
        <v>11</v>
      </c>
      <c r="BC14" s="3">
        <v>15</v>
      </c>
      <c r="BD14" s="3">
        <v>29</v>
      </c>
    </row>
    <row r="15" spans="1:56">
      <c r="A15">
        <v>14</v>
      </c>
      <c r="B15">
        <f>IFERROR(IF(VLOOKUP($A15,$AK$2:$AK$20,1,0),1,0),0)</f>
        <v>0</v>
      </c>
      <c r="C15">
        <f>IFERROR(IF(VLOOKUP($A15,AL$2:AL$20,1,0),1,0),0)</f>
        <v>1</v>
      </c>
      <c r="D15">
        <f>IFERROR(IF(VLOOKUP($A15,AM$2:AM$20,1,0),1,0),0)</f>
        <v>0</v>
      </c>
      <c r="E15">
        <f>IFERROR(IF(VLOOKUP($A15,AN$2:AN$20,1,0),1,0),0)</f>
        <v>0</v>
      </c>
      <c r="F15">
        <f>IFERROR(IF(VLOOKUP($A15,AO$2:AO$20,1,0),1,0),0)</f>
        <v>0</v>
      </c>
      <c r="G15">
        <f>IFERROR(IF(VLOOKUP($A15,AP$2:AP$20,1,0),1,0),0)</f>
        <v>0</v>
      </c>
      <c r="H15">
        <f>IFERROR(IF(VLOOKUP($A15,AQ$2:AQ$20,1,0),1,0),0)</f>
        <v>0</v>
      </c>
      <c r="I15">
        <f>IFERROR(IF(VLOOKUP($A15,AR$2:AR$20,1,0),1,0),0)</f>
        <v>0</v>
      </c>
      <c r="J15">
        <f>IFERROR(IF(VLOOKUP($A15,AS$2:AS$20,1,0),1,0),0)</f>
        <v>0</v>
      </c>
      <c r="K15">
        <f>IFERROR(IF(VLOOKUP($A15,AT$2:AT$20,1,0),1,0),0)</f>
        <v>1</v>
      </c>
      <c r="L15">
        <f>IFERROR(IF(VLOOKUP($A15,AU$2:AU$20,1,0),1,0),0)</f>
        <v>0</v>
      </c>
      <c r="M15">
        <f>IFERROR(IF(VLOOKUP($A15,AV$2:AV$20,1,0),1,0),0)</f>
        <v>1</v>
      </c>
      <c r="N15">
        <f>IFERROR(IF(VLOOKUP($A15,AW$2:AW$20,1,0),1,0),0)</f>
        <v>1</v>
      </c>
      <c r="O15">
        <f>IFERROR(IF(VLOOKUP($A15,AX$2:AX$20,1,0),1,0),0)</f>
        <v>0</v>
      </c>
      <c r="P15">
        <f>IFERROR(IF(VLOOKUP($A15,AY$2:AY$20,1,0),1,0),0)</f>
        <v>0</v>
      </c>
      <c r="Q15">
        <f>IFERROR(IF(VLOOKUP($A15,AZ$2:AZ$20,1,0),1,0),0)</f>
        <v>1</v>
      </c>
      <c r="R15">
        <f>IFERROR(IF(VLOOKUP($A15,BA$2:BA$20,1,0),1,0),0)</f>
        <v>0</v>
      </c>
      <c r="S15">
        <f>IFERROR(IF(VLOOKUP($A15,BB$2:BB$20,1,0),1,0),0)</f>
        <v>0</v>
      </c>
      <c r="T15">
        <f>IFERROR(IF(VLOOKUP($A15,BC$2:BC$20,1,0),1,0),0)</f>
        <v>0</v>
      </c>
      <c r="U15">
        <f>IFERROR(IF(VLOOKUP($A15,BD$2:BD$20,1,0),1,0),0)</f>
        <v>0</v>
      </c>
      <c r="V15" s="3">
        <f>SUM(B15:U15)</f>
        <v>5</v>
      </c>
      <c r="W15">
        <v>0</v>
      </c>
      <c r="X15">
        <v>1</v>
      </c>
      <c r="Y15">
        <v>1</v>
      </c>
      <c r="AA15">
        <v>1</v>
      </c>
      <c r="AB15">
        <v>0</v>
      </c>
      <c r="AC15">
        <v>0</v>
      </c>
      <c r="AD15">
        <v>0</v>
      </c>
      <c r="AE15" s="3">
        <f>+SUM(W15:AD15)</f>
        <v>3</v>
      </c>
      <c r="AF15" s="3"/>
      <c r="AG15" s="3"/>
      <c r="AH15" s="3"/>
      <c r="AI15" s="3"/>
      <c r="AN15" s="3">
        <v>32</v>
      </c>
      <c r="AO15" s="3">
        <v>30</v>
      </c>
      <c r="AR15" s="3">
        <v>22</v>
      </c>
      <c r="AS15" s="3">
        <v>25</v>
      </c>
      <c r="AT15" s="3">
        <v>29</v>
      </c>
      <c r="AU15" s="3">
        <v>28</v>
      </c>
      <c r="AV15" s="3">
        <v>29</v>
      </c>
      <c r="AW15" s="3">
        <v>4</v>
      </c>
      <c r="AX15" s="3">
        <v>26</v>
      </c>
      <c r="AY15" s="3">
        <v>28</v>
      </c>
      <c r="AZ15" s="3">
        <v>11</v>
      </c>
      <c r="BA15" s="3">
        <v>5</v>
      </c>
      <c r="BB15" s="3">
        <v>6</v>
      </c>
      <c r="BC15" s="3">
        <v>24</v>
      </c>
    </row>
    <row r="16" spans="1:56">
      <c r="A16" s="7">
        <v>15</v>
      </c>
      <c r="B16">
        <f>IFERROR(IF(VLOOKUP($A16,$AK$2:$AK$20,1,0),1,0),0)</f>
        <v>1</v>
      </c>
      <c r="C16">
        <f>IFERROR(IF(VLOOKUP($A16,AL$2:AL$20,1,0),1,0),0)</f>
        <v>1</v>
      </c>
      <c r="D16">
        <f>IFERROR(IF(VLOOKUP($A16,AM$2:AM$20,1,0),1,0),0)</f>
        <v>1</v>
      </c>
      <c r="E16">
        <f>IFERROR(IF(VLOOKUP($A16,AN$2:AN$20,1,0),1,0),0)</f>
        <v>0</v>
      </c>
      <c r="F16">
        <f>IFERROR(IF(VLOOKUP($A16,AO$2:AO$20,1,0),1,0),0)</f>
        <v>1</v>
      </c>
      <c r="G16">
        <f>IFERROR(IF(VLOOKUP($A16,AP$2:AP$20,1,0),1,0),0)</f>
        <v>0</v>
      </c>
      <c r="H16">
        <f>IFERROR(IF(VLOOKUP($A16,AQ$2:AQ$20,1,0),1,0),0)</f>
        <v>0</v>
      </c>
      <c r="I16">
        <f>IFERROR(IF(VLOOKUP($A16,AR$2:AR$20,1,0),1,0),0)</f>
        <v>0</v>
      </c>
      <c r="J16">
        <f>IFERROR(IF(VLOOKUP($A16,AS$2:AS$20,1,0),1,0),0)</f>
        <v>0</v>
      </c>
      <c r="K16">
        <f>IFERROR(IF(VLOOKUP($A16,AT$2:AT$20,1,0),1,0),0)</f>
        <v>1</v>
      </c>
      <c r="L16">
        <f>IFERROR(IF(VLOOKUP($A16,AU$2:AU$20,1,0),1,0),0)</f>
        <v>1</v>
      </c>
      <c r="M16">
        <f>IFERROR(IF(VLOOKUP($A16,AV$2:AV$20,1,0),1,0),0)</f>
        <v>0</v>
      </c>
      <c r="N16">
        <f>IFERROR(IF(VLOOKUP($A16,AW$2:AW$20,1,0),1,0),0)</f>
        <v>1</v>
      </c>
      <c r="O16">
        <f>IFERROR(IF(VLOOKUP($A16,AX$2:AX$20,1,0),1,0),0)</f>
        <v>1</v>
      </c>
      <c r="P16">
        <f>IFERROR(IF(VLOOKUP($A16,AY$2:AY$20,1,0),1,0),0)</f>
        <v>1</v>
      </c>
      <c r="Q16">
        <f>IFERROR(IF(VLOOKUP($A16,AZ$2:AZ$20,1,0),1,0),0)</f>
        <v>1</v>
      </c>
      <c r="R16">
        <f>IFERROR(IF(VLOOKUP($A16,BA$2:BA$20,1,0),1,0),0)</f>
        <v>1</v>
      </c>
      <c r="S16">
        <f>IFERROR(IF(VLOOKUP($A16,BB$2:BB$20,1,0),1,0),0)</f>
        <v>0</v>
      </c>
      <c r="T16">
        <f>IFERROR(IF(VLOOKUP($A16,BC$2:BC$20,1,0),1,0),0)</f>
        <v>1</v>
      </c>
      <c r="U16">
        <f>IFERROR(IF(VLOOKUP($A16,BD$2:BD$20,1,0),1,0),0)</f>
        <v>0</v>
      </c>
      <c r="V16" s="3">
        <f>SUM(B16:U16)</f>
        <v>12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 s="3">
        <f>+SUM(W16:AD16)</f>
        <v>6</v>
      </c>
      <c r="AF16" s="3"/>
      <c r="AG16" s="3"/>
      <c r="AH16" s="3"/>
      <c r="AI16" s="3"/>
      <c r="AN16" s="3">
        <v>7</v>
      </c>
      <c r="AT16" s="3">
        <v>26</v>
      </c>
      <c r="AU16" s="3">
        <v>24</v>
      </c>
      <c r="AV16" s="3">
        <v>28</v>
      </c>
      <c r="AW16" s="3">
        <v>15</v>
      </c>
      <c r="AY16" s="3">
        <v>3</v>
      </c>
      <c r="AZ16" s="3">
        <v>17</v>
      </c>
      <c r="BA16" s="3">
        <v>15</v>
      </c>
      <c r="BB16" s="3">
        <v>22</v>
      </c>
      <c r="BC16" s="3">
        <v>28</v>
      </c>
    </row>
    <row r="17" spans="1:56">
      <c r="A17" s="7">
        <v>16</v>
      </c>
      <c r="B17">
        <f>IFERROR(IF(VLOOKUP($A17,$AK$2:$AK$20,1,0),1,0),0)</f>
        <v>1</v>
      </c>
      <c r="C17">
        <f>IFERROR(IF(VLOOKUP($A17,AL$2:AL$20,1,0),1,0),0)</f>
        <v>1</v>
      </c>
      <c r="D17">
        <f>IFERROR(IF(VLOOKUP($A17,AM$2:AM$20,1,0),1,0),0)</f>
        <v>0</v>
      </c>
      <c r="E17">
        <f>IFERROR(IF(VLOOKUP($A17,AN$2:AN$20,1,0),1,0),0)</f>
        <v>0</v>
      </c>
      <c r="F17">
        <f>IFERROR(IF(VLOOKUP($A17,AO$2:AO$20,1,0),1,0),0)</f>
        <v>1</v>
      </c>
      <c r="G17">
        <f>IFERROR(IF(VLOOKUP($A17,AP$2:AP$20,1,0),1,0),0)</f>
        <v>1</v>
      </c>
      <c r="H17">
        <f>IFERROR(IF(VLOOKUP($A17,AQ$2:AQ$20,1,0),1,0),0)</f>
        <v>0</v>
      </c>
      <c r="I17">
        <f>IFERROR(IF(VLOOKUP($A17,AR$2:AR$20,1,0),1,0),0)</f>
        <v>0</v>
      </c>
      <c r="J17">
        <f>IFERROR(IF(VLOOKUP($A17,AS$2:AS$20,1,0),1,0),0)</f>
        <v>1</v>
      </c>
      <c r="K17">
        <f>IFERROR(IF(VLOOKUP($A17,AT$2:AT$20,1,0),1,0),0)</f>
        <v>1</v>
      </c>
      <c r="L17">
        <f>IFERROR(IF(VLOOKUP($A17,AU$2:AU$20,1,0),1,0),0)</f>
        <v>1</v>
      </c>
      <c r="M17">
        <f>IFERROR(IF(VLOOKUP($A17,AV$2:AV$20,1,0),1,0),0)</f>
        <v>1</v>
      </c>
      <c r="N17">
        <f>IFERROR(IF(VLOOKUP($A17,AW$2:AW$20,1,0),1,0),0)</f>
        <v>0</v>
      </c>
      <c r="O17">
        <f>IFERROR(IF(VLOOKUP($A17,AX$2:AX$20,1,0),1,0),0)</f>
        <v>1</v>
      </c>
      <c r="P17">
        <f>IFERROR(IF(VLOOKUP($A17,AY$2:AY$20,1,0),1,0),0)</f>
        <v>1</v>
      </c>
      <c r="Q17">
        <f>IFERROR(IF(VLOOKUP($A17,AZ$2:AZ$20,1,0),1,0),0)</f>
        <v>1</v>
      </c>
      <c r="R17">
        <f>IFERROR(IF(VLOOKUP($A17,BA$2:BA$20,1,0),1,0),0)</f>
        <v>1</v>
      </c>
      <c r="S17">
        <f>IFERROR(IF(VLOOKUP($A17,BB$2:BB$20,1,0),1,0),0)</f>
        <v>0</v>
      </c>
      <c r="T17">
        <f>IFERROR(IF(VLOOKUP($A17,BC$2:BC$20,1,0),1,0),0)</f>
        <v>1</v>
      </c>
      <c r="U17">
        <f>IFERROR(IF(VLOOKUP($A17,BD$2:BD$20,1,0),1,0),0)</f>
        <v>1</v>
      </c>
      <c r="V17" s="3">
        <f>SUM(B17:U17)</f>
        <v>14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 s="3">
        <f>+SUM(W17:AD17)</f>
        <v>2</v>
      </c>
      <c r="AF17" s="3"/>
      <c r="AG17" s="3"/>
      <c r="AH17" s="3"/>
      <c r="AI17" s="3"/>
      <c r="AN17" s="3">
        <v>26</v>
      </c>
      <c r="AT17" s="3">
        <v>4</v>
      </c>
      <c r="AU17" s="3">
        <v>17</v>
      </c>
      <c r="AV17" s="3">
        <v>30</v>
      </c>
      <c r="AY17" s="3">
        <v>10</v>
      </c>
      <c r="AZ17" s="3">
        <v>15</v>
      </c>
      <c r="BA17" s="3">
        <v>4</v>
      </c>
      <c r="BC17" s="3">
        <v>6</v>
      </c>
    </row>
    <row r="18" spans="1:56">
      <c r="A18">
        <v>17</v>
      </c>
      <c r="B18">
        <f>IFERROR(IF(VLOOKUP($A18,$AK$2:$AK$20,1,0),1,0),0)</f>
        <v>0</v>
      </c>
      <c r="C18">
        <f>IFERROR(IF(VLOOKUP($A18,AL$2:AL$20,1,0),1,0),0)</f>
        <v>0</v>
      </c>
      <c r="D18">
        <f>IFERROR(IF(VLOOKUP($A18,AM$2:AM$20,1,0),1,0),0)</f>
        <v>0</v>
      </c>
      <c r="E18">
        <f>IFERROR(IF(VLOOKUP($A18,AN$2:AN$20,1,0),1,0),0)</f>
        <v>0</v>
      </c>
      <c r="F18">
        <f>IFERROR(IF(VLOOKUP($A18,AO$2:AO$20,1,0),1,0),0)</f>
        <v>0</v>
      </c>
      <c r="G18">
        <f>IFERROR(IF(VLOOKUP($A18,AP$2:AP$20,1,0),1,0),0)</f>
        <v>0</v>
      </c>
      <c r="H18">
        <f>IFERROR(IF(VLOOKUP($A18,AQ$2:AQ$20,1,0),1,0),0)</f>
        <v>0</v>
      </c>
      <c r="I18">
        <f>IFERROR(IF(VLOOKUP($A18,AR$2:AR$20,1,0),1,0),0)</f>
        <v>0</v>
      </c>
      <c r="J18">
        <f>IFERROR(IF(VLOOKUP($A18,AS$2:AS$20,1,0),1,0),0)</f>
        <v>0</v>
      </c>
      <c r="K18">
        <f>IFERROR(IF(VLOOKUP($A18,AT$2:AT$20,1,0),1,0),0)</f>
        <v>0</v>
      </c>
      <c r="L18">
        <f>IFERROR(IF(VLOOKUP($A18,AU$2:AU$20,1,0),1,0),0)</f>
        <v>1</v>
      </c>
      <c r="M18">
        <f>IFERROR(IF(VLOOKUP($A18,AV$2:AV$20,1,0),1,0),0)</f>
        <v>0</v>
      </c>
      <c r="N18">
        <f>IFERROR(IF(VLOOKUP($A18,AW$2:AW$20,1,0),1,0),0)</f>
        <v>0</v>
      </c>
      <c r="O18">
        <f>IFERROR(IF(VLOOKUP($A18,AX$2:AX$20,1,0),1,0),0)</f>
        <v>0</v>
      </c>
      <c r="P18">
        <f>IFERROR(IF(VLOOKUP($A18,AY$2:AY$20,1,0),1,0),0)</f>
        <v>0</v>
      </c>
      <c r="Q18">
        <f>IFERROR(IF(VLOOKUP($A18,AZ$2:AZ$20,1,0),1,0),0)</f>
        <v>1</v>
      </c>
      <c r="R18">
        <f>IFERROR(IF(VLOOKUP($A18,BA$2:BA$20,1,0),1,0),0)</f>
        <v>1</v>
      </c>
      <c r="S18">
        <f>IFERROR(IF(VLOOKUP($A18,BB$2:BB$20,1,0),1,0),0)</f>
        <v>0</v>
      </c>
      <c r="T18">
        <f>IFERROR(IF(VLOOKUP($A18,BC$2:BC$20,1,0),1,0),0)</f>
        <v>0</v>
      </c>
      <c r="U18">
        <f>IFERROR(IF(VLOOKUP($A18,BD$2:BD$20,1,0),1,0),0)</f>
        <v>0</v>
      </c>
      <c r="V18" s="3">
        <f>SUM(B18:U18)</f>
        <v>3</v>
      </c>
      <c r="W18">
        <v>1</v>
      </c>
      <c r="X18">
        <v>0</v>
      </c>
      <c r="Y18">
        <v>1</v>
      </c>
      <c r="AA18">
        <v>1</v>
      </c>
      <c r="AB18">
        <v>1</v>
      </c>
      <c r="AC18">
        <v>1</v>
      </c>
      <c r="AD18">
        <v>1</v>
      </c>
      <c r="AE18" s="3">
        <f>+SUM(W18:AD18)</f>
        <v>6</v>
      </c>
      <c r="AF18" s="3"/>
      <c r="AG18" s="3"/>
      <c r="AH18" s="3"/>
      <c r="AI18" s="3"/>
      <c r="AT18" s="3">
        <v>14</v>
      </c>
      <c r="AV18" s="3">
        <v>26</v>
      </c>
      <c r="AY18" s="3">
        <v>15</v>
      </c>
      <c r="AZ18" s="3">
        <v>29</v>
      </c>
      <c r="BA18" s="3">
        <v>22</v>
      </c>
      <c r="BC18" s="3">
        <v>13</v>
      </c>
    </row>
    <row r="19" spans="1:56">
      <c r="A19" s="7">
        <v>18</v>
      </c>
      <c r="B19">
        <f>IFERROR(IF(VLOOKUP($A19,$AK$2:$AK$20,1,0),1,0),0)</f>
        <v>1</v>
      </c>
      <c r="C19">
        <f>IFERROR(IF(VLOOKUP($A19,AL$2:AL$20,1,0),1,0),0)</f>
        <v>1</v>
      </c>
      <c r="D19">
        <f>IFERROR(IF(VLOOKUP($A19,AM$2:AM$20,1,0),1,0),0)</f>
        <v>1</v>
      </c>
      <c r="E19">
        <f>IFERROR(IF(VLOOKUP($A19,AN$2:AN$20,1,0),1,0),0)</f>
        <v>1</v>
      </c>
      <c r="F19">
        <f>IFERROR(IF(VLOOKUP($A19,AO$2:AO$20,1,0),1,0),0)</f>
        <v>1</v>
      </c>
      <c r="G19">
        <f>IFERROR(IF(VLOOKUP($A19,AP$2:AP$20,1,0),1,0),0)</f>
        <v>1</v>
      </c>
      <c r="H19">
        <f>IFERROR(IF(VLOOKUP($A19,AQ$2:AQ$20,1,0),1,0),0)</f>
        <v>1</v>
      </c>
      <c r="I19">
        <f>IFERROR(IF(VLOOKUP($A19,AR$2:AR$20,1,0),1,0),0)</f>
        <v>1</v>
      </c>
      <c r="J19">
        <f>IFERROR(IF(VLOOKUP($A19,AS$2:AS$20,1,0),1,0),0)</f>
        <v>1</v>
      </c>
      <c r="K19">
        <f>IFERROR(IF(VLOOKUP($A19,AT$2:AT$20,1,0),1,0),0)</f>
        <v>1</v>
      </c>
      <c r="L19">
        <f>IFERROR(IF(VLOOKUP($A19,AU$2:AU$20,1,0),1,0),0)</f>
        <v>1</v>
      </c>
      <c r="M19">
        <f>IFERROR(IF(VLOOKUP($A19,AV$2:AV$20,1,0),1,0),0)</f>
        <v>1</v>
      </c>
      <c r="N19">
        <f>IFERROR(IF(VLOOKUP($A19,AW$2:AW$20,1,0),1,0),0)</f>
        <v>1</v>
      </c>
      <c r="O19">
        <f>IFERROR(IF(VLOOKUP($A19,AX$2:AX$20,1,0),1,0),0)</f>
        <v>0</v>
      </c>
      <c r="P19">
        <f>IFERROR(IF(VLOOKUP($A19,AY$2:AY$20,1,0),1,0),0)</f>
        <v>1</v>
      </c>
      <c r="Q19">
        <f>IFERROR(IF(VLOOKUP($A19,AZ$2:AZ$20,1,0),1,0),0)</f>
        <v>1</v>
      </c>
      <c r="R19">
        <f>IFERROR(IF(VLOOKUP($A19,BA$2:BA$20,1,0),1,0),0)</f>
        <v>1</v>
      </c>
      <c r="S19">
        <f>IFERROR(IF(VLOOKUP($A19,BB$2:BB$20,1,0),1,0),0)</f>
        <v>1</v>
      </c>
      <c r="T19">
        <f>IFERROR(IF(VLOOKUP($A19,BC$2:BC$20,1,0),1,0),0)</f>
        <v>1</v>
      </c>
      <c r="U19">
        <f>IFERROR(IF(VLOOKUP($A19,BD$2:BD$20,1,0),1,0),0)</f>
        <v>1</v>
      </c>
      <c r="V19" s="3">
        <f>SUM(B19:U19)</f>
        <v>19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 s="3">
        <f>+SUM(W19:AD19)</f>
        <v>6</v>
      </c>
      <c r="AF19" s="3"/>
      <c r="AG19" s="3"/>
      <c r="AH19" s="3"/>
      <c r="AI19" s="3"/>
      <c r="AV19" s="3">
        <v>11</v>
      </c>
      <c r="BA19" s="3">
        <v>28</v>
      </c>
    </row>
    <row r="20" spans="1:56">
      <c r="A20" s="7">
        <v>19</v>
      </c>
      <c r="B20">
        <f>IFERROR(IF(VLOOKUP($A20,$AK$2:$AK$20,1,0),1,0),0)</f>
        <v>1</v>
      </c>
      <c r="C20">
        <f>IFERROR(IF(VLOOKUP($A20,AL$2:AL$20,1,0),1,0),0)</f>
        <v>1</v>
      </c>
      <c r="D20">
        <f>IFERROR(IF(VLOOKUP($A20,AM$2:AM$20,1,0),1,0),0)</f>
        <v>1</v>
      </c>
      <c r="E20">
        <f>IFERROR(IF(VLOOKUP($A20,AN$2:AN$20,1,0),1,0),0)</f>
        <v>1</v>
      </c>
      <c r="F20">
        <f>IFERROR(IF(VLOOKUP($A20,AO$2:AO$20,1,0),1,0),0)</f>
        <v>1</v>
      </c>
      <c r="G20">
        <f>IFERROR(IF(VLOOKUP($A20,AP$2:AP$20,1,0),1,0),0)</f>
        <v>1</v>
      </c>
      <c r="H20">
        <f>IFERROR(IF(VLOOKUP($A20,AQ$2:AQ$20,1,0),1,0),0)</f>
        <v>1</v>
      </c>
      <c r="I20">
        <f>IFERROR(IF(VLOOKUP($A20,AR$2:AR$20,1,0),1,0),0)</f>
        <v>1</v>
      </c>
      <c r="J20">
        <f>IFERROR(IF(VLOOKUP($A20,AS$2:AS$20,1,0),1,0),0)</f>
        <v>1</v>
      </c>
      <c r="K20">
        <f>IFERROR(IF(VLOOKUP($A20,AT$2:AT$20,1,0),1,0),0)</f>
        <v>1</v>
      </c>
      <c r="L20">
        <f>IFERROR(IF(VLOOKUP($A20,AU$2:AU$20,1,0),1,0),0)</f>
        <v>1</v>
      </c>
      <c r="M20">
        <f>IFERROR(IF(VLOOKUP($A20,AV$2:AV$20,1,0),1,0),0)</f>
        <v>1</v>
      </c>
      <c r="N20">
        <f>IFERROR(IF(VLOOKUP($A20,AW$2:AW$20,1,0),1,0),0)</f>
        <v>1</v>
      </c>
      <c r="O20">
        <f>IFERROR(IF(VLOOKUP($A20,AX$2:AX$20,1,0),1,0),0)</f>
        <v>1</v>
      </c>
      <c r="P20">
        <f>IFERROR(IF(VLOOKUP($A20,AY$2:AY$20,1,0),1,0),0)</f>
        <v>1</v>
      </c>
      <c r="Q20">
        <f>IFERROR(IF(VLOOKUP($A20,AZ$2:AZ$20,1,0),1,0),0)</f>
        <v>1</v>
      </c>
      <c r="R20">
        <f>IFERROR(IF(VLOOKUP($A20,BA$2:BA$20,1,0),1,0),0)</f>
        <v>1</v>
      </c>
      <c r="S20">
        <f>IFERROR(IF(VLOOKUP($A20,BB$2:BB$20,1,0),1,0),0)</f>
        <v>1</v>
      </c>
      <c r="T20">
        <f>IFERROR(IF(VLOOKUP($A20,BC$2:BC$20,1,0),1,0),0)</f>
        <v>1</v>
      </c>
      <c r="U20">
        <f>IFERROR(IF(VLOOKUP($A20,BD$2:BD$20,1,0),1,0),0)</f>
        <v>1</v>
      </c>
      <c r="V20" s="3">
        <f>SUM(B20:U20)</f>
        <v>20</v>
      </c>
      <c r="W20">
        <v>0</v>
      </c>
      <c r="X20">
        <v>1</v>
      </c>
      <c r="Y20">
        <v>1</v>
      </c>
      <c r="AA20">
        <v>0</v>
      </c>
      <c r="AB20">
        <v>0</v>
      </c>
      <c r="AC20">
        <v>0</v>
      </c>
      <c r="AD20">
        <v>0</v>
      </c>
      <c r="AE20" s="3">
        <f>+SUM(W20:AD20)</f>
        <v>2</v>
      </c>
      <c r="AF20" s="3"/>
      <c r="AG20" s="3"/>
      <c r="AH20" s="3"/>
      <c r="AI20" s="3"/>
      <c r="AK20" s="3">
        <v>0.83</v>
      </c>
      <c r="AL20" s="3">
        <v>0.83</v>
      </c>
      <c r="AM20" s="3">
        <v>0.84</v>
      </c>
      <c r="AN20" s="3">
        <v>0.85</v>
      </c>
      <c r="AO20" s="3">
        <v>0.85</v>
      </c>
      <c r="AP20" s="3">
        <v>0.84</v>
      </c>
      <c r="AQ20" s="3">
        <v>0.85</v>
      </c>
      <c r="AR20" s="3">
        <v>0.85</v>
      </c>
      <c r="AS20" s="3">
        <v>0.87</v>
      </c>
      <c r="AT20" s="3">
        <v>0.83</v>
      </c>
      <c r="AU20" s="3">
        <v>0.83</v>
      </c>
      <c r="AV20" s="3">
        <v>0.83</v>
      </c>
      <c r="AW20" s="3">
        <v>0.85</v>
      </c>
      <c r="AX20" s="3">
        <v>0.86</v>
      </c>
      <c r="AY20" s="3">
        <v>0.83</v>
      </c>
      <c r="AZ20" s="3">
        <v>0.86</v>
      </c>
      <c r="BA20" s="3">
        <v>0.83</v>
      </c>
      <c r="BB20" s="3">
        <v>0.86</v>
      </c>
      <c r="BC20" s="3">
        <v>0.87</v>
      </c>
      <c r="BD20" s="3">
        <v>0.85</v>
      </c>
    </row>
    <row r="21" spans="1:56">
      <c r="A21" s="7">
        <v>20</v>
      </c>
      <c r="B21">
        <f>IFERROR(IF(VLOOKUP($A21,$AK$2:$AK$20,1,0),1,0),0)</f>
        <v>0</v>
      </c>
      <c r="C21">
        <f>IFERROR(IF(VLOOKUP($A21,AL$2:AL$20,1,0),1,0),0)</f>
        <v>0</v>
      </c>
      <c r="D21">
        <f>IFERROR(IF(VLOOKUP($A21,AM$2:AM$20,1,0),1,0),0)</f>
        <v>0</v>
      </c>
      <c r="E21">
        <f>IFERROR(IF(VLOOKUP($A21,AN$2:AN$20,1,0),1,0),0)</f>
        <v>1</v>
      </c>
      <c r="F21">
        <f>IFERROR(IF(VLOOKUP($A21,AO$2:AO$20,1,0),1,0),0)</f>
        <v>0</v>
      </c>
      <c r="G21">
        <f>IFERROR(IF(VLOOKUP($A21,AP$2:AP$20,1,0),1,0),0)</f>
        <v>0</v>
      </c>
      <c r="H21">
        <f>IFERROR(IF(VLOOKUP($A21,AQ$2:AQ$20,1,0),1,0),0)</f>
        <v>1</v>
      </c>
      <c r="I21">
        <f>IFERROR(IF(VLOOKUP($A21,AR$2:AR$20,1,0),1,0),0)</f>
        <v>1</v>
      </c>
      <c r="J21">
        <f>IFERROR(IF(VLOOKUP($A21,AS$2:AS$20,1,0),1,0),0)</f>
        <v>1</v>
      </c>
      <c r="K21">
        <f>IFERROR(IF(VLOOKUP($A21,AT$2:AT$20,1,0),1,0),0)</f>
        <v>1</v>
      </c>
      <c r="L21">
        <f>IFERROR(IF(VLOOKUP($A21,AU$2:AU$20,1,0),1,0),0)</f>
        <v>1</v>
      </c>
      <c r="M21">
        <f>IFERROR(IF(VLOOKUP($A21,AV$2:AV$20,1,0),1,0),0)</f>
        <v>1</v>
      </c>
      <c r="N21">
        <f>IFERROR(IF(VLOOKUP($A21,AW$2:AW$20,1,0),1,0),0)</f>
        <v>1</v>
      </c>
      <c r="O21">
        <f>IFERROR(IF(VLOOKUP($A21,AX$2:AX$20,1,0),1,0),0)</f>
        <v>0</v>
      </c>
      <c r="P21">
        <f>IFERROR(IF(VLOOKUP($A21,AY$2:AY$20,1,0),1,0),0)</f>
        <v>1</v>
      </c>
      <c r="Q21">
        <f>IFERROR(IF(VLOOKUP($A21,AZ$2:AZ$20,1,0),1,0),0)</f>
        <v>1</v>
      </c>
      <c r="R21">
        <f>IFERROR(IF(VLOOKUP($A21,BA$2:BA$20,1,0),1,0),0)</f>
        <v>0</v>
      </c>
      <c r="S21">
        <f>IFERROR(IF(VLOOKUP($A21,BB$2:BB$20,1,0),1,0),0)</f>
        <v>0</v>
      </c>
      <c r="T21">
        <f>IFERROR(IF(VLOOKUP($A21,BC$2:BC$20,1,0),1,0),0)</f>
        <v>1</v>
      </c>
      <c r="U21">
        <f>IFERROR(IF(VLOOKUP($A21,BD$2:BD$20,1,0),1,0),0)</f>
        <v>1</v>
      </c>
      <c r="V21" s="3">
        <f>SUM(B21:U21)</f>
        <v>12</v>
      </c>
      <c r="W21">
        <v>0</v>
      </c>
      <c r="X21">
        <v>1</v>
      </c>
      <c r="Y21">
        <v>1</v>
      </c>
      <c r="AA21">
        <v>1</v>
      </c>
      <c r="AB21">
        <v>0</v>
      </c>
      <c r="AC21">
        <v>0</v>
      </c>
      <c r="AD21">
        <v>0</v>
      </c>
      <c r="AE21" s="3">
        <f>+SUM(W21:AD21)</f>
        <v>3</v>
      </c>
      <c r="AF21" s="3"/>
      <c r="AG21" s="3"/>
      <c r="AH21" s="3"/>
      <c r="AI21" s="3"/>
      <c r="AK21" s="3">
        <f>+COUNT(AK2:AK19)</f>
        <v>11</v>
      </c>
      <c r="AL21" s="3">
        <f>+COUNT(AL2:AL19)</f>
        <v>12</v>
      </c>
      <c r="AM21" s="3">
        <f>+COUNT(AM2:AM19)</f>
        <v>11</v>
      </c>
      <c r="AN21" s="3">
        <f>+COUNT(AN2:AN19)</f>
        <v>16</v>
      </c>
      <c r="AO21" s="3">
        <f>+COUNT(AO2:AO19)</f>
        <v>14</v>
      </c>
      <c r="AP21" s="3">
        <f>+COUNT(AP2:AP19)</f>
        <v>12</v>
      </c>
      <c r="AQ21" s="3">
        <f>+COUNT(AQ2:AQ19)</f>
        <v>13</v>
      </c>
      <c r="AR21" s="3">
        <f>+COUNT(AR2:AR19)</f>
        <v>14</v>
      </c>
      <c r="AS21" s="3">
        <f>+COUNT(AS2:AS19)</f>
        <v>14</v>
      </c>
      <c r="AT21" s="3">
        <f>+COUNT(AT2:AT19)</f>
        <v>17</v>
      </c>
      <c r="AU21" s="3">
        <f>+COUNT(AU2:AU19)</f>
        <v>16</v>
      </c>
      <c r="AV21" s="3">
        <f>+COUNT(AV2:AV19)</f>
        <v>18</v>
      </c>
      <c r="AW21" s="3">
        <f>+COUNT(AW2:AW19)</f>
        <v>15</v>
      </c>
      <c r="AX21" s="3">
        <f>+COUNT(AX2:AX19)</f>
        <v>14</v>
      </c>
      <c r="AY21" s="3">
        <f>+COUNT(AY2:AY19)</f>
        <v>17</v>
      </c>
      <c r="AZ21" s="3">
        <f>+COUNT(AZ2:AZ19)</f>
        <v>17</v>
      </c>
      <c r="BA21" s="3">
        <f>+COUNT(BA2:BA19)</f>
        <v>18</v>
      </c>
      <c r="BB21" s="3">
        <f>+COUNT(BB2:BB19)</f>
        <v>15</v>
      </c>
      <c r="BC21" s="3">
        <f>+COUNT(BC2:BC19)</f>
        <v>17</v>
      </c>
      <c r="BD21" s="3">
        <f>+COUNT(BD2:BD19)</f>
        <v>13</v>
      </c>
    </row>
    <row r="22" spans="1:56">
      <c r="A22" s="7">
        <v>21</v>
      </c>
      <c r="B22">
        <f>IFERROR(IF(VLOOKUP($A22,$AK$2:$AK$20,1,0),1,0),0)</f>
        <v>0</v>
      </c>
      <c r="C22">
        <f>IFERROR(IF(VLOOKUP($A22,AL$2:AL$20,1,0),1,0),0)</f>
        <v>1</v>
      </c>
      <c r="D22">
        <f>IFERROR(IF(VLOOKUP($A22,AM$2:AM$20,1,0),1,0),0)</f>
        <v>1</v>
      </c>
      <c r="E22">
        <f>IFERROR(IF(VLOOKUP($A22,AN$2:AN$20,1,0),1,0),0)</f>
        <v>1</v>
      </c>
      <c r="F22">
        <f>IFERROR(IF(VLOOKUP($A22,AO$2:AO$20,1,0),1,0),0)</f>
        <v>0</v>
      </c>
      <c r="G22">
        <f>IFERROR(IF(VLOOKUP($A22,AP$2:AP$20,1,0),1,0),0)</f>
        <v>1</v>
      </c>
      <c r="H22">
        <f>IFERROR(IF(VLOOKUP($A22,AQ$2:AQ$20,1,0),1,0),0)</f>
        <v>1</v>
      </c>
      <c r="I22">
        <f>IFERROR(IF(VLOOKUP($A22,AR$2:AR$20,1,0),1,0),0)</f>
        <v>1</v>
      </c>
      <c r="J22">
        <f>IFERROR(IF(VLOOKUP($A22,AS$2:AS$20,1,0),1,0),0)</f>
        <v>1</v>
      </c>
      <c r="K22">
        <f>IFERROR(IF(VLOOKUP($A22,AT$2:AT$20,1,0),1,0),0)</f>
        <v>1</v>
      </c>
      <c r="L22">
        <f>IFERROR(IF(VLOOKUP($A22,AU$2:AU$20,1,0),1,0),0)</f>
        <v>1</v>
      </c>
      <c r="M22">
        <f>IFERROR(IF(VLOOKUP($A22,AV$2:AV$20,1,0),1,0),0)</f>
        <v>0</v>
      </c>
      <c r="N22">
        <f>IFERROR(IF(VLOOKUP($A22,AW$2:AW$20,1,0),1,0),0)</f>
        <v>1</v>
      </c>
      <c r="O22">
        <f>IFERROR(IF(VLOOKUP($A22,AX$2:AX$20,1,0),1,0),0)</f>
        <v>1</v>
      </c>
      <c r="P22">
        <f>IFERROR(IF(VLOOKUP($A22,AY$2:AY$20,1,0),1,0),0)</f>
        <v>1</v>
      </c>
      <c r="Q22">
        <f>IFERROR(IF(VLOOKUP($A22,AZ$2:AZ$20,1,0),1,0),0)</f>
        <v>0</v>
      </c>
      <c r="R22">
        <f>IFERROR(IF(VLOOKUP($A22,BA$2:BA$20,1,0),1,0),0)</f>
        <v>1</v>
      </c>
      <c r="S22">
        <f>IFERROR(IF(VLOOKUP($A22,BB$2:BB$20,1,0),1,0),0)</f>
        <v>1</v>
      </c>
      <c r="T22">
        <f>IFERROR(IF(VLOOKUP($A22,BC$2:BC$20,1,0),1,0),0)</f>
        <v>1</v>
      </c>
      <c r="U22">
        <f>IFERROR(IF(VLOOKUP($A22,BD$2:BD$20,1,0),1,0),0)</f>
        <v>1</v>
      </c>
      <c r="V22" s="3">
        <f>SUM(B22:U22)</f>
        <v>16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s="3">
        <f>+SUM(W22:AD22)</f>
        <v>5</v>
      </c>
      <c r="AF22" s="3"/>
      <c r="AG22" s="3"/>
      <c r="AH22" s="3"/>
      <c r="AI22" s="3"/>
      <c r="AK22">
        <v>11</v>
      </c>
      <c r="AL22">
        <v>12</v>
      </c>
      <c r="AM22">
        <v>11</v>
      </c>
      <c r="AN22">
        <v>16</v>
      </c>
      <c r="AO22">
        <v>14</v>
      </c>
      <c r="AP22">
        <v>12</v>
      </c>
      <c r="AQ22">
        <v>13</v>
      </c>
      <c r="AR22">
        <v>14</v>
      </c>
      <c r="AS22">
        <v>14</v>
      </c>
      <c r="AT22">
        <v>17</v>
      </c>
      <c r="AU22">
        <v>16</v>
      </c>
      <c r="AV22">
        <v>18</v>
      </c>
      <c r="AW22">
        <v>15</v>
      </c>
      <c r="AX22">
        <v>14</v>
      </c>
      <c r="AY22">
        <v>17</v>
      </c>
      <c r="AZ22">
        <v>17</v>
      </c>
      <c r="BA22">
        <v>18</v>
      </c>
      <c r="BB22">
        <v>15</v>
      </c>
      <c r="BC22">
        <v>17</v>
      </c>
      <c r="BD22">
        <v>13</v>
      </c>
    </row>
    <row r="23" spans="1:56">
      <c r="A23" s="8">
        <v>22</v>
      </c>
      <c r="B23">
        <f>IFERROR(IF(VLOOKUP($A23,$AK$2:$AK$20,1,0),1,0),0)</f>
        <v>0</v>
      </c>
      <c r="C23">
        <f>IFERROR(IF(VLOOKUP($A23,AL$2:AL$20,1,0),1,0),0)</f>
        <v>0</v>
      </c>
      <c r="D23">
        <f>IFERROR(IF(VLOOKUP($A23,AM$2:AM$20,1,0),1,0),0)</f>
        <v>1</v>
      </c>
      <c r="E23">
        <f>IFERROR(IF(VLOOKUP($A23,AN$2:AN$20,1,0),1,0),0)</f>
        <v>0</v>
      </c>
      <c r="F23">
        <f>IFERROR(IF(VLOOKUP($A23,AO$2:AO$20,1,0),1,0),0)</f>
        <v>0</v>
      </c>
      <c r="G23">
        <f>IFERROR(IF(VLOOKUP($A23,AP$2:AP$20,1,0),1,0),0)</f>
        <v>0</v>
      </c>
      <c r="H23">
        <f>IFERROR(IF(VLOOKUP($A23,AQ$2:AQ$20,1,0),1,0),0)</f>
        <v>0</v>
      </c>
      <c r="I23">
        <f>IFERROR(IF(VLOOKUP($A23,AR$2:AR$20,1,0),1,0),0)</f>
        <v>1</v>
      </c>
      <c r="J23">
        <f>IFERROR(IF(VLOOKUP($A23,AS$2:AS$20,1,0),1,0),0)</f>
        <v>0</v>
      </c>
      <c r="K23">
        <f>IFERROR(IF(VLOOKUP($A23,AT$2:AT$20,1,0),1,0),0)</f>
        <v>0</v>
      </c>
      <c r="L23">
        <f>IFERROR(IF(VLOOKUP($A23,AU$2:AU$20,1,0),1,0),0)</f>
        <v>0</v>
      </c>
      <c r="M23">
        <f>IFERROR(IF(VLOOKUP($A23,AV$2:AV$20,1,0),1,0),0)</f>
        <v>0</v>
      </c>
      <c r="N23">
        <f>IFERROR(IF(VLOOKUP($A23,AW$2:AW$20,1,0),1,0),0)</f>
        <v>0</v>
      </c>
      <c r="O23">
        <f>IFERROR(IF(VLOOKUP($A23,AX$2:AX$20,1,0),1,0),0)</f>
        <v>0</v>
      </c>
      <c r="P23">
        <f>IFERROR(IF(VLOOKUP($A23,AY$2:AY$20,1,0),1,0),0)</f>
        <v>0</v>
      </c>
      <c r="Q23">
        <f>IFERROR(IF(VLOOKUP($A23,AZ$2:AZ$20,1,0),1,0),0)</f>
        <v>1</v>
      </c>
      <c r="R23">
        <f>IFERROR(IF(VLOOKUP($A23,BA$2:BA$20,1,0),1,0),0)</f>
        <v>1</v>
      </c>
      <c r="S23">
        <f>IFERROR(IF(VLOOKUP($A23,BB$2:BB$20,1,0),1,0),0)</f>
        <v>1</v>
      </c>
      <c r="T23">
        <f>IFERROR(IF(VLOOKUP($A23,BC$2:BC$20,1,0),1,0),0)</f>
        <v>1</v>
      </c>
      <c r="U23">
        <f>IFERROR(IF(VLOOKUP($A23,BD$2:BD$20,1,0),1,0),0)</f>
        <v>0</v>
      </c>
      <c r="V23" s="3">
        <f>SUM(B23:U23)</f>
        <v>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 s="3">
        <f>+SUM(W23:AD23)</f>
        <v>7</v>
      </c>
      <c r="AF23" s="3"/>
      <c r="AG23" s="3"/>
      <c r="AH23" s="3"/>
      <c r="AI23" s="3"/>
      <c r="AK23" s="3" t="b">
        <f>+AK22=AK21</f>
        <v>1</v>
      </c>
      <c r="AL23" s="3" t="b">
        <f>+AL22=AL21</f>
        <v>1</v>
      </c>
      <c r="AM23" s="3" t="b">
        <f>+AM22=AM21</f>
        <v>1</v>
      </c>
      <c r="AN23" s="3" t="b">
        <f>+AN22=AN21</f>
        <v>1</v>
      </c>
      <c r="AO23" s="3" t="b">
        <f>+AO22=AO21</f>
        <v>1</v>
      </c>
      <c r="AP23" s="3" t="b">
        <f>+AP22=AP21</f>
        <v>1</v>
      </c>
      <c r="AQ23" s="3" t="b">
        <f>+AQ22=AQ21</f>
        <v>1</v>
      </c>
      <c r="AR23" s="3" t="b">
        <f>+AR22=AR21</f>
        <v>1</v>
      </c>
      <c r="AS23" s="3" t="b">
        <f>+AS22=AS21</f>
        <v>1</v>
      </c>
      <c r="AT23" s="3" t="b">
        <f>+AT22=AT21</f>
        <v>1</v>
      </c>
      <c r="AU23" s="3" t="b">
        <f>+AU22=AU21</f>
        <v>1</v>
      </c>
      <c r="AV23" s="3" t="b">
        <f>+AV22=AV21</f>
        <v>1</v>
      </c>
      <c r="AW23" s="3" t="b">
        <f>+AW22=AW21</f>
        <v>1</v>
      </c>
      <c r="AX23" s="3" t="b">
        <f>+AX22=AX21</f>
        <v>1</v>
      </c>
      <c r="AY23" s="3" t="b">
        <f>+AY22=AY21</f>
        <v>1</v>
      </c>
      <c r="AZ23" s="3" t="b">
        <f>+AZ22=AZ21</f>
        <v>1</v>
      </c>
      <c r="BA23" s="3" t="b">
        <f>+BA22=BA21</f>
        <v>1</v>
      </c>
      <c r="BB23" s="3" t="b">
        <f>+BB22=BB21</f>
        <v>1</v>
      </c>
      <c r="BC23" s="3" t="b">
        <f>+BC22=BC21</f>
        <v>1</v>
      </c>
      <c r="BD23" s="3" t="b">
        <f>+BD22=BD21</f>
        <v>1</v>
      </c>
    </row>
    <row r="24" spans="1:56">
      <c r="A24">
        <v>23</v>
      </c>
      <c r="B24">
        <f>IFERROR(IF(VLOOKUP($A24,$AK$2:$AK$20,1,0),1,0),0)</f>
        <v>0</v>
      </c>
      <c r="C24">
        <f>IFERROR(IF(VLOOKUP($A24,AL$2:AL$20,1,0),1,0),0)</f>
        <v>0</v>
      </c>
      <c r="D24">
        <f>IFERROR(IF(VLOOKUP($A24,AM$2:AM$20,1,0),1,0),0)</f>
        <v>1</v>
      </c>
      <c r="E24">
        <f>IFERROR(IF(VLOOKUP($A24,AN$2:AN$20,1,0),1,0),0)</f>
        <v>0</v>
      </c>
      <c r="F24">
        <f>IFERROR(IF(VLOOKUP($A24,AO$2:AO$20,1,0),1,0),0)</f>
        <v>0</v>
      </c>
      <c r="G24">
        <f>IFERROR(IF(VLOOKUP($A24,AP$2:AP$20,1,0),1,0),0)</f>
        <v>0</v>
      </c>
      <c r="H24">
        <f>IFERROR(IF(VLOOKUP($A24,AQ$2:AQ$20,1,0),1,0),0)</f>
        <v>0</v>
      </c>
      <c r="I24">
        <f>IFERROR(IF(VLOOKUP($A24,AR$2:AR$20,1,0),1,0),0)</f>
        <v>0</v>
      </c>
      <c r="J24">
        <f>IFERROR(IF(VLOOKUP($A24,AS$2:AS$20,1,0),1,0),0)</f>
        <v>0</v>
      </c>
      <c r="K24">
        <f>IFERROR(IF(VLOOKUP($A24,AT$2:AT$20,1,0),1,0),0)</f>
        <v>0</v>
      </c>
      <c r="L24">
        <f>IFERROR(IF(VLOOKUP($A24,AU$2:AU$20,1,0),1,0),0)</f>
        <v>0</v>
      </c>
      <c r="M24">
        <f>IFERROR(IF(VLOOKUP($A24,AV$2:AV$20,1,0),1,0),0)</f>
        <v>0</v>
      </c>
      <c r="N24">
        <f>IFERROR(IF(VLOOKUP($A24,AW$2:AW$20,1,0),1,0),0)</f>
        <v>0</v>
      </c>
      <c r="O24">
        <f>IFERROR(IF(VLOOKUP($A24,AX$2:AX$20,1,0),1,0),0)</f>
        <v>0</v>
      </c>
      <c r="P24">
        <f>IFERROR(IF(VLOOKUP($A24,AY$2:AY$20,1,0),1,0),0)</f>
        <v>0</v>
      </c>
      <c r="Q24">
        <f>IFERROR(IF(VLOOKUP($A24,AZ$2:AZ$20,1,0),1,0),0)</f>
        <v>0</v>
      </c>
      <c r="R24">
        <f>IFERROR(IF(VLOOKUP($A24,BA$2:BA$20,1,0),1,0),0)</f>
        <v>0</v>
      </c>
      <c r="S24">
        <f>IFERROR(IF(VLOOKUP($A24,BB$2:BB$20,1,0),1,0),0)</f>
        <v>0</v>
      </c>
      <c r="T24">
        <f>IFERROR(IF(VLOOKUP($A24,BC$2:BC$20,1,0),1,0),0)</f>
        <v>1</v>
      </c>
      <c r="U24">
        <f>IFERROR(IF(VLOOKUP($A24,BD$2:BD$20,1,0),1,0),0)</f>
        <v>0</v>
      </c>
      <c r="V24" s="3">
        <f>SUM(B24:U24)</f>
        <v>2</v>
      </c>
      <c r="W24">
        <v>0</v>
      </c>
      <c r="X24">
        <v>0</v>
      </c>
      <c r="Y24">
        <v>0</v>
      </c>
      <c r="AA24">
        <v>1</v>
      </c>
      <c r="AB24">
        <v>1</v>
      </c>
      <c r="AC24">
        <v>1</v>
      </c>
      <c r="AD24">
        <v>1</v>
      </c>
      <c r="AE24" s="3">
        <f>+SUM(W24:AD24)</f>
        <v>4</v>
      </c>
      <c r="AF24" s="3"/>
      <c r="AG24" s="3"/>
      <c r="AH24" s="3"/>
      <c r="AI24" s="3"/>
    </row>
    <row r="25" spans="1:56">
      <c r="A25" s="7">
        <v>24</v>
      </c>
      <c r="B25">
        <f>IFERROR(IF(VLOOKUP($A25,$AK$2:$AK$20,1,0),1,0),0)</f>
        <v>1</v>
      </c>
      <c r="C25">
        <f>IFERROR(IF(VLOOKUP($A25,AL$2:AL$20,1,0),1,0),0)</f>
        <v>1</v>
      </c>
      <c r="D25">
        <f>IFERROR(IF(VLOOKUP($A25,AM$2:AM$20,1,0),1,0),0)</f>
        <v>1</v>
      </c>
      <c r="E25">
        <f>IFERROR(IF(VLOOKUP($A25,AN$2:AN$20,1,0),1,0),0)</f>
        <v>1</v>
      </c>
      <c r="F25">
        <f>IFERROR(IF(VLOOKUP($A25,AO$2:AO$20,1,0),1,0),0)</f>
        <v>1</v>
      </c>
      <c r="G25">
        <f>IFERROR(IF(VLOOKUP($A25,AP$2:AP$20,1,0),1,0),0)</f>
        <v>1</v>
      </c>
      <c r="H25">
        <f>IFERROR(IF(VLOOKUP($A25,AQ$2:AQ$20,1,0),1,0),0)</f>
        <v>1</v>
      </c>
      <c r="I25">
        <f>IFERROR(IF(VLOOKUP($A25,AR$2:AR$20,1,0),1,0),0)</f>
        <v>1</v>
      </c>
      <c r="J25">
        <f>IFERROR(IF(VLOOKUP($A25,AS$2:AS$20,1,0),1,0),0)</f>
        <v>0</v>
      </c>
      <c r="K25">
        <f>IFERROR(IF(VLOOKUP($A25,AT$2:AT$20,1,0),1,0),0)</f>
        <v>1</v>
      </c>
      <c r="L25">
        <f>IFERROR(IF(VLOOKUP($A25,AU$2:AU$20,1,0),1,0),0)</f>
        <v>1</v>
      </c>
      <c r="M25">
        <f>IFERROR(IF(VLOOKUP($A25,AV$2:AV$20,1,0),1,0),0)</f>
        <v>1</v>
      </c>
      <c r="N25">
        <f>IFERROR(IF(VLOOKUP($A25,AW$2:AW$20,1,0),1,0),0)</f>
        <v>0</v>
      </c>
      <c r="O25">
        <f>IFERROR(IF(VLOOKUP($A25,AX$2:AX$20,1,0),1,0),0)</f>
        <v>1</v>
      </c>
      <c r="P25">
        <f>IFERROR(IF(VLOOKUP($A25,AY$2:AY$20,1,0),1,0),0)</f>
        <v>1</v>
      </c>
      <c r="Q25">
        <f>IFERROR(IF(VLOOKUP($A25,AZ$2:AZ$20,1,0),1,0),0)</f>
        <v>1</v>
      </c>
      <c r="R25">
        <f>IFERROR(IF(VLOOKUP($A25,BA$2:BA$20,1,0),1,0),0)</f>
        <v>1</v>
      </c>
      <c r="S25">
        <f>IFERROR(IF(VLOOKUP($A25,BB$2:BB$20,1,0),1,0),0)</f>
        <v>1</v>
      </c>
      <c r="T25">
        <f>IFERROR(IF(VLOOKUP($A25,BC$2:BC$20,1,0),1,0),0)</f>
        <v>1</v>
      </c>
      <c r="U25">
        <f>IFERROR(IF(VLOOKUP($A25,BD$2:BD$20,1,0),1,0),0)</f>
        <v>1</v>
      </c>
      <c r="V25" s="3">
        <f>SUM(B25:U25)</f>
        <v>18</v>
      </c>
      <c r="W25">
        <v>0</v>
      </c>
      <c r="X25">
        <v>1</v>
      </c>
      <c r="Y25">
        <v>0</v>
      </c>
      <c r="AA25">
        <v>1</v>
      </c>
      <c r="AB25">
        <v>0</v>
      </c>
      <c r="AC25">
        <v>1</v>
      </c>
      <c r="AD25">
        <v>0</v>
      </c>
      <c r="AE25" s="3">
        <f>+SUM(W25:AD25)</f>
        <v>3</v>
      </c>
      <c r="AF25" s="3"/>
      <c r="AG25" s="3"/>
      <c r="AH25" s="3"/>
      <c r="AI25" s="3"/>
    </row>
    <row r="26" spans="1:56" ht="19">
      <c r="A26" s="7">
        <v>25</v>
      </c>
      <c r="B26">
        <f>IFERROR(IF(VLOOKUP($A26,$AK$2:$AK$20,1,0),1,0),0)</f>
        <v>1</v>
      </c>
      <c r="C26">
        <f>IFERROR(IF(VLOOKUP($A26,AL$2:AL$20,1,0),1,0),0)</f>
        <v>0</v>
      </c>
      <c r="D26">
        <f>IFERROR(IF(VLOOKUP($A26,AM$2:AM$20,1,0),1,0),0)</f>
        <v>1</v>
      </c>
      <c r="E26">
        <f>IFERROR(IF(VLOOKUP($A26,AN$2:AN$20,1,0),1,0),0)</f>
        <v>1</v>
      </c>
      <c r="F26">
        <f>IFERROR(IF(VLOOKUP($A26,AO$2:AO$20,1,0),1,0),0)</f>
        <v>1</v>
      </c>
      <c r="G26">
        <f>IFERROR(IF(VLOOKUP($A26,AP$2:AP$20,1,0),1,0),0)</f>
        <v>1</v>
      </c>
      <c r="H26">
        <f>IFERROR(IF(VLOOKUP($A26,AQ$2:AQ$20,1,0),1,0),0)</f>
        <v>1</v>
      </c>
      <c r="I26">
        <f>IFERROR(IF(VLOOKUP($A26,AR$2:AR$20,1,0),1,0),0)</f>
        <v>1</v>
      </c>
      <c r="J26">
        <f>IFERROR(IF(VLOOKUP($A26,AS$2:AS$20,1,0),1,0),0)</f>
        <v>1</v>
      </c>
      <c r="K26">
        <f>IFERROR(IF(VLOOKUP($A26,AT$2:AT$20,1,0),1,0),0)</f>
        <v>1</v>
      </c>
      <c r="L26">
        <f>IFERROR(IF(VLOOKUP($A26,AU$2:AU$20,1,0),1,0),0)</f>
        <v>1</v>
      </c>
      <c r="M26">
        <f>IFERROR(IF(VLOOKUP($A26,AV$2:AV$20,1,0),1,0),0)</f>
        <v>1</v>
      </c>
      <c r="N26">
        <f>IFERROR(IF(VLOOKUP($A26,AW$2:AW$20,1,0),1,0),0)</f>
        <v>1</v>
      </c>
      <c r="O26">
        <f>IFERROR(IF(VLOOKUP($A26,AX$2:AX$20,1,0),1,0),0)</f>
        <v>1</v>
      </c>
      <c r="P26">
        <f>IFERROR(IF(VLOOKUP($A26,AY$2:AY$20,1,0),1,0),0)</f>
        <v>1</v>
      </c>
      <c r="Q26">
        <f>IFERROR(IF(VLOOKUP($A26,AZ$2:AZ$20,1,0),1,0),0)</f>
        <v>1</v>
      </c>
      <c r="R26">
        <f>IFERROR(IF(VLOOKUP($A26,BA$2:BA$20,1,0),1,0),0)</f>
        <v>1</v>
      </c>
      <c r="S26">
        <f>IFERROR(IF(VLOOKUP($A26,BB$2:BB$20,1,0),1,0),0)</f>
        <v>1</v>
      </c>
      <c r="T26">
        <f>IFERROR(IF(VLOOKUP($A26,BC$2:BC$20,1,0),1,0),0)</f>
        <v>1</v>
      </c>
      <c r="U26">
        <f>IFERROR(IF(VLOOKUP($A26,BD$2:BD$20,1,0),1,0),0)</f>
        <v>1</v>
      </c>
      <c r="V26" s="3">
        <f>SUM(B26:U26)</f>
        <v>19</v>
      </c>
      <c r="W26">
        <v>0</v>
      </c>
      <c r="X26">
        <v>0</v>
      </c>
      <c r="Y26">
        <v>0</v>
      </c>
      <c r="AA26">
        <v>1</v>
      </c>
      <c r="AB26">
        <v>0</v>
      </c>
      <c r="AC26">
        <v>1</v>
      </c>
      <c r="AD26">
        <v>0</v>
      </c>
      <c r="AE26" s="3">
        <f>+SUM(W26:AD26)</f>
        <v>2</v>
      </c>
      <c r="AF26" s="3"/>
      <c r="AG26" s="5"/>
      <c r="AH26" s="5" t="s">
        <v>33</v>
      </c>
      <c r="AI26" s="3"/>
    </row>
    <row r="27" spans="1:56" ht="19">
      <c r="A27">
        <v>26</v>
      </c>
      <c r="B27">
        <f>IFERROR(IF(VLOOKUP($A27,$AK$2:$AK$20,1,0),1,0),0)</f>
        <v>0</v>
      </c>
      <c r="C27">
        <f>IFERROR(IF(VLOOKUP($A27,AL$2:AL$20,1,0),1,0),0)</f>
        <v>0</v>
      </c>
      <c r="D27">
        <f>IFERROR(IF(VLOOKUP($A27,AM$2:AM$20,1,0),1,0),0)</f>
        <v>0</v>
      </c>
      <c r="E27">
        <f>IFERROR(IF(VLOOKUP($A27,AN$2:AN$20,1,0),1,0),0)</f>
        <v>1</v>
      </c>
      <c r="F27">
        <f>IFERROR(IF(VLOOKUP($A27,AO$2:AO$20,1,0),1,0),0)</f>
        <v>0</v>
      </c>
      <c r="G27">
        <f>IFERROR(IF(VLOOKUP($A27,AP$2:AP$20,1,0),1,0),0)</f>
        <v>0</v>
      </c>
      <c r="H27">
        <f>IFERROR(IF(VLOOKUP($A27,AQ$2:AQ$20,1,0),1,0),0)</f>
        <v>0</v>
      </c>
      <c r="I27">
        <f>IFERROR(IF(VLOOKUP($A27,AR$2:AR$20,1,0),1,0),0)</f>
        <v>0</v>
      </c>
      <c r="J27">
        <f>IFERROR(IF(VLOOKUP($A27,AS$2:AS$20,1,0),1,0),0)</f>
        <v>0</v>
      </c>
      <c r="K27">
        <f>IFERROR(IF(VLOOKUP($A27,AT$2:AT$20,1,0),1,0),0)</f>
        <v>1</v>
      </c>
      <c r="L27">
        <f>IFERROR(IF(VLOOKUP($A27,AU$2:AU$20,1,0),1,0),0)</f>
        <v>0</v>
      </c>
      <c r="M27">
        <f>IFERROR(IF(VLOOKUP($A27,AV$2:AV$20,1,0),1,0),0)</f>
        <v>1</v>
      </c>
      <c r="N27">
        <f>IFERROR(IF(VLOOKUP($A27,AW$2:AW$20,1,0),1,0),0)</f>
        <v>0</v>
      </c>
      <c r="O27">
        <f>IFERROR(IF(VLOOKUP($A27,AX$2:AX$20,1,0),1,0),0)</f>
        <v>1</v>
      </c>
      <c r="P27">
        <f>IFERROR(IF(VLOOKUP($A27,AY$2:AY$20,1,0),1,0),0)</f>
        <v>0</v>
      </c>
      <c r="Q27">
        <f>IFERROR(IF(VLOOKUP($A27,AZ$2:AZ$20,1,0),1,0),0)</f>
        <v>0</v>
      </c>
      <c r="R27">
        <f>IFERROR(IF(VLOOKUP($A27,BA$2:BA$20,1,0),1,0),0)</f>
        <v>0</v>
      </c>
      <c r="S27">
        <f>IFERROR(IF(VLOOKUP($A27,BB$2:BB$20,1,0),1,0),0)</f>
        <v>0</v>
      </c>
      <c r="T27">
        <f>IFERROR(IF(VLOOKUP($A27,BC$2:BC$20,1,0),1,0),0)</f>
        <v>0</v>
      </c>
      <c r="U27">
        <f>IFERROR(IF(VLOOKUP($A27,BD$2:BD$20,1,0),1,0),0)</f>
        <v>0</v>
      </c>
      <c r="V27" s="3">
        <f>SUM(B27:U27)</f>
        <v>4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 s="3">
        <f>+SUM(W27:AD27)</f>
        <v>4</v>
      </c>
      <c r="AF27" s="3"/>
      <c r="AG27" s="5"/>
      <c r="AH27" s="5" t="s">
        <v>34</v>
      </c>
      <c r="AI27" s="3"/>
    </row>
    <row r="28" spans="1:56" ht="19">
      <c r="A28">
        <v>27</v>
      </c>
      <c r="B28">
        <f>IFERROR(IF(VLOOKUP($A28,$AK$2:$AK$20,1,0),1,0),0)</f>
        <v>0</v>
      </c>
      <c r="C28">
        <f>IFERROR(IF(VLOOKUP($A28,AL$2:AL$20,1,0),1,0),0)</f>
        <v>0</v>
      </c>
      <c r="D28">
        <f>IFERROR(IF(VLOOKUP($A28,AM$2:AM$20,1,0),1,0),0)</f>
        <v>0</v>
      </c>
      <c r="E28">
        <f>IFERROR(IF(VLOOKUP($A28,AN$2:AN$20,1,0),1,0),0)</f>
        <v>0</v>
      </c>
      <c r="F28">
        <f>IFERROR(IF(VLOOKUP($A28,AO$2:AO$20,1,0),1,0),0)</f>
        <v>0</v>
      </c>
      <c r="G28">
        <f>IFERROR(IF(VLOOKUP($A28,AP$2:AP$20,1,0),1,0),0)</f>
        <v>0</v>
      </c>
      <c r="H28">
        <f>IFERROR(IF(VLOOKUP($A28,AQ$2:AQ$20,1,0),1,0),0)</f>
        <v>1</v>
      </c>
      <c r="I28">
        <f>IFERROR(IF(VLOOKUP($A28,AR$2:AR$20,1,0),1,0),0)</f>
        <v>0</v>
      </c>
      <c r="J28">
        <f>IFERROR(IF(VLOOKUP($A28,AS$2:AS$20,1,0),1,0),0)</f>
        <v>0</v>
      </c>
      <c r="K28">
        <f>IFERROR(IF(VLOOKUP($A28,AT$2:AT$20,1,0),1,0),0)</f>
        <v>0</v>
      </c>
      <c r="L28">
        <f>IFERROR(IF(VLOOKUP($A28,AU$2:AU$20,1,0),1,0),0)</f>
        <v>0</v>
      </c>
      <c r="M28">
        <f>IFERROR(IF(VLOOKUP($A28,AV$2:AV$20,1,0),1,0),0)</f>
        <v>0</v>
      </c>
      <c r="N28">
        <f>IFERROR(IF(VLOOKUP($A28,AW$2:AW$20,1,0),1,0),0)</f>
        <v>0</v>
      </c>
      <c r="O28">
        <f>IFERROR(IF(VLOOKUP($A28,AX$2:AX$20,1,0),1,0),0)</f>
        <v>0</v>
      </c>
      <c r="P28">
        <f>IFERROR(IF(VLOOKUP($A28,AY$2:AY$20,1,0),1,0),0)</f>
        <v>0</v>
      </c>
      <c r="Q28">
        <f>IFERROR(IF(VLOOKUP($A28,AZ$2:AZ$20,1,0),1,0),0)</f>
        <v>0</v>
      </c>
      <c r="R28">
        <f>IFERROR(IF(VLOOKUP($A28,BA$2:BA$20,1,0),1,0),0)</f>
        <v>0</v>
      </c>
      <c r="S28">
        <f>IFERROR(IF(VLOOKUP($A28,BB$2:BB$20,1,0),1,0),0)</f>
        <v>0</v>
      </c>
      <c r="T28">
        <f>IFERROR(IF(VLOOKUP($A28,BC$2:BC$20,1,0),1,0),0)</f>
        <v>0</v>
      </c>
      <c r="U28">
        <f>IFERROR(IF(VLOOKUP($A28,BD$2:BD$20,1,0),1,0),0)</f>
        <v>1</v>
      </c>
      <c r="V28" s="3">
        <f>SUM(B28:U28)</f>
        <v>2</v>
      </c>
      <c r="W28">
        <v>0</v>
      </c>
      <c r="X28">
        <v>0</v>
      </c>
      <c r="Y28">
        <v>0</v>
      </c>
      <c r="AA28">
        <v>1</v>
      </c>
      <c r="AB28">
        <v>1</v>
      </c>
      <c r="AC28">
        <v>1</v>
      </c>
      <c r="AD28">
        <v>0</v>
      </c>
      <c r="AE28" s="3">
        <f>+SUM(W28:AD28)</f>
        <v>3</v>
      </c>
      <c r="AF28" s="3"/>
      <c r="AG28" s="3"/>
      <c r="AH28" s="3"/>
      <c r="AI28" s="3"/>
      <c r="AK28" s="5"/>
    </row>
    <row r="29" spans="1:56">
      <c r="A29">
        <v>28</v>
      </c>
      <c r="B29">
        <f>IFERROR(IF(VLOOKUP($A29,$AK$2:$AK$20,1,0),1,0),0)</f>
        <v>0</v>
      </c>
      <c r="C29">
        <f>IFERROR(IF(VLOOKUP($A29,AL$2:AL$20,1,0),1,0),0)</f>
        <v>0</v>
      </c>
      <c r="D29">
        <f>IFERROR(IF(VLOOKUP($A29,AM$2:AM$20,1,0),1,0),0)</f>
        <v>0</v>
      </c>
      <c r="E29">
        <f>IFERROR(IF(VLOOKUP($A29,AN$2:AN$20,1,0),1,0),0)</f>
        <v>0</v>
      </c>
      <c r="F29">
        <f>IFERROR(IF(VLOOKUP($A29,AO$2:AO$20,1,0),1,0),0)</f>
        <v>1</v>
      </c>
      <c r="G29">
        <f>IFERROR(IF(VLOOKUP($A29,AP$2:AP$20,1,0),1,0),0)</f>
        <v>0</v>
      </c>
      <c r="H29">
        <f>IFERROR(IF(VLOOKUP($A29,AQ$2:AQ$20,1,0),1,0),0)</f>
        <v>0</v>
      </c>
      <c r="I29">
        <f>IFERROR(IF(VLOOKUP($A29,AR$2:AR$20,1,0),1,0),0)</f>
        <v>0</v>
      </c>
      <c r="J29">
        <f>IFERROR(IF(VLOOKUP($A29,AS$2:AS$20,1,0),1,0),0)</f>
        <v>0</v>
      </c>
      <c r="K29">
        <f>IFERROR(IF(VLOOKUP($A29,AT$2:AT$20,1,0),1,0),0)</f>
        <v>0</v>
      </c>
      <c r="L29">
        <f>IFERROR(IF(VLOOKUP($A29,AU$2:AU$20,1,0),1,0),0)</f>
        <v>1</v>
      </c>
      <c r="M29">
        <f>IFERROR(IF(VLOOKUP($A29,AV$2:AV$20,1,0),1,0),0)</f>
        <v>1</v>
      </c>
      <c r="N29">
        <f>IFERROR(IF(VLOOKUP($A29,AW$2:AW$20,1,0),1,0),0)</f>
        <v>1</v>
      </c>
      <c r="O29">
        <f>IFERROR(IF(VLOOKUP($A29,AX$2:AX$20,1,0),1,0),0)</f>
        <v>0</v>
      </c>
      <c r="P29">
        <f>IFERROR(IF(VLOOKUP($A29,AY$2:AY$20,1,0),1,0),0)</f>
        <v>1</v>
      </c>
      <c r="Q29">
        <f>IFERROR(IF(VLOOKUP($A29,AZ$2:AZ$20,1,0),1,0),0)</f>
        <v>0</v>
      </c>
      <c r="R29">
        <f>IFERROR(IF(VLOOKUP($A29,BA$2:BA$20,1,0),1,0),0)</f>
        <v>1</v>
      </c>
      <c r="S29">
        <f>IFERROR(IF(VLOOKUP($A29,BB$2:BB$20,1,0),1,0),0)</f>
        <v>0</v>
      </c>
      <c r="T29">
        <f>IFERROR(IF(VLOOKUP($A29,BC$2:BC$20,1,0),1,0),0)</f>
        <v>1</v>
      </c>
      <c r="U29">
        <f>IFERROR(IF(VLOOKUP($A29,BD$2:BD$20,1,0),1,0),0)</f>
        <v>0</v>
      </c>
      <c r="V29" s="3">
        <f>SUM(B29:U29)</f>
        <v>7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 s="3">
        <f>+SUM(W29:AD29)</f>
        <v>2</v>
      </c>
      <c r="AF29" s="3"/>
      <c r="AG29" s="3"/>
      <c r="AH29" s="3"/>
      <c r="AI29" s="3"/>
    </row>
    <row r="30" spans="1:56">
      <c r="A30" s="8">
        <v>29</v>
      </c>
      <c r="B30">
        <f>IFERROR(IF(VLOOKUP($A30,$AK$2:$AK$20,1,0),1,0),0)</f>
        <v>0</v>
      </c>
      <c r="C30">
        <f>IFERROR(IF(VLOOKUP($A30,AL$2:AL$20,1,0),1,0),0)</f>
        <v>1</v>
      </c>
      <c r="D30">
        <f>IFERROR(IF(VLOOKUP($A30,AM$2:AM$20,1,0),1,0),0)</f>
        <v>0</v>
      </c>
      <c r="E30">
        <f>IFERROR(IF(VLOOKUP($A30,AN$2:AN$20,1,0),1,0),0)</f>
        <v>0</v>
      </c>
      <c r="F30">
        <f>IFERROR(IF(VLOOKUP($A30,AO$2:AO$20,1,0),1,0),0)</f>
        <v>1</v>
      </c>
      <c r="G30">
        <f>IFERROR(IF(VLOOKUP($A30,AP$2:AP$20,1,0),1,0),0)</f>
        <v>0</v>
      </c>
      <c r="H30">
        <f>IFERROR(IF(VLOOKUP($A30,AQ$2:AQ$20,1,0),1,0),0)</f>
        <v>0</v>
      </c>
      <c r="I30">
        <f>IFERROR(IF(VLOOKUP($A30,AR$2:AR$20,1,0),1,0),0)</f>
        <v>0</v>
      </c>
      <c r="J30">
        <f>IFERROR(IF(VLOOKUP($A30,AS$2:AS$20,1,0),1,0),0)</f>
        <v>1</v>
      </c>
      <c r="K30">
        <f>IFERROR(IF(VLOOKUP($A30,AT$2:AT$20,1,0),1,0),0)</f>
        <v>1</v>
      </c>
      <c r="L30">
        <f>IFERROR(IF(VLOOKUP($A30,AU$2:AU$20,1,0),1,0),0)</f>
        <v>0</v>
      </c>
      <c r="M30">
        <f>IFERROR(IF(VLOOKUP($A30,AV$2:AV$20,1,0),1,0),0)</f>
        <v>1</v>
      </c>
      <c r="N30">
        <f>IFERROR(IF(VLOOKUP($A30,AW$2:AW$20,1,0),1,0),0)</f>
        <v>0</v>
      </c>
      <c r="O30">
        <f>IFERROR(IF(VLOOKUP($A30,AX$2:AX$20,1,0),1,0),0)</f>
        <v>0</v>
      </c>
      <c r="P30">
        <f>IFERROR(IF(VLOOKUP($A30,AY$2:AY$20,1,0),1,0),0)</f>
        <v>0</v>
      </c>
      <c r="Q30">
        <f>IFERROR(IF(VLOOKUP($A30,AZ$2:AZ$20,1,0),1,0),0)</f>
        <v>1</v>
      </c>
      <c r="R30">
        <f>IFERROR(IF(VLOOKUP($A30,BA$2:BA$20,1,0),1,0),0)</f>
        <v>0</v>
      </c>
      <c r="S30">
        <f>IFERROR(IF(VLOOKUP($A30,BB$2:BB$20,1,0),1,0),0)</f>
        <v>1</v>
      </c>
      <c r="T30">
        <f>IFERROR(IF(VLOOKUP($A30,BC$2:BC$20,1,0),1,0),0)</f>
        <v>1</v>
      </c>
      <c r="U30">
        <f>IFERROR(IF(VLOOKUP($A30,BD$2:BD$20,1,0),1,0),0)</f>
        <v>1</v>
      </c>
      <c r="V30" s="3">
        <f>SUM(B30:U30)</f>
        <v>9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 s="3">
        <f>+SUM(W30:AD30)</f>
        <v>4</v>
      </c>
      <c r="AF30" s="3"/>
      <c r="AG30" s="3"/>
      <c r="AH30" s="3"/>
      <c r="AI30" s="3"/>
    </row>
    <row r="31" spans="1:56" ht="19">
      <c r="A31" s="4">
        <v>30</v>
      </c>
      <c r="B31">
        <f>IFERROR(IF(VLOOKUP($A31,$AK$2:$AK$20,1,0),1,0),0)</f>
        <v>0</v>
      </c>
      <c r="C31">
        <f>IFERROR(IF(VLOOKUP($A31,AL$2:AL$20,1,0),1,0),0)</f>
        <v>1</v>
      </c>
      <c r="D31">
        <f>IFERROR(IF(VLOOKUP($A31,AM$2:AM$20,1,0),1,0),0)</f>
        <v>1</v>
      </c>
      <c r="E31">
        <f>IFERROR(IF(VLOOKUP($A31,AN$2:AN$20,1,0),1,0),0)</f>
        <v>1</v>
      </c>
      <c r="F31">
        <f>IFERROR(IF(VLOOKUP($A31,AO$2:AO$20,1,0),1,0),0)</f>
        <v>1</v>
      </c>
      <c r="G31">
        <f>IFERROR(IF(VLOOKUP($A31,AP$2:AP$20,1,0),1,0),0)</f>
        <v>1</v>
      </c>
      <c r="H31">
        <f>IFERROR(IF(VLOOKUP($A31,AQ$2:AQ$20,1,0),1,0),0)</f>
        <v>0</v>
      </c>
      <c r="I31">
        <f>IFERROR(IF(VLOOKUP($A31,AR$2:AR$20,1,0),1,0),0)</f>
        <v>1</v>
      </c>
      <c r="J31">
        <f>IFERROR(IF(VLOOKUP($A31,AS$2:AS$20,1,0),1,0),0)</f>
        <v>1</v>
      </c>
      <c r="K31">
        <f>IFERROR(IF(VLOOKUP($A31,AT$2:AT$20,1,0),1,0),0)</f>
        <v>1</v>
      </c>
      <c r="L31">
        <f>IFERROR(IF(VLOOKUP($A31,AU$2:AU$20,1,0),1,0),0)</f>
        <v>0</v>
      </c>
      <c r="M31">
        <f>IFERROR(IF(VLOOKUP($A31,AV$2:AV$20,1,0),1,0),0)</f>
        <v>1</v>
      </c>
      <c r="N31">
        <f>IFERROR(IF(VLOOKUP($A31,AW$2:AW$20,1,0),1,0),0)</f>
        <v>0</v>
      </c>
      <c r="O31">
        <f>IFERROR(IF(VLOOKUP($A31,AX$2:AX$20,1,0),1,0),0)</f>
        <v>0</v>
      </c>
      <c r="P31">
        <f>IFERROR(IF(VLOOKUP($A31,AY$2:AY$20,1,0),1,0),0)</f>
        <v>1</v>
      </c>
      <c r="Q31">
        <f>IFERROR(IF(VLOOKUP($A31,AZ$2:AZ$20,1,0),1,0),0)</f>
        <v>1</v>
      </c>
      <c r="R31">
        <f>IFERROR(IF(VLOOKUP($A31,BA$2:BA$20,1,0),1,0),0)</f>
        <v>1</v>
      </c>
      <c r="S31">
        <f>IFERROR(IF(VLOOKUP($A31,BB$2:BB$20,1,0),1,0),0)</f>
        <v>1</v>
      </c>
      <c r="T31">
        <f>IFERROR(IF(VLOOKUP($A31,BC$2:BC$20,1,0),1,0),0)</f>
        <v>0</v>
      </c>
      <c r="U31">
        <f>IFERROR(IF(VLOOKUP($A31,BD$2:BD$20,1,0),1,0),0)</f>
        <v>0</v>
      </c>
      <c r="V31" s="3">
        <f>SUM(B31:U31)</f>
        <v>13</v>
      </c>
      <c r="W31">
        <v>0</v>
      </c>
      <c r="X31">
        <v>1</v>
      </c>
      <c r="Y31">
        <v>0</v>
      </c>
      <c r="AA31">
        <v>1</v>
      </c>
      <c r="AB31">
        <v>0</v>
      </c>
      <c r="AC31">
        <v>1</v>
      </c>
      <c r="AD31">
        <v>0</v>
      </c>
      <c r="AE31" s="3">
        <f>+SUM(W31:AD31)</f>
        <v>3</v>
      </c>
      <c r="AF31" s="3"/>
      <c r="AG31" s="3"/>
      <c r="AH31" s="3"/>
      <c r="AI31" s="3"/>
      <c r="AK31" s="5"/>
    </row>
    <row r="32" spans="1:56" ht="19">
      <c r="A32">
        <v>31</v>
      </c>
      <c r="B32">
        <f>IFERROR(IF(VLOOKUP($A32,$AK$2:$AK$20,1,0),1,0),0)</f>
        <v>0</v>
      </c>
      <c r="C32">
        <f>IFERROR(IF(VLOOKUP($A32,AL$2:AL$20,1,0),1,0),0)</f>
        <v>0</v>
      </c>
      <c r="D32">
        <f>IFERROR(IF(VLOOKUP($A32,AM$2:AM$20,1,0),1,0),0)</f>
        <v>0</v>
      </c>
      <c r="E32">
        <f>IFERROR(IF(VLOOKUP($A32,AN$2:AN$20,1,0),1,0),0)</f>
        <v>0</v>
      </c>
      <c r="F32">
        <f>IFERROR(IF(VLOOKUP($A32,AO$2:AO$20,1,0),1,0),0)</f>
        <v>0</v>
      </c>
      <c r="G32">
        <f>IFERROR(IF(VLOOKUP($A32,AP$2:AP$20,1,0),1,0),0)</f>
        <v>0</v>
      </c>
      <c r="H32">
        <f>IFERROR(IF(VLOOKUP($A32,AQ$2:AQ$20,1,0),1,0),0)</f>
        <v>0</v>
      </c>
      <c r="I32">
        <f>IFERROR(IF(VLOOKUP($A32,AR$2:AR$20,1,0),1,0),0)</f>
        <v>0</v>
      </c>
      <c r="J32">
        <f>IFERROR(IF(VLOOKUP($A32,AS$2:AS$20,1,0),1,0),0)</f>
        <v>0</v>
      </c>
      <c r="K32">
        <f>IFERROR(IF(VLOOKUP($A32,AT$2:AT$20,1,0),1,0),0)</f>
        <v>0</v>
      </c>
      <c r="L32">
        <f>IFERROR(IF(VLOOKUP($A32,AU$2:AU$20,1,0),1,0),0)</f>
        <v>0</v>
      </c>
      <c r="M32">
        <f>IFERROR(IF(VLOOKUP($A32,AV$2:AV$20,1,0),1,0),0)</f>
        <v>0</v>
      </c>
      <c r="N32">
        <f>IFERROR(IF(VLOOKUP($A32,AW$2:AW$20,1,0),1,0),0)</f>
        <v>0</v>
      </c>
      <c r="O32">
        <f>IFERROR(IF(VLOOKUP($A32,AX$2:AX$20,1,0),1,0),0)</f>
        <v>0</v>
      </c>
      <c r="P32">
        <f>IFERROR(IF(VLOOKUP($A32,AY$2:AY$20,1,0),1,0),0)</f>
        <v>0</v>
      </c>
      <c r="Q32">
        <f>IFERROR(IF(VLOOKUP($A32,AZ$2:AZ$20,1,0),1,0),0)</f>
        <v>0</v>
      </c>
      <c r="R32">
        <f>IFERROR(IF(VLOOKUP($A32,BA$2:BA$20,1,0),1,0),0)</f>
        <v>0</v>
      </c>
      <c r="S32">
        <f>IFERROR(IF(VLOOKUP($A32,BB$2:BB$20,1,0),1,0),0)</f>
        <v>0</v>
      </c>
      <c r="T32">
        <f>IFERROR(IF(VLOOKUP($A32,BC$2:BC$20,1,0),1,0),0)</f>
        <v>0</v>
      </c>
      <c r="U32">
        <f>IFERROR(IF(VLOOKUP($A32,BD$2:BD$20,1,0),1,0),0)</f>
        <v>0</v>
      </c>
      <c r="V32" s="3">
        <f>SUM(B32:U32)</f>
        <v>0</v>
      </c>
      <c r="W32">
        <v>1</v>
      </c>
      <c r="X32">
        <v>1</v>
      </c>
      <c r="Y32">
        <v>0</v>
      </c>
      <c r="AA32">
        <v>1</v>
      </c>
      <c r="AB32">
        <v>1</v>
      </c>
      <c r="AC32">
        <v>1</v>
      </c>
      <c r="AD32">
        <v>1</v>
      </c>
      <c r="AE32" s="3">
        <f>+SUM(W32:AD32)</f>
        <v>6</v>
      </c>
      <c r="AF32" s="3"/>
      <c r="AG32" s="3"/>
      <c r="AH32" s="3"/>
      <c r="AI32" s="3"/>
      <c r="AK32" s="5"/>
    </row>
    <row r="33" spans="1:37" ht="19">
      <c r="A33" s="7">
        <v>32</v>
      </c>
      <c r="B33">
        <f>IFERROR(IF(VLOOKUP($A33,$AK$2:$AK$20,1,0),1,0),0)</f>
        <v>1</v>
      </c>
      <c r="C33">
        <f>IFERROR(IF(VLOOKUP($A33,AL$2:AL$20,1,0),1,0),0)</f>
        <v>1</v>
      </c>
      <c r="D33">
        <f>IFERROR(IF(VLOOKUP($A33,AM$2:AM$20,1,0),1,0),0)</f>
        <v>0</v>
      </c>
      <c r="E33">
        <f>IFERROR(IF(VLOOKUP($A33,AN$2:AN$20,1,0),1,0),0)</f>
        <v>1</v>
      </c>
      <c r="F33">
        <f>IFERROR(IF(VLOOKUP($A33,AO$2:AO$20,1,0),1,0),0)</f>
        <v>1</v>
      </c>
      <c r="G33">
        <f>IFERROR(IF(VLOOKUP($A33,AP$2:AP$20,1,0),1,0),0)</f>
        <v>1</v>
      </c>
      <c r="H33">
        <f>IFERROR(IF(VLOOKUP($A33,AQ$2:AQ$20,1,0),1,0),0)</f>
        <v>1</v>
      </c>
      <c r="I33">
        <f>IFERROR(IF(VLOOKUP($A33,AR$2:AR$20,1,0),1,0),0)</f>
        <v>0</v>
      </c>
      <c r="J33">
        <f>IFERROR(IF(VLOOKUP($A33,AS$2:AS$20,1,0),1,0),0)</f>
        <v>1</v>
      </c>
      <c r="K33">
        <f>IFERROR(IF(VLOOKUP($A33,AT$2:AT$20,1,0),1,0),0)</f>
        <v>1</v>
      </c>
      <c r="L33">
        <f>IFERROR(IF(VLOOKUP($A33,AU$2:AU$20,1,0),1,0),0)</f>
        <v>1</v>
      </c>
      <c r="M33">
        <f>IFERROR(IF(VLOOKUP($A33,AV$2:AV$20,1,0),1,0),0)</f>
        <v>0</v>
      </c>
      <c r="N33">
        <f>IFERROR(IF(VLOOKUP($A33,AW$2:AW$20,1,0),1,0),0)</f>
        <v>1</v>
      </c>
      <c r="O33">
        <f>IFERROR(IF(VLOOKUP($A33,AX$2:AX$20,1,0),1,0),0)</f>
        <v>1</v>
      </c>
      <c r="P33">
        <f>IFERROR(IF(VLOOKUP($A33,AY$2:AY$20,1,0),1,0),0)</f>
        <v>1</v>
      </c>
      <c r="Q33">
        <f>IFERROR(IF(VLOOKUP($A33,AZ$2:AZ$20,1,0),1,0),0)</f>
        <v>1</v>
      </c>
      <c r="R33">
        <f>IFERROR(IF(VLOOKUP($A33,BA$2:BA$20,1,0),1,0),0)</f>
        <v>1</v>
      </c>
      <c r="S33">
        <f>IFERROR(IF(VLOOKUP($A33,BB$2:BB$20,1,0),1,0),0)</f>
        <v>1</v>
      </c>
      <c r="T33">
        <f>IFERROR(IF(VLOOKUP($A33,BC$2:BC$20,1,0),1,0),0)</f>
        <v>0</v>
      </c>
      <c r="U33">
        <f>IFERROR(IF(VLOOKUP($A33,BD$2:BD$20,1,0),1,0),0)</f>
        <v>0</v>
      </c>
      <c r="V33" s="3">
        <f>SUM(B33:U33)</f>
        <v>15</v>
      </c>
      <c r="W33">
        <v>1</v>
      </c>
      <c r="X33">
        <v>0</v>
      </c>
      <c r="Y33">
        <v>0</v>
      </c>
      <c r="AA33">
        <v>0</v>
      </c>
      <c r="AB33">
        <v>1</v>
      </c>
      <c r="AC33">
        <v>1</v>
      </c>
      <c r="AD33">
        <v>0</v>
      </c>
      <c r="AE33" s="3">
        <f>+SUM(W33:AD33)</f>
        <v>3</v>
      </c>
      <c r="AF33" s="3"/>
      <c r="AG33" s="3"/>
      <c r="AH33" s="3"/>
      <c r="AI33" s="3"/>
      <c r="AK33" s="5"/>
    </row>
    <row r="34" spans="1:37" ht="19">
      <c r="A34">
        <v>33</v>
      </c>
      <c r="B34">
        <f>IFERROR(IF(VLOOKUP($A34,$AK$2:$AK$20,1,0),1,0),0)</f>
        <v>0</v>
      </c>
      <c r="C34">
        <f>IFERROR(IF(VLOOKUP($A34,AL$2:AL$20,1,0),1,0),0)</f>
        <v>0</v>
      </c>
      <c r="D34">
        <f>IFERROR(IF(VLOOKUP($A34,AM$2:AM$20,1,0),1,0),0)</f>
        <v>0</v>
      </c>
      <c r="E34">
        <f>IFERROR(IF(VLOOKUP($A34,AN$2:AN$20,1,0),1,0),0)</f>
        <v>0</v>
      </c>
      <c r="F34">
        <f>IFERROR(IF(VLOOKUP($A34,AO$2:AO$20,1,0),1,0),0)</f>
        <v>0</v>
      </c>
      <c r="G34">
        <f>IFERROR(IF(VLOOKUP($A34,AP$2:AP$20,1,0),1,0),0)</f>
        <v>0</v>
      </c>
      <c r="H34">
        <f>IFERROR(IF(VLOOKUP($A34,AQ$2:AQ$20,1,0),1,0),0)</f>
        <v>0</v>
      </c>
      <c r="I34">
        <f>IFERROR(IF(VLOOKUP($A34,AR$2:AR$20,1,0),1,0),0)</f>
        <v>1</v>
      </c>
      <c r="J34">
        <f>IFERROR(IF(VLOOKUP($A34,AS$2:AS$20,1,0),1,0),0)</f>
        <v>0</v>
      </c>
      <c r="K34">
        <f>IFERROR(IF(VLOOKUP($A34,AT$2:AT$20,1,0),1,0),0)</f>
        <v>0</v>
      </c>
      <c r="L34">
        <f>IFERROR(IF(VLOOKUP($A34,AU$2:AU$20,1,0),1,0),0)</f>
        <v>0</v>
      </c>
      <c r="M34">
        <f>IFERROR(IF(VLOOKUP($A34,AV$2:AV$20,1,0),1,0),0)</f>
        <v>0</v>
      </c>
      <c r="N34">
        <f>IFERROR(IF(VLOOKUP($A34,AW$2:AW$20,1,0),1,0),0)</f>
        <v>1</v>
      </c>
      <c r="O34">
        <f>IFERROR(IF(VLOOKUP($A34,AX$2:AX$20,1,0),1,0),0)</f>
        <v>1</v>
      </c>
      <c r="P34">
        <f>IFERROR(IF(VLOOKUP($A34,AY$2:AY$20,1,0),1,0),0)</f>
        <v>0</v>
      </c>
      <c r="Q34">
        <f>IFERROR(IF(VLOOKUP($A34,AZ$2:AZ$20,1,0),1,0),0)</f>
        <v>0</v>
      </c>
      <c r="R34">
        <f>IFERROR(IF(VLOOKUP($A34,BA$2:BA$20,1,0),1,0),0)</f>
        <v>0</v>
      </c>
      <c r="S34">
        <f>IFERROR(IF(VLOOKUP($A34,BB$2:BB$20,1,0),1,0),0)</f>
        <v>0</v>
      </c>
      <c r="T34">
        <f>IFERROR(IF(VLOOKUP($A34,BC$2:BC$20,1,0),1,0),0)</f>
        <v>0</v>
      </c>
      <c r="U34">
        <f>IFERROR(IF(VLOOKUP($A34,BD$2:BD$20,1,0),1,0),0)</f>
        <v>0</v>
      </c>
      <c r="V34" s="3">
        <f>SUM(B34:U34)</f>
        <v>3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 s="3">
        <f>+SUM(W34:AD34)</f>
        <v>0</v>
      </c>
      <c r="AF34" s="3"/>
      <c r="AG34" s="3"/>
      <c r="AH34" s="3"/>
      <c r="AI34" s="3"/>
      <c r="AK34" s="5"/>
    </row>
    <row r="35" spans="1:37" ht="19">
      <c r="A35">
        <v>34</v>
      </c>
      <c r="B35">
        <f>IFERROR(IF(VLOOKUP($A35,$AK$2:$AK$20,1,0),1,0),0)</f>
        <v>0</v>
      </c>
      <c r="C35">
        <f>IFERROR(IF(VLOOKUP($A35,AL$2:AL$20,1,0),1,0),0)</f>
        <v>0</v>
      </c>
      <c r="D35">
        <f>IFERROR(IF(VLOOKUP($A35,AM$2:AM$20,1,0),1,0),0)</f>
        <v>0</v>
      </c>
      <c r="E35">
        <f>IFERROR(IF(VLOOKUP($A35,AN$2:AN$20,1,0),1,0),0)</f>
        <v>0</v>
      </c>
      <c r="F35">
        <f>IFERROR(IF(VLOOKUP($A35,AO$2:AO$20,1,0),1,0),0)</f>
        <v>0</v>
      </c>
      <c r="G35">
        <f>IFERROR(IF(VLOOKUP($A35,AP$2:AP$20,1,0),1,0),0)</f>
        <v>0</v>
      </c>
      <c r="H35">
        <f>IFERROR(IF(VLOOKUP($A35,AQ$2:AQ$20,1,0),1,0),0)</f>
        <v>0</v>
      </c>
      <c r="I35">
        <f>IFERROR(IF(VLOOKUP($A35,AR$2:AR$20,1,0),1,0),0)</f>
        <v>0</v>
      </c>
      <c r="J35">
        <f>IFERROR(IF(VLOOKUP($A35,AS$2:AS$20,1,0),1,0),0)</f>
        <v>0</v>
      </c>
      <c r="K35">
        <f>IFERROR(IF(VLOOKUP($A35,AT$2:AT$20,1,0),1,0),0)</f>
        <v>0</v>
      </c>
      <c r="L35">
        <f>IFERROR(IF(VLOOKUP($A35,AU$2:AU$20,1,0),1,0),0)</f>
        <v>0</v>
      </c>
      <c r="M35">
        <f>IFERROR(IF(VLOOKUP($A35,AV$2:AV$20,1,0),1,0),0)</f>
        <v>0</v>
      </c>
      <c r="N35">
        <f>IFERROR(IF(VLOOKUP($A35,AW$2:AW$20,1,0),1,0),0)</f>
        <v>0</v>
      </c>
      <c r="O35">
        <f>IFERROR(IF(VLOOKUP($A35,AX$2:AX$20,1,0),1,0),0)</f>
        <v>0</v>
      </c>
      <c r="P35">
        <f>IFERROR(IF(VLOOKUP($A35,AY$2:AY$20,1,0),1,0),0)</f>
        <v>0</v>
      </c>
      <c r="Q35">
        <f>IFERROR(IF(VLOOKUP($A35,AZ$2:AZ$20,1,0),1,0),0)</f>
        <v>0</v>
      </c>
      <c r="R35">
        <f>IFERROR(IF(VLOOKUP($A35,BA$2:BA$20,1,0),1,0),0)</f>
        <v>0</v>
      </c>
      <c r="S35">
        <f>IFERROR(IF(VLOOKUP($A35,BB$2:BB$20,1,0),1,0),0)</f>
        <v>0</v>
      </c>
      <c r="T35">
        <f>IFERROR(IF(VLOOKUP($A35,BC$2:BC$20,1,0),1,0),0)</f>
        <v>0</v>
      </c>
      <c r="U35">
        <f>IFERROR(IF(VLOOKUP($A35,BD$2:BD$20,1,0),1,0),0)</f>
        <v>0</v>
      </c>
      <c r="V35" s="3">
        <f>SUM(B35:U35)</f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 s="3">
        <f>+SUM(W35:AD35)</f>
        <v>0</v>
      </c>
      <c r="AF35" s="3"/>
      <c r="AG35" s="3"/>
      <c r="AH35" s="3"/>
      <c r="AI35" s="3"/>
      <c r="AK35" s="5"/>
    </row>
    <row r="36" spans="1:37" ht="19">
      <c r="B36">
        <v>0.83</v>
      </c>
      <c r="C36">
        <v>0.83</v>
      </c>
      <c r="D36">
        <v>0.84</v>
      </c>
      <c r="E36">
        <v>0.85</v>
      </c>
      <c r="F36">
        <v>0.85</v>
      </c>
      <c r="G36">
        <v>0.84</v>
      </c>
      <c r="H36">
        <v>0.85</v>
      </c>
      <c r="I36">
        <v>0.85</v>
      </c>
      <c r="J36">
        <v>0.87</v>
      </c>
      <c r="K36">
        <v>0.83</v>
      </c>
      <c r="L36">
        <v>0.83</v>
      </c>
      <c r="M36">
        <v>0.83</v>
      </c>
      <c r="N36">
        <v>0.85</v>
      </c>
      <c r="O36">
        <v>0.86</v>
      </c>
      <c r="P36">
        <v>0.83</v>
      </c>
      <c r="Q36">
        <v>0.86</v>
      </c>
      <c r="R36">
        <v>0.83</v>
      </c>
      <c r="S36">
        <v>0.86</v>
      </c>
      <c r="T36">
        <v>0.87</v>
      </c>
      <c r="U36">
        <v>0.85</v>
      </c>
      <c r="V36" s="3">
        <f>SUM(B36:U36)</f>
        <v>16.91</v>
      </c>
      <c r="Y36" t="s">
        <v>25</v>
      </c>
      <c r="Z36" t="s">
        <v>36</v>
      </c>
      <c r="AB36" t="s">
        <v>28</v>
      </c>
      <c r="AC36" t="s">
        <v>30</v>
      </c>
      <c r="AD36" t="s">
        <v>32</v>
      </c>
      <c r="AE36" s="3">
        <f>+SUM(W36:AD36)</f>
        <v>0</v>
      </c>
      <c r="AF36" s="3"/>
      <c r="AG36" s="3"/>
      <c r="AH36" s="3"/>
      <c r="AI36" s="3"/>
      <c r="AK36" s="5"/>
    </row>
    <row r="37" spans="1:37" ht="19">
      <c r="B37">
        <f>+SUM(B2:B35)</f>
        <v>11</v>
      </c>
      <c r="C37">
        <f>+SUM(C2:C35)</f>
        <v>12</v>
      </c>
      <c r="D37">
        <f>+SUM(D2:D35)</f>
        <v>11</v>
      </c>
      <c r="E37">
        <f>+SUM(E2:E35)</f>
        <v>16</v>
      </c>
      <c r="F37">
        <f>+SUM(F2:F35)</f>
        <v>14</v>
      </c>
      <c r="G37">
        <f>+SUM(G2:G35)</f>
        <v>12</v>
      </c>
      <c r="H37">
        <f>+SUM(H2:H35)</f>
        <v>13</v>
      </c>
      <c r="I37">
        <f>+SUM(I2:I35)</f>
        <v>14</v>
      </c>
      <c r="J37">
        <f>+SUM(J2:J35)</f>
        <v>14</v>
      </c>
      <c r="K37">
        <f>+SUM(K2:K35)</f>
        <v>17</v>
      </c>
      <c r="L37">
        <f>+SUM(L2:L35)</f>
        <v>16</v>
      </c>
      <c r="M37">
        <f>+SUM(M2:M35)</f>
        <v>18</v>
      </c>
      <c r="N37">
        <f>+SUM(N2:N35)</f>
        <v>15</v>
      </c>
      <c r="O37">
        <f>+SUM(O2:O35)</f>
        <v>14</v>
      </c>
      <c r="P37">
        <f>+SUM(P2:P35)</f>
        <v>17</v>
      </c>
      <c r="Q37">
        <f>+SUM(Q2:Q35)</f>
        <v>17</v>
      </c>
      <c r="R37">
        <f>+SUM(R2:R35)</f>
        <v>18</v>
      </c>
      <c r="S37">
        <f>+SUM(S2:S35)</f>
        <v>15</v>
      </c>
      <c r="T37">
        <f>+SUM(T2:T35)</f>
        <v>17</v>
      </c>
      <c r="U37">
        <f>+SUM(U2:U35)</f>
        <v>13</v>
      </c>
      <c r="W37">
        <f>+SUM(W2:W35)</f>
        <v>16</v>
      </c>
      <c r="X37">
        <f>+SUM(X2:X35)</f>
        <v>21</v>
      </c>
      <c r="Y37">
        <f>+SUM(Y2:Y35)</f>
        <v>16</v>
      </c>
      <c r="Z37">
        <f>+SUM(Z2:Z35)</f>
        <v>15</v>
      </c>
      <c r="AA37">
        <f>+SUM(AA2:AA35)</f>
        <v>21</v>
      </c>
      <c r="AB37">
        <f>+SUM(AB2:AB35)</f>
        <v>13</v>
      </c>
      <c r="AC37">
        <f>+SUM(AC2:AC35)</f>
        <v>20</v>
      </c>
      <c r="AD37">
        <f>+SUM(AD2:AD35)</f>
        <v>10</v>
      </c>
      <c r="AK37" s="5"/>
    </row>
    <row r="38" spans="1:37" ht="19">
      <c r="AK38" s="5"/>
    </row>
    <row r="39" spans="1:37" ht="19">
      <c r="AK39" s="5"/>
    </row>
    <row r="40" spans="1:37" ht="19">
      <c r="AK40" s="5"/>
    </row>
    <row r="41" spans="1:37" ht="19">
      <c r="AK41" s="5"/>
    </row>
    <row r="42" spans="1:37" ht="19">
      <c r="AK42" s="5"/>
    </row>
    <row r="43" spans="1:37" ht="19">
      <c r="AK43" s="5"/>
    </row>
    <row r="44" spans="1:37" ht="19">
      <c r="AK44" s="5"/>
    </row>
    <row r="45" spans="1:37" ht="19">
      <c r="AK45" s="5"/>
    </row>
    <row r="46" spans="1:37" ht="19">
      <c r="AK46" s="5"/>
    </row>
    <row r="47" spans="1:37" ht="19">
      <c r="AK47" s="5"/>
    </row>
    <row r="48" spans="1:37" ht="19">
      <c r="AK48" s="5"/>
    </row>
    <row r="49" spans="37:37" ht="19">
      <c r="AK49" s="5"/>
    </row>
    <row r="50" spans="37:37" ht="19">
      <c r="AK50" s="5"/>
    </row>
    <row r="51" spans="37:37" ht="19">
      <c r="AK51" s="5"/>
    </row>
    <row r="52" spans="37:37" ht="19">
      <c r="AK52" s="5"/>
    </row>
    <row r="53" spans="37:37" ht="19">
      <c r="AK53" s="5"/>
    </row>
    <row r="54" spans="37:37" ht="19">
      <c r="AK54" s="5"/>
    </row>
    <row r="55" spans="37:37" ht="19">
      <c r="AK55" s="5"/>
    </row>
    <row r="56" spans="37:37" ht="19">
      <c r="AK56" s="5"/>
    </row>
    <row r="57" spans="37:37" ht="19">
      <c r="AK57" s="5"/>
    </row>
    <row r="58" spans="37:37" ht="19">
      <c r="AK58" s="5"/>
    </row>
    <row r="59" spans="37:37" ht="19">
      <c r="AK59" s="5"/>
    </row>
    <row r="60" spans="37:37" ht="19">
      <c r="AK60" s="5"/>
    </row>
    <row r="61" spans="37:37" ht="19">
      <c r="AK61" s="5"/>
    </row>
    <row r="62" spans="37:37" ht="19">
      <c r="AK62" s="5"/>
    </row>
  </sheetData>
  <autoFilter ref="A1:BD37" xr:uid="{5C0D5BDD-BD99-AA4B-AA35-EE2BFAB90996}"/>
  <sortState xmlns:xlrd2="http://schemas.microsoft.com/office/spreadsheetml/2017/richdata2" ref="AK31:AL53">
    <sortCondition descending="1" ref="AK31:AK53"/>
  </sortState>
  <conditionalFormatting sqref="B36:U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6 AI26:AI27 AE2:AI2 AF26:AF27 AF28:AI36 AF3:AI25 AE3:A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U35">
    <cfRule type="colorScale" priority="2">
      <colorScale>
        <cfvo type="min"/>
        <cfvo type="max"/>
        <color theme="8"/>
        <color rgb="FFFFEF9C"/>
      </colorScale>
    </cfRule>
  </conditionalFormatting>
  <conditionalFormatting sqref="B2:U8">
    <cfRule type="colorScale" priority="1">
      <colorScale>
        <cfvo type="min"/>
        <cfvo type="max"/>
        <color theme="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9654-933E-264A-BE3D-BC19FDB1E4BB}">
  <dimension ref="A1:Q39"/>
  <sheetViews>
    <sheetView showGridLines="0" tabSelected="1" workbookViewId="0">
      <selection activeCell="C6" sqref="C6"/>
    </sheetView>
  </sheetViews>
  <sheetFormatPr baseColWidth="10" defaultRowHeight="15"/>
  <cols>
    <col min="2" max="3" width="11.33203125" style="3" customWidth="1"/>
    <col min="4" max="4" width="11.33203125" style="6" customWidth="1"/>
    <col min="5" max="15" width="11.33203125" style="3" customWidth="1"/>
    <col min="16" max="16" width="6" style="6" customWidth="1"/>
    <col min="17" max="17" width="11.33203125" customWidth="1"/>
  </cols>
  <sheetData>
    <row r="1" spans="1:17" ht="17" customHeight="1">
      <c r="A1" s="3" t="s">
        <v>20</v>
      </c>
      <c r="B1" s="3" t="s">
        <v>38</v>
      </c>
      <c r="C1" s="3" t="s">
        <v>22</v>
      </c>
      <c r="D1" s="6" t="s">
        <v>23</v>
      </c>
      <c r="E1" s="3" t="s">
        <v>24</v>
      </c>
      <c r="F1" s="3" t="s">
        <v>35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27</v>
      </c>
      <c r="L1" s="3" t="s">
        <v>45</v>
      </c>
      <c r="M1" s="3" t="s">
        <v>46</v>
      </c>
      <c r="N1" s="3" t="s">
        <v>31</v>
      </c>
      <c r="O1" s="3" t="s">
        <v>82</v>
      </c>
      <c r="P1" s="6" t="s">
        <v>37</v>
      </c>
      <c r="Q1" s="3" t="s">
        <v>83</v>
      </c>
    </row>
    <row r="2" spans="1:17">
      <c r="A2" s="21">
        <v>1</v>
      </c>
      <c r="B2" s="3">
        <v>1</v>
      </c>
      <c r="C2" s="3">
        <v>1</v>
      </c>
      <c r="D2" s="6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6">
        <f>SUM(B2:O2)</f>
        <v>12</v>
      </c>
      <c r="Q2" s="20">
        <f>P2/14</f>
        <v>0.8571428571428571</v>
      </c>
    </row>
    <row r="3" spans="1:17">
      <c r="A3" s="22">
        <v>2</v>
      </c>
      <c r="B3" s="3">
        <v>1</v>
      </c>
      <c r="D3" s="6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6">
        <f t="shared" ref="P3:P37" si="0">SUM(B3:O3)</f>
        <v>11</v>
      </c>
      <c r="Q3" s="20">
        <f t="shared" ref="Q3:Q37" si="1">P3/14</f>
        <v>0.7857142857142857</v>
      </c>
    </row>
    <row r="4" spans="1:17" ht="19">
      <c r="A4" s="9">
        <v>3</v>
      </c>
      <c r="B4" s="3">
        <v>1</v>
      </c>
      <c r="C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12"/>
      <c r="L4" s="3">
        <v>1</v>
      </c>
      <c r="P4" s="6">
        <f t="shared" si="0"/>
        <v>9</v>
      </c>
      <c r="Q4" s="20">
        <f t="shared" si="1"/>
        <v>0.6428571428571429</v>
      </c>
    </row>
    <row r="5" spans="1:17" ht="19">
      <c r="A5" s="21">
        <v>4</v>
      </c>
      <c r="B5" s="3">
        <v>1</v>
      </c>
      <c r="D5" s="6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12"/>
      <c r="L5" s="3">
        <v>1</v>
      </c>
      <c r="M5" s="3">
        <v>1</v>
      </c>
      <c r="O5" s="12">
        <v>1</v>
      </c>
      <c r="P5" s="6">
        <f t="shared" si="0"/>
        <v>11</v>
      </c>
      <c r="Q5" s="20">
        <f t="shared" si="1"/>
        <v>0.7857142857142857</v>
      </c>
    </row>
    <row r="6" spans="1:17" ht="19">
      <c r="A6" s="9">
        <v>5</v>
      </c>
      <c r="B6" s="3">
        <v>1</v>
      </c>
      <c r="E6" s="3">
        <v>1</v>
      </c>
      <c r="F6" s="3">
        <v>1</v>
      </c>
      <c r="K6" s="12"/>
      <c r="L6" s="12"/>
      <c r="N6" s="12"/>
      <c r="O6" s="12">
        <v>1</v>
      </c>
      <c r="P6" s="6">
        <f t="shared" si="0"/>
        <v>4</v>
      </c>
      <c r="Q6" s="20">
        <f t="shared" si="1"/>
        <v>0.2857142857142857</v>
      </c>
    </row>
    <row r="7" spans="1:17" ht="19">
      <c r="A7" s="3">
        <v>6</v>
      </c>
      <c r="B7" s="3">
        <v>1</v>
      </c>
      <c r="C7" s="3">
        <v>1</v>
      </c>
      <c r="E7" s="3">
        <v>1</v>
      </c>
      <c r="F7" s="3">
        <v>1</v>
      </c>
      <c r="G7" s="3">
        <v>1</v>
      </c>
      <c r="I7" s="3">
        <v>1</v>
      </c>
      <c r="J7" s="3">
        <v>1</v>
      </c>
      <c r="K7" s="12"/>
      <c r="L7" s="12"/>
      <c r="N7" s="12"/>
      <c r="P7" s="6">
        <f t="shared" si="0"/>
        <v>7</v>
      </c>
      <c r="Q7" s="20">
        <f t="shared" si="1"/>
        <v>0.5</v>
      </c>
    </row>
    <row r="8" spans="1:17" ht="19">
      <c r="A8" s="3">
        <v>7</v>
      </c>
      <c r="B8" s="3">
        <v>1</v>
      </c>
      <c r="C8" s="3">
        <v>1</v>
      </c>
      <c r="E8" s="3">
        <v>1</v>
      </c>
      <c r="F8" s="3">
        <v>1</v>
      </c>
      <c r="K8" s="12"/>
      <c r="N8" s="12"/>
      <c r="O8" s="3">
        <v>1</v>
      </c>
      <c r="P8" s="6">
        <f t="shared" si="0"/>
        <v>5</v>
      </c>
      <c r="Q8" s="20">
        <f t="shared" si="1"/>
        <v>0.35714285714285715</v>
      </c>
    </row>
    <row r="9" spans="1:17" ht="19">
      <c r="A9" s="3">
        <v>8</v>
      </c>
      <c r="E9" s="3">
        <v>1</v>
      </c>
      <c r="F9" s="3">
        <v>1</v>
      </c>
      <c r="K9" s="12">
        <v>1</v>
      </c>
      <c r="L9" s="12">
        <v>1</v>
      </c>
      <c r="M9" s="3">
        <v>1</v>
      </c>
      <c r="N9" s="12">
        <v>1</v>
      </c>
      <c r="O9" s="12">
        <v>1</v>
      </c>
      <c r="P9" s="6">
        <f t="shared" si="0"/>
        <v>7</v>
      </c>
      <c r="Q9" s="20">
        <f t="shared" si="1"/>
        <v>0.5</v>
      </c>
    </row>
    <row r="10" spans="1:17" ht="19">
      <c r="A10" s="9">
        <v>9</v>
      </c>
      <c r="C10" s="3">
        <v>1</v>
      </c>
      <c r="E10" s="3">
        <v>1</v>
      </c>
      <c r="G10" s="3">
        <v>1</v>
      </c>
      <c r="I10" s="3">
        <v>1</v>
      </c>
      <c r="J10" s="3">
        <v>1</v>
      </c>
      <c r="K10" s="12"/>
      <c r="L10" s="12">
        <v>1</v>
      </c>
      <c r="M10" s="3">
        <v>1</v>
      </c>
      <c r="N10" s="12"/>
      <c r="P10" s="6">
        <f t="shared" si="0"/>
        <v>7</v>
      </c>
      <c r="Q10" s="20">
        <f t="shared" si="1"/>
        <v>0.5</v>
      </c>
    </row>
    <row r="11" spans="1:17" ht="19">
      <c r="A11" s="21">
        <v>10</v>
      </c>
      <c r="B11" s="3">
        <v>1</v>
      </c>
      <c r="C11" s="3">
        <v>1</v>
      </c>
      <c r="D11" s="6">
        <v>1</v>
      </c>
      <c r="E11" s="3">
        <v>1</v>
      </c>
      <c r="G11" s="3">
        <v>1</v>
      </c>
      <c r="H11" s="3">
        <v>1</v>
      </c>
      <c r="I11" s="3">
        <v>1</v>
      </c>
      <c r="J11" s="3">
        <v>1</v>
      </c>
      <c r="K11" s="12">
        <v>1</v>
      </c>
      <c r="L11" s="12">
        <v>1</v>
      </c>
      <c r="M11" s="3">
        <v>1</v>
      </c>
      <c r="N11" s="12">
        <v>1</v>
      </c>
      <c r="O11" s="12">
        <v>1</v>
      </c>
      <c r="P11" s="6">
        <f t="shared" si="0"/>
        <v>13</v>
      </c>
      <c r="Q11" s="20">
        <f t="shared" si="1"/>
        <v>0.9285714285714286</v>
      </c>
    </row>
    <row r="12" spans="1:17" ht="19">
      <c r="A12" s="22">
        <v>11</v>
      </c>
      <c r="C12" s="3">
        <v>1</v>
      </c>
      <c r="E12" s="3">
        <v>1</v>
      </c>
      <c r="F12" s="3">
        <v>1</v>
      </c>
      <c r="G12" s="3">
        <v>1</v>
      </c>
      <c r="I12" s="3">
        <v>1</v>
      </c>
      <c r="J12" s="3">
        <v>1</v>
      </c>
      <c r="K12" s="12">
        <v>1</v>
      </c>
      <c r="L12" s="12">
        <v>1</v>
      </c>
      <c r="M12" s="3">
        <v>1</v>
      </c>
      <c r="N12" s="12">
        <v>1</v>
      </c>
      <c r="O12" s="12">
        <v>1</v>
      </c>
      <c r="P12" s="6">
        <f t="shared" si="0"/>
        <v>11</v>
      </c>
      <c r="Q12" s="20">
        <f t="shared" si="1"/>
        <v>0.7857142857142857</v>
      </c>
    </row>
    <row r="13" spans="1:17" ht="19">
      <c r="A13" s="21">
        <v>12</v>
      </c>
      <c r="B13" s="3">
        <v>1</v>
      </c>
      <c r="C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12">
        <v>1</v>
      </c>
      <c r="L13" s="12">
        <v>1</v>
      </c>
      <c r="M13" s="3">
        <v>1</v>
      </c>
      <c r="N13" s="12">
        <v>1</v>
      </c>
      <c r="O13" s="12">
        <v>1</v>
      </c>
      <c r="P13" s="6">
        <f t="shared" si="0"/>
        <v>12</v>
      </c>
      <c r="Q13" s="20">
        <f t="shared" si="1"/>
        <v>0.8571428571428571</v>
      </c>
    </row>
    <row r="14" spans="1:17" ht="19">
      <c r="A14" s="9">
        <v>13</v>
      </c>
      <c r="C14" s="3">
        <v>1</v>
      </c>
      <c r="E14" s="3">
        <v>1</v>
      </c>
      <c r="F14" s="3">
        <v>1</v>
      </c>
      <c r="K14" s="12"/>
      <c r="N14" s="12"/>
      <c r="O14" s="12">
        <v>1</v>
      </c>
      <c r="P14" s="6">
        <f t="shared" si="0"/>
        <v>4</v>
      </c>
      <c r="Q14" s="20">
        <f t="shared" si="1"/>
        <v>0.2857142857142857</v>
      </c>
    </row>
    <row r="15" spans="1:17" ht="19">
      <c r="A15" s="3">
        <v>14</v>
      </c>
      <c r="D15" s="6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12"/>
      <c r="N15" s="12"/>
      <c r="P15" s="6">
        <f t="shared" si="0"/>
        <v>7</v>
      </c>
      <c r="Q15" s="20">
        <f t="shared" si="1"/>
        <v>0.5</v>
      </c>
    </row>
    <row r="16" spans="1:17" ht="19">
      <c r="A16" s="9">
        <v>15</v>
      </c>
      <c r="B16" s="3">
        <v>1</v>
      </c>
      <c r="C16" s="3">
        <v>1</v>
      </c>
      <c r="D16" s="6">
        <v>1</v>
      </c>
      <c r="E16" s="3">
        <v>1</v>
      </c>
      <c r="F16" s="3">
        <v>1</v>
      </c>
      <c r="K16" s="12"/>
      <c r="N16" s="12"/>
      <c r="P16" s="6">
        <f t="shared" si="0"/>
        <v>5</v>
      </c>
      <c r="Q16" s="20">
        <f t="shared" si="1"/>
        <v>0.35714285714285715</v>
      </c>
    </row>
    <row r="17" spans="1:17" ht="19">
      <c r="A17" s="9">
        <v>16</v>
      </c>
      <c r="B17" s="3">
        <v>1</v>
      </c>
      <c r="D17" s="6">
        <v>1</v>
      </c>
      <c r="K17" s="12"/>
      <c r="N17" s="12"/>
      <c r="O17" s="12">
        <v>1</v>
      </c>
      <c r="P17" s="6">
        <f t="shared" si="0"/>
        <v>3</v>
      </c>
      <c r="Q17" s="20">
        <f t="shared" si="1"/>
        <v>0.21428571428571427</v>
      </c>
    </row>
    <row r="18" spans="1:17" ht="19">
      <c r="A18" s="21">
        <v>17</v>
      </c>
      <c r="B18" s="3">
        <v>1</v>
      </c>
      <c r="C18" s="3">
        <v>1</v>
      </c>
      <c r="D18" s="6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12">
        <v>1</v>
      </c>
      <c r="L18" s="3">
        <v>1</v>
      </c>
      <c r="M18" s="3">
        <v>1</v>
      </c>
      <c r="N18" s="12"/>
      <c r="O18" s="3">
        <v>1</v>
      </c>
      <c r="P18" s="6">
        <f t="shared" si="0"/>
        <v>13</v>
      </c>
      <c r="Q18" s="20">
        <f t="shared" si="1"/>
        <v>0.9285714285714286</v>
      </c>
    </row>
    <row r="19" spans="1:17" ht="19">
      <c r="A19" s="9">
        <v>18</v>
      </c>
      <c r="B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12"/>
      <c r="M19" s="3">
        <v>1</v>
      </c>
      <c r="N19" s="12"/>
      <c r="P19" s="6">
        <f t="shared" si="0"/>
        <v>7</v>
      </c>
      <c r="Q19" s="20">
        <f t="shared" si="1"/>
        <v>0.5</v>
      </c>
    </row>
    <row r="20" spans="1:17" ht="19">
      <c r="A20" s="9">
        <v>19</v>
      </c>
      <c r="B20" s="3">
        <v>1</v>
      </c>
      <c r="E20" s="3">
        <v>1</v>
      </c>
      <c r="G20" s="3">
        <v>1</v>
      </c>
      <c r="H20" s="3">
        <v>1</v>
      </c>
      <c r="I20" s="3">
        <v>1</v>
      </c>
      <c r="J20" s="3">
        <v>1</v>
      </c>
      <c r="N20" s="12"/>
      <c r="P20" s="6">
        <f t="shared" si="0"/>
        <v>6</v>
      </c>
      <c r="Q20" s="20">
        <f t="shared" si="1"/>
        <v>0.42857142857142855</v>
      </c>
    </row>
    <row r="21" spans="1:17" ht="19">
      <c r="A21" s="9">
        <v>20</v>
      </c>
      <c r="B21" s="3">
        <v>1</v>
      </c>
      <c r="I21" s="3">
        <v>1</v>
      </c>
      <c r="N21" s="12"/>
      <c r="O21" s="3">
        <v>1</v>
      </c>
      <c r="P21" s="6">
        <f t="shared" si="0"/>
        <v>3</v>
      </c>
      <c r="Q21" s="20">
        <f t="shared" si="1"/>
        <v>0.21428571428571427</v>
      </c>
    </row>
    <row r="22" spans="1:17" ht="19">
      <c r="A22" s="9">
        <v>21</v>
      </c>
      <c r="C22" s="3">
        <v>1</v>
      </c>
      <c r="D22" s="6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12"/>
      <c r="O22" s="3">
        <v>1</v>
      </c>
      <c r="P22" s="6">
        <f t="shared" si="0"/>
        <v>10</v>
      </c>
      <c r="Q22" s="20">
        <f t="shared" si="1"/>
        <v>0.7142857142857143</v>
      </c>
    </row>
    <row r="23" spans="1:17" ht="19">
      <c r="A23" s="10">
        <v>22</v>
      </c>
      <c r="C23" s="3">
        <v>1</v>
      </c>
      <c r="D23" s="6">
        <v>1</v>
      </c>
      <c r="E23" s="3">
        <v>1</v>
      </c>
      <c r="F23" s="3">
        <v>1</v>
      </c>
      <c r="K23" s="3">
        <v>1</v>
      </c>
      <c r="L23" s="3">
        <v>1</v>
      </c>
      <c r="M23" s="3">
        <v>1</v>
      </c>
      <c r="N23" s="12">
        <v>1</v>
      </c>
      <c r="P23" s="6">
        <f t="shared" si="0"/>
        <v>8</v>
      </c>
      <c r="Q23" s="20">
        <f t="shared" si="1"/>
        <v>0.5714285714285714</v>
      </c>
    </row>
    <row r="24" spans="1:17">
      <c r="A24" s="21">
        <v>23</v>
      </c>
      <c r="B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6">
        <f t="shared" si="0"/>
        <v>12</v>
      </c>
      <c r="Q24" s="20">
        <f t="shared" si="1"/>
        <v>0.8571428571428571</v>
      </c>
    </row>
    <row r="25" spans="1:17">
      <c r="A25" s="9">
        <v>24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P25" s="6">
        <f t="shared" si="0"/>
        <v>8</v>
      </c>
      <c r="Q25" s="20">
        <f t="shared" si="1"/>
        <v>0.5714285714285714</v>
      </c>
    </row>
    <row r="26" spans="1:17">
      <c r="A26" s="9">
        <v>25</v>
      </c>
      <c r="D26" s="6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3">
        <v>1</v>
      </c>
      <c r="M26" s="3">
        <v>1</v>
      </c>
      <c r="O26" s="3">
        <v>1</v>
      </c>
      <c r="P26" s="6">
        <f t="shared" si="0"/>
        <v>10</v>
      </c>
      <c r="Q26" s="20">
        <f t="shared" si="1"/>
        <v>0.7142857142857143</v>
      </c>
    </row>
    <row r="27" spans="1:17">
      <c r="A27" s="3">
        <v>26</v>
      </c>
      <c r="F27" s="3">
        <v>1</v>
      </c>
      <c r="L27" s="3">
        <v>1</v>
      </c>
      <c r="M27" s="3">
        <v>1</v>
      </c>
      <c r="O27" s="3">
        <v>1</v>
      </c>
      <c r="P27" s="6">
        <f t="shared" si="0"/>
        <v>4</v>
      </c>
      <c r="Q27" s="20">
        <f t="shared" si="1"/>
        <v>0.2857142857142857</v>
      </c>
    </row>
    <row r="28" spans="1:17">
      <c r="A28" s="3">
        <v>27</v>
      </c>
      <c r="B28" s="3">
        <v>1</v>
      </c>
      <c r="C28" s="3">
        <v>1</v>
      </c>
      <c r="F28" s="3">
        <v>1</v>
      </c>
      <c r="G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P28" s="6">
        <f t="shared" si="0"/>
        <v>10</v>
      </c>
      <c r="Q28" s="20">
        <f t="shared" si="1"/>
        <v>0.7142857142857143</v>
      </c>
    </row>
    <row r="29" spans="1:17">
      <c r="A29" s="3">
        <v>28</v>
      </c>
      <c r="E29" s="3">
        <v>1</v>
      </c>
      <c r="F29" s="3">
        <v>1</v>
      </c>
      <c r="I29" s="3">
        <v>1</v>
      </c>
      <c r="P29" s="6">
        <f t="shared" si="0"/>
        <v>3</v>
      </c>
      <c r="Q29" s="20">
        <f t="shared" si="1"/>
        <v>0.21428571428571427</v>
      </c>
    </row>
    <row r="30" spans="1:17">
      <c r="A30" s="10">
        <v>29</v>
      </c>
      <c r="E30" s="3">
        <v>1</v>
      </c>
      <c r="F30" s="3">
        <v>1</v>
      </c>
      <c r="P30" s="6">
        <f t="shared" si="0"/>
        <v>2</v>
      </c>
      <c r="Q30" s="20">
        <f t="shared" si="1"/>
        <v>0.14285714285714285</v>
      </c>
    </row>
    <row r="31" spans="1:17">
      <c r="A31" s="11">
        <v>30</v>
      </c>
      <c r="C31" s="3">
        <v>1</v>
      </c>
      <c r="D31" s="6">
        <v>1</v>
      </c>
      <c r="F31" s="3">
        <v>1</v>
      </c>
      <c r="G31" s="3">
        <v>1</v>
      </c>
      <c r="I31" s="3">
        <v>1</v>
      </c>
      <c r="J31" s="3">
        <v>1</v>
      </c>
      <c r="L31" s="3">
        <v>1</v>
      </c>
      <c r="M31" s="3">
        <v>1</v>
      </c>
      <c r="P31" s="6">
        <f t="shared" si="0"/>
        <v>8</v>
      </c>
      <c r="Q31" s="20">
        <f t="shared" si="1"/>
        <v>0.5714285714285714</v>
      </c>
    </row>
    <row r="32" spans="1:17">
      <c r="A32" s="3">
        <v>31</v>
      </c>
      <c r="C32" s="3">
        <v>1</v>
      </c>
      <c r="K32" s="3">
        <v>1</v>
      </c>
      <c r="L32" s="3">
        <v>1</v>
      </c>
      <c r="M32" s="3">
        <v>1</v>
      </c>
      <c r="P32" s="6">
        <f t="shared" si="0"/>
        <v>4</v>
      </c>
      <c r="Q32" s="20">
        <f t="shared" si="1"/>
        <v>0.2857142857142857</v>
      </c>
    </row>
    <row r="33" spans="1:17">
      <c r="A33" s="9">
        <v>32</v>
      </c>
      <c r="D33" s="6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P33" s="6">
        <f t="shared" si="0"/>
        <v>8</v>
      </c>
      <c r="Q33" s="20">
        <f t="shared" si="1"/>
        <v>0.5714285714285714</v>
      </c>
    </row>
    <row r="34" spans="1:17">
      <c r="A34" s="3">
        <v>33</v>
      </c>
      <c r="P34" s="6">
        <f t="shared" si="0"/>
        <v>0</v>
      </c>
      <c r="Q34" s="20">
        <f t="shared" si="1"/>
        <v>0</v>
      </c>
    </row>
    <row r="35" spans="1:17">
      <c r="A35" s="3">
        <v>34</v>
      </c>
      <c r="P35" s="6">
        <f t="shared" si="0"/>
        <v>0</v>
      </c>
      <c r="Q35" s="20">
        <f t="shared" si="1"/>
        <v>0</v>
      </c>
    </row>
    <row r="36" spans="1:17">
      <c r="B36" s="3">
        <f>SUM(B2:B35)</f>
        <v>17</v>
      </c>
      <c r="C36" s="3">
        <f>SUM(C2:C35)</f>
        <v>16</v>
      </c>
      <c r="D36" s="6">
        <f>SUM(D2:D35)</f>
        <v>13</v>
      </c>
      <c r="E36" s="3">
        <f>SUM(E2:E35)</f>
        <v>19</v>
      </c>
      <c r="F36" s="3">
        <f>SUM(F2:F35)</f>
        <v>22</v>
      </c>
      <c r="G36" s="3">
        <f>SUM(G2:G35)</f>
        <v>20</v>
      </c>
      <c r="H36" s="3">
        <f>SUM(H2:H35)</f>
        <v>15</v>
      </c>
      <c r="I36" s="3">
        <f>SUM(I2:I35)</f>
        <v>22</v>
      </c>
      <c r="J36" s="3">
        <f>SUM(J2:J35)</f>
        <v>20</v>
      </c>
      <c r="K36" s="3">
        <f>SUM(K2:K35)</f>
        <v>14</v>
      </c>
      <c r="L36" s="3">
        <f>SUM(L2:L35)</f>
        <v>20</v>
      </c>
      <c r="M36" s="3">
        <f>SUM(M2:M35)</f>
        <v>20</v>
      </c>
      <c r="N36" s="3">
        <f>SUM(N2:N35)</f>
        <v>9</v>
      </c>
      <c r="O36" s="3">
        <f>SUM(O2:O35)</f>
        <v>17</v>
      </c>
      <c r="P36" s="6">
        <f t="shared" si="0"/>
        <v>244</v>
      </c>
      <c r="Q36" s="20">
        <f t="shared" si="1"/>
        <v>17.428571428571427</v>
      </c>
    </row>
    <row r="37" spans="1:17">
      <c r="K37" s="3" t="s">
        <v>43</v>
      </c>
      <c r="L37" s="3" t="s">
        <v>44</v>
      </c>
      <c r="M37" s="3" t="s">
        <v>25</v>
      </c>
      <c r="N37" s="3" t="s">
        <v>47</v>
      </c>
      <c r="P37" s="6">
        <f t="shared" si="0"/>
        <v>0</v>
      </c>
      <c r="Q37" s="20">
        <f t="shared" si="1"/>
        <v>0</v>
      </c>
    </row>
    <row r="39" spans="1:17">
      <c r="O39" s="3" t="s">
        <v>84</v>
      </c>
      <c r="P39" s="6">
        <f>+MAX(P2:P35)</f>
        <v>13</v>
      </c>
    </row>
  </sheetData>
  <autoFilter ref="A1:Q37" xr:uid="{42973B06-B9E2-3546-A39D-5E82603D7C40}"/>
  <conditionalFormatting sqref="B2:O35">
    <cfRule type="colorScale" priority="2">
      <colorScale>
        <cfvo type="min"/>
        <cfvo type="max"/>
        <color theme="8"/>
        <color rgb="FFFFEF9C"/>
      </colorScale>
    </cfRule>
  </conditionalFormatting>
  <conditionalFormatting sqref="Q2:Q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A5F-AFA7-B444-9935-2736A981AFCA}">
  <dimension ref="B2:H36"/>
  <sheetViews>
    <sheetView workbookViewId="0">
      <selection activeCell="H19" sqref="H3:H19"/>
    </sheetView>
  </sheetViews>
  <sheetFormatPr baseColWidth="10" defaultRowHeight="15"/>
  <cols>
    <col min="7" max="7" width="11.1640625" bestFit="1" customWidth="1"/>
  </cols>
  <sheetData>
    <row r="2" spans="2:8" ht="16">
      <c r="B2" s="13" t="s">
        <v>48</v>
      </c>
      <c r="C2" s="13" t="s">
        <v>49</v>
      </c>
      <c r="D2" s="13" t="s">
        <v>50</v>
      </c>
      <c r="E2" s="13" t="s">
        <v>51</v>
      </c>
    </row>
    <row r="3" spans="2:8" ht="16">
      <c r="B3" s="13">
        <v>15</v>
      </c>
      <c r="C3" s="19">
        <v>15</v>
      </c>
      <c r="D3" s="14">
        <v>0.59550000000000003</v>
      </c>
      <c r="E3" s="14" t="s">
        <v>52</v>
      </c>
      <c r="F3" s="14" t="s">
        <v>53</v>
      </c>
      <c r="H3">
        <f>C3+1</f>
        <v>16</v>
      </c>
    </row>
    <row r="4" spans="2:8" ht="16">
      <c r="B4" s="13">
        <v>16</v>
      </c>
      <c r="C4" s="19">
        <v>16</v>
      </c>
      <c r="D4" s="14">
        <v>0.2485</v>
      </c>
      <c r="E4" s="14" t="e" vm="1">
        <f>_FV(0,"165824")</f>
        <v>#VALUE!</v>
      </c>
      <c r="F4" s="14" t="e" vm="2">
        <f>_FV(0,"665182")</f>
        <v>#VALUE!</v>
      </c>
      <c r="G4" s="18">
        <f>D4/D3-1</f>
        <v>-0.58270361041141894</v>
      </c>
      <c r="H4">
        <f t="shared" ref="H4:H36" si="0">C4+1</f>
        <v>17</v>
      </c>
    </row>
    <row r="5" spans="2:8" ht="16">
      <c r="B5" s="13">
        <v>24</v>
      </c>
      <c r="C5" s="19">
        <v>24</v>
      </c>
      <c r="D5" s="14">
        <v>0.19400000000000001</v>
      </c>
      <c r="E5" s="14" t="s">
        <v>54</v>
      </c>
      <c r="F5" s="14" t="s">
        <v>55</v>
      </c>
      <c r="G5" s="18">
        <f t="shared" ref="G5:G36" si="1">D5/D4-1</f>
        <v>-0.21931589537223339</v>
      </c>
      <c r="H5">
        <f t="shared" si="0"/>
        <v>25</v>
      </c>
    </row>
    <row r="6" spans="2:8" ht="16">
      <c r="B6" s="13">
        <v>9</v>
      </c>
      <c r="C6" s="19">
        <v>9</v>
      </c>
      <c r="D6" s="14">
        <v>0.1895</v>
      </c>
      <c r="E6" s="14" t="e" vm="3">
        <f>_FV(0,"205551")</f>
        <v>#VALUE!</v>
      </c>
      <c r="F6" s="15">
        <v>-1008153</v>
      </c>
      <c r="G6" s="18">
        <f t="shared" si="1"/>
        <v>-2.3195876288659822E-2</v>
      </c>
      <c r="H6">
        <f t="shared" si="0"/>
        <v>10</v>
      </c>
    </row>
    <row r="7" spans="2:8" ht="16">
      <c r="B7" s="13">
        <v>10</v>
      </c>
      <c r="C7" s="19">
        <v>10</v>
      </c>
      <c r="D7" s="14">
        <v>0.186</v>
      </c>
      <c r="E7" s="14" t="e" vm="4">
        <f>_FV(0,"179767")</f>
        <v>#VALUE!</v>
      </c>
      <c r="F7" s="14" t="e" vm="5">
        <f>_FV(0,"975041")</f>
        <v>#VALUE!</v>
      </c>
      <c r="G7" s="18">
        <f t="shared" si="1"/>
        <v>-1.8469656992084471E-2</v>
      </c>
      <c r="H7">
        <f t="shared" si="0"/>
        <v>11</v>
      </c>
    </row>
    <row r="8" spans="2:8" ht="16">
      <c r="B8" s="13">
        <v>25</v>
      </c>
      <c r="C8" s="19">
        <v>25</v>
      </c>
      <c r="D8" s="14">
        <v>0.1055</v>
      </c>
      <c r="E8" s="14" t="e" vm="6">
        <f>_FV(0,"064009")</f>
        <v>#VALUE!</v>
      </c>
      <c r="F8" s="14" t="e" vm="7">
        <f>_FV(0,"499702")</f>
        <v>#VALUE!</v>
      </c>
      <c r="G8" s="18">
        <f t="shared" si="1"/>
        <v>-0.43279569892473124</v>
      </c>
      <c r="H8">
        <f t="shared" si="0"/>
        <v>26</v>
      </c>
    </row>
    <row r="9" spans="2:8" ht="16">
      <c r="B9" s="13">
        <v>19</v>
      </c>
      <c r="C9" s="19">
        <v>19</v>
      </c>
      <c r="D9" s="14">
        <v>0.10199999999999999</v>
      </c>
      <c r="E9" s="14" t="s">
        <v>56</v>
      </c>
      <c r="F9" s="14" t="s">
        <v>57</v>
      </c>
      <c r="G9" s="18">
        <f t="shared" si="1"/>
        <v>-3.3175355450236976E-2</v>
      </c>
      <c r="H9">
        <f t="shared" si="0"/>
        <v>20</v>
      </c>
    </row>
    <row r="10" spans="2:8" ht="16">
      <c r="B10" s="13">
        <v>6</v>
      </c>
      <c r="C10" s="19">
        <v>6</v>
      </c>
      <c r="D10" s="14">
        <v>8.5000000000000006E-2</v>
      </c>
      <c r="E10" s="14" t="s">
        <v>58</v>
      </c>
      <c r="F10" s="14" t="s">
        <v>59</v>
      </c>
      <c r="G10" s="18">
        <f t="shared" si="1"/>
        <v>-0.16666666666666652</v>
      </c>
      <c r="H10">
        <f t="shared" si="0"/>
        <v>7</v>
      </c>
    </row>
    <row r="11" spans="2:8" ht="16">
      <c r="B11" s="13">
        <v>0</v>
      </c>
      <c r="C11" s="19">
        <v>0</v>
      </c>
      <c r="D11" s="14">
        <v>8.4000000000000005E-2</v>
      </c>
      <c r="E11" s="14" t="e" vm="8">
        <f>_FV(0,"047960")</f>
        <v>#VALUE!</v>
      </c>
      <c r="F11" s="14" t="e" vm="9">
        <f>_FV(0,"588273")</f>
        <v>#VALUE!</v>
      </c>
      <c r="G11" s="18">
        <f t="shared" si="1"/>
        <v>-1.1764705882352899E-2</v>
      </c>
      <c r="H11">
        <f t="shared" si="0"/>
        <v>1</v>
      </c>
    </row>
    <row r="12" spans="2:8" ht="16">
      <c r="B12" s="13">
        <v>1</v>
      </c>
      <c r="C12" s="19">
        <v>1</v>
      </c>
      <c r="D12" s="14">
        <v>8.3500000000000005E-2</v>
      </c>
      <c r="E12" s="14" t="e" vm="10">
        <f>_FV(0,"055143")</f>
        <v>#VALUE!</v>
      </c>
      <c r="F12" s="14" t="e" vm="11">
        <f>_FV(0,"692690")</f>
        <v>#VALUE!</v>
      </c>
      <c r="G12" s="18">
        <f t="shared" si="1"/>
        <v>-5.9523809523809312E-3</v>
      </c>
      <c r="H12">
        <f t="shared" si="0"/>
        <v>2</v>
      </c>
    </row>
    <row r="13" spans="2:8" ht="16">
      <c r="B13" s="13">
        <v>11</v>
      </c>
      <c r="C13" s="19">
        <v>11</v>
      </c>
      <c r="D13" s="14">
        <v>7.6499999999999999E-2</v>
      </c>
      <c r="E13" s="14" t="s">
        <v>60</v>
      </c>
      <c r="F13" s="14" t="s">
        <v>61</v>
      </c>
      <c r="G13" s="18">
        <f t="shared" si="1"/>
        <v>-8.3832335329341423E-2</v>
      </c>
      <c r="H13">
        <f t="shared" si="0"/>
        <v>12</v>
      </c>
    </row>
    <row r="14" spans="2:8" ht="16">
      <c r="B14" s="13">
        <v>7</v>
      </c>
      <c r="C14" s="19">
        <v>7</v>
      </c>
      <c r="D14" s="14">
        <v>7.4499999999999997E-2</v>
      </c>
      <c r="E14" s="14" t="e" vm="12">
        <f>_FV(0,"043691")</f>
        <v>#VALUE!</v>
      </c>
      <c r="F14" s="14" t="e" vm="13">
        <f>_FV(0,"588073")</f>
        <v>#VALUE!</v>
      </c>
      <c r="G14" s="18">
        <f t="shared" si="1"/>
        <v>-2.6143790849673221E-2</v>
      </c>
      <c r="H14">
        <f t="shared" si="0"/>
        <v>8</v>
      </c>
    </row>
    <row r="15" spans="2:8" ht="16">
      <c r="B15" s="13">
        <v>12</v>
      </c>
      <c r="C15" s="19">
        <v>12</v>
      </c>
      <c r="D15" s="14">
        <v>0.06</v>
      </c>
      <c r="E15" s="14" t="e" vm="14">
        <f>_FV(0,"035795")</f>
        <v>#VALUE!</v>
      </c>
      <c r="F15" s="14" t="e" vm="15">
        <f>_FV(0,"485957")</f>
        <v>#VALUE!</v>
      </c>
      <c r="G15" s="18">
        <f t="shared" si="1"/>
        <v>-0.19463087248322142</v>
      </c>
      <c r="H15">
        <f t="shared" si="0"/>
        <v>13</v>
      </c>
    </row>
    <row r="16" spans="2:8" ht="16">
      <c r="B16" s="13">
        <v>22</v>
      </c>
      <c r="C16" s="19">
        <v>22</v>
      </c>
      <c r="D16" s="14">
        <v>5.2999999999999999E-2</v>
      </c>
      <c r="E16" s="14" t="e" vm="16">
        <f>_FV(0,"027567")</f>
        <v>#VALUE!</v>
      </c>
      <c r="F16" s="14" t="e" vm="17">
        <f>_FV(0,"390008")</f>
        <v>#VALUE!</v>
      </c>
      <c r="G16" s="18">
        <f t="shared" si="1"/>
        <v>-0.1166666666666667</v>
      </c>
      <c r="H16">
        <f t="shared" si="0"/>
        <v>23</v>
      </c>
    </row>
    <row r="17" spans="2:8" ht="16">
      <c r="B17" s="13">
        <v>20</v>
      </c>
      <c r="C17" s="19">
        <v>20</v>
      </c>
      <c r="D17" s="14">
        <v>5.1999999999999998E-2</v>
      </c>
      <c r="E17" s="14" t="e" vm="18">
        <f>_FV(0,"001622")</f>
        <v>#VALUE!</v>
      </c>
      <c r="F17" s="14" t="s">
        <v>62</v>
      </c>
      <c r="G17" s="18">
        <f t="shared" si="1"/>
        <v>-1.8867924528301883E-2</v>
      </c>
      <c r="H17">
        <f t="shared" si="0"/>
        <v>21</v>
      </c>
    </row>
    <row r="18" spans="2:8" ht="16">
      <c r="B18" s="13">
        <v>4</v>
      </c>
      <c r="C18" s="14">
        <v>4</v>
      </c>
      <c r="D18" s="14">
        <v>4.9000000000000002E-2</v>
      </c>
      <c r="E18" s="14" t="e" vm="19">
        <f>_FV(0,"008789")</f>
        <v>#VALUE!</v>
      </c>
      <c r="F18" s="14" t="s">
        <v>63</v>
      </c>
      <c r="G18" s="18">
        <f t="shared" si="1"/>
        <v>-5.7692307692307598E-2</v>
      </c>
      <c r="H18">
        <f t="shared" si="0"/>
        <v>5</v>
      </c>
    </row>
    <row r="19" spans="2:8" ht="16">
      <c r="B19" s="13">
        <v>3</v>
      </c>
      <c r="C19" s="14">
        <v>3</v>
      </c>
      <c r="D19" s="14">
        <v>4.8500000000000001E-2</v>
      </c>
      <c r="E19" s="14" t="s">
        <v>64</v>
      </c>
      <c r="F19" s="14" t="s">
        <v>65</v>
      </c>
      <c r="G19" s="18">
        <f t="shared" si="1"/>
        <v>-1.0204081632653073E-2</v>
      </c>
      <c r="H19">
        <f t="shared" si="0"/>
        <v>4</v>
      </c>
    </row>
    <row r="20" spans="2:8" ht="16">
      <c r="B20" s="13">
        <v>14</v>
      </c>
      <c r="C20" s="14">
        <v>14</v>
      </c>
      <c r="D20" s="14">
        <v>4.5499999999999999E-2</v>
      </c>
      <c r="E20" s="14" t="s">
        <v>66</v>
      </c>
      <c r="F20" s="14" t="s">
        <v>67</v>
      </c>
      <c r="G20" s="18">
        <f t="shared" si="1"/>
        <v>-6.1855670103092786E-2</v>
      </c>
      <c r="H20">
        <f t="shared" si="0"/>
        <v>15</v>
      </c>
    </row>
    <row r="21" spans="2:8" ht="16">
      <c r="B21" s="13">
        <v>2</v>
      </c>
      <c r="C21" s="14">
        <v>2</v>
      </c>
      <c r="D21" s="14">
        <v>4.1500000000000002E-2</v>
      </c>
      <c r="E21" s="14" t="e" vm="20">
        <f>_FV(0,"017648")</f>
        <v>#VALUE!</v>
      </c>
      <c r="F21" s="14" t="e" vm="21">
        <f>_FV(0,"254616")</f>
        <v>#VALUE!</v>
      </c>
      <c r="G21" s="18">
        <f t="shared" si="1"/>
        <v>-8.7912087912087822E-2</v>
      </c>
      <c r="H21">
        <f t="shared" si="0"/>
        <v>3</v>
      </c>
    </row>
    <row r="22" spans="2:8" ht="16">
      <c r="B22" s="13">
        <v>8</v>
      </c>
      <c r="C22" s="14">
        <v>8</v>
      </c>
      <c r="D22" s="14">
        <v>3.5499999999999997E-2</v>
      </c>
      <c r="E22" s="14" t="s">
        <v>68</v>
      </c>
      <c r="F22" s="14" t="s">
        <v>69</v>
      </c>
      <c r="G22" s="18">
        <f t="shared" si="1"/>
        <v>-0.14457831325301218</v>
      </c>
      <c r="H22">
        <f t="shared" si="0"/>
        <v>9</v>
      </c>
    </row>
    <row r="23" spans="2:8" ht="16">
      <c r="B23" s="13">
        <v>5</v>
      </c>
      <c r="C23" s="14">
        <v>5</v>
      </c>
      <c r="D23" s="14">
        <v>3.2500000000000001E-2</v>
      </c>
      <c r="E23" s="14" t="e" vm="22">
        <f>_FV(0,"028160")</f>
        <v>#VALUE!</v>
      </c>
      <c r="F23" s="14" t="e" vm="23">
        <f>_FV(0,"373560")</f>
        <v>#VALUE!</v>
      </c>
      <c r="G23" s="18">
        <f t="shared" si="1"/>
        <v>-8.4507042253521014E-2</v>
      </c>
      <c r="H23">
        <f t="shared" si="0"/>
        <v>6</v>
      </c>
    </row>
    <row r="24" spans="2:8" ht="16">
      <c r="B24" s="13">
        <v>23</v>
      </c>
      <c r="C24" s="14">
        <v>23</v>
      </c>
      <c r="D24" s="14">
        <v>3.15E-2</v>
      </c>
      <c r="E24" s="14" t="s">
        <v>71</v>
      </c>
      <c r="F24" s="14" t="s">
        <v>72</v>
      </c>
      <c r="G24" s="18">
        <f t="shared" si="1"/>
        <v>-3.0769230769230771E-2</v>
      </c>
      <c r="H24">
        <f t="shared" si="0"/>
        <v>24</v>
      </c>
    </row>
    <row r="25" spans="2:8" ht="16">
      <c r="B25" s="13">
        <v>13</v>
      </c>
      <c r="C25" s="14">
        <v>13</v>
      </c>
      <c r="D25" s="14">
        <v>3.15E-2</v>
      </c>
      <c r="E25" s="14" t="s">
        <v>73</v>
      </c>
      <c r="F25" s="14" t="e" vm="24">
        <f>_FV(0,"069798")</f>
        <v>#VALUE!</v>
      </c>
      <c r="G25" s="18">
        <f t="shared" si="1"/>
        <v>0</v>
      </c>
      <c r="H25">
        <f t="shared" si="0"/>
        <v>14</v>
      </c>
    </row>
    <row r="26" spans="2:8" ht="16">
      <c r="B26" s="13">
        <v>28</v>
      </c>
      <c r="C26" s="14">
        <v>28</v>
      </c>
      <c r="D26" s="14">
        <v>2.35E-2</v>
      </c>
      <c r="E26" s="14" t="e" vm="25">
        <f>_FV(0,"007413")</f>
        <v>#VALUE!</v>
      </c>
      <c r="F26" s="14" t="s">
        <v>74</v>
      </c>
      <c r="G26" s="18">
        <f t="shared" si="1"/>
        <v>-0.25396825396825395</v>
      </c>
      <c r="H26">
        <f t="shared" si="0"/>
        <v>29</v>
      </c>
    </row>
    <row r="27" spans="2:8" ht="16">
      <c r="B27" s="13">
        <v>21</v>
      </c>
      <c r="C27" s="14">
        <v>21</v>
      </c>
      <c r="D27" s="14">
        <v>2.1499999999999998E-2</v>
      </c>
      <c r="E27" s="14" t="e" vm="26">
        <f>_FV(0,"003867")</f>
        <v>#VALUE!</v>
      </c>
      <c r="F27" s="14" t="e" vm="27">
        <f>_FV(0,"195145")</f>
        <v>#VALUE!</v>
      </c>
      <c r="G27" s="18">
        <f t="shared" si="1"/>
        <v>-8.5106382978723527E-2</v>
      </c>
      <c r="H27">
        <f t="shared" si="0"/>
        <v>22</v>
      </c>
    </row>
    <row r="28" spans="2:8" ht="16">
      <c r="B28" s="13">
        <v>31</v>
      </c>
      <c r="C28" s="14">
        <v>31</v>
      </c>
      <c r="D28" s="14">
        <v>0.02</v>
      </c>
      <c r="E28" s="14" t="s">
        <v>75</v>
      </c>
      <c r="F28" s="14" t="s">
        <v>76</v>
      </c>
      <c r="G28" s="18">
        <f t="shared" si="1"/>
        <v>-6.9767441860465018E-2</v>
      </c>
      <c r="H28">
        <f t="shared" si="0"/>
        <v>32</v>
      </c>
    </row>
    <row r="29" spans="2:8" ht="16">
      <c r="B29" s="13">
        <v>26</v>
      </c>
      <c r="C29" s="14">
        <v>26</v>
      </c>
      <c r="D29" s="14">
        <v>1.7999999999999999E-2</v>
      </c>
      <c r="E29" s="14" t="s">
        <v>77</v>
      </c>
      <c r="F29" s="14" t="e" vm="28">
        <f>_FV(0,"024426")</f>
        <v>#VALUE!</v>
      </c>
      <c r="G29" s="18">
        <f t="shared" si="1"/>
        <v>-0.10000000000000009</v>
      </c>
      <c r="H29">
        <f t="shared" si="0"/>
        <v>27</v>
      </c>
    </row>
    <row r="30" spans="2:8" ht="16">
      <c r="B30" s="13">
        <v>29</v>
      </c>
      <c r="C30" s="14">
        <v>29</v>
      </c>
      <c r="D30" s="14">
        <v>1.7999999999999999E-2</v>
      </c>
      <c r="E30" s="14" t="e" vm="29">
        <f>_FV(0,"018003")</f>
        <v>#VALUE!</v>
      </c>
      <c r="F30" s="14" t="e" vm="30">
        <f>_FV(0,"034089")</f>
        <v>#VALUE!</v>
      </c>
      <c r="G30" s="18">
        <f t="shared" si="1"/>
        <v>0</v>
      </c>
      <c r="H30">
        <f t="shared" si="0"/>
        <v>30</v>
      </c>
    </row>
    <row r="31" spans="2:8" ht="16">
      <c r="B31" s="13">
        <v>30</v>
      </c>
      <c r="C31" s="14">
        <v>30</v>
      </c>
      <c r="D31" s="14">
        <v>1.7999999999999999E-2</v>
      </c>
      <c r="E31" s="14" t="e" vm="31">
        <f>_FV(0,"004868")</f>
        <v>#VALUE!</v>
      </c>
      <c r="F31" s="14" t="s">
        <v>78</v>
      </c>
      <c r="G31" s="18">
        <f t="shared" si="1"/>
        <v>0</v>
      </c>
      <c r="H31">
        <f t="shared" si="0"/>
        <v>31</v>
      </c>
    </row>
    <row r="32" spans="2:8" ht="16">
      <c r="B32" s="13">
        <v>17</v>
      </c>
      <c r="C32" s="14">
        <v>17</v>
      </c>
      <c r="D32" s="14">
        <v>1.6500000000000001E-2</v>
      </c>
      <c r="E32" s="14" t="s">
        <v>79</v>
      </c>
      <c r="F32" s="14" t="s">
        <v>80</v>
      </c>
      <c r="G32" s="18">
        <f t="shared" si="1"/>
        <v>-8.3333333333333259E-2</v>
      </c>
      <c r="H32">
        <f t="shared" si="0"/>
        <v>18</v>
      </c>
    </row>
    <row r="33" spans="2:8" ht="16">
      <c r="B33" s="13">
        <v>27</v>
      </c>
      <c r="C33" s="14">
        <v>27</v>
      </c>
      <c r="D33" s="14">
        <v>1.4999999999999999E-2</v>
      </c>
      <c r="E33" s="14" t="e" vm="32">
        <f>_FV(0,"007007")</f>
        <v>#VALUE!</v>
      </c>
      <c r="F33" s="14" t="e" vm="33">
        <f>_FV(0,"174908")</f>
        <v>#VALUE!</v>
      </c>
      <c r="G33" s="18">
        <f t="shared" si="1"/>
        <v>-9.0909090909090939E-2</v>
      </c>
      <c r="H33">
        <f t="shared" si="0"/>
        <v>28</v>
      </c>
    </row>
    <row r="34" spans="2:8" ht="16">
      <c r="B34" s="13">
        <v>18</v>
      </c>
      <c r="C34" s="14">
        <v>18</v>
      </c>
      <c r="D34" s="14">
        <v>1.4E-2</v>
      </c>
      <c r="E34" s="14" t="e" vm="34">
        <f>_FV(0,"000900")</f>
        <v>#VALUE!</v>
      </c>
      <c r="F34" s="14" t="s">
        <v>81</v>
      </c>
      <c r="G34" s="18">
        <f t="shared" si="1"/>
        <v>-6.6666666666666652E-2</v>
      </c>
      <c r="H34">
        <f t="shared" si="0"/>
        <v>19</v>
      </c>
    </row>
    <row r="35" spans="2:8" ht="19">
      <c r="B35" s="16" t="s">
        <v>70</v>
      </c>
      <c r="G35" s="18">
        <f t="shared" si="1"/>
        <v>-1</v>
      </c>
      <c r="H35">
        <f t="shared" si="0"/>
        <v>1</v>
      </c>
    </row>
    <row r="36" spans="2:8" ht="19">
      <c r="B36" s="17">
        <v>1</v>
      </c>
      <c r="G36" s="18" t="e">
        <f t="shared" si="1"/>
        <v>#DIV/0!</v>
      </c>
      <c r="H36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sin estand</vt:lpstr>
      <vt:lpstr>estandariz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Velasquez Gaviria</dc:creator>
  <cp:lastModifiedBy>Diana Catalina Velasquez Gaviria</cp:lastModifiedBy>
  <dcterms:created xsi:type="dcterms:W3CDTF">2019-09-03T23:25:39Z</dcterms:created>
  <dcterms:modified xsi:type="dcterms:W3CDTF">2019-09-08T02:55:21Z</dcterms:modified>
</cp:coreProperties>
</file>