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02.personal\wb463998\Historical data\"/>
    </mc:Choice>
  </mc:AlternateContent>
  <xr:revisionPtr revIDLastSave="0" documentId="13_ncr:1_{15EE9667-A6CC-484D-AD76-FAF11EE19FC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raw" sheetId="1" r:id="rId1"/>
  </sheets>
  <definedNames>
    <definedName name="_xlnm._FilterDatabase" localSheetId="0" hidden="1">raw!$A$1:$J$104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" i="1" l="1"/>
  <c r="D67" i="1"/>
  <c r="I48" i="1" l="1"/>
  <c r="I49" i="1"/>
  <c r="I54" i="1"/>
  <c r="I38" i="1"/>
  <c r="I70" i="1" l="1"/>
  <c r="I34" i="1"/>
  <c r="I47" i="1"/>
  <c r="I46" i="1"/>
  <c r="I88" i="1"/>
  <c r="I89" i="1"/>
  <c r="I90" i="1"/>
  <c r="I91" i="1"/>
  <c r="I92" i="1"/>
  <c r="I93" i="1"/>
  <c r="I94" i="1"/>
  <c r="I95" i="1"/>
  <c r="I96" i="1"/>
  <c r="I97" i="1"/>
  <c r="I98" i="1"/>
  <c r="I26" i="1"/>
  <c r="I27" i="1"/>
  <c r="I28" i="1"/>
  <c r="I29" i="1"/>
  <c r="I25" i="1" l="1"/>
  <c r="D104" i="1" l="1"/>
  <c r="I104" i="1" s="1"/>
  <c r="D103" i="1"/>
  <c r="I103" i="1" s="1"/>
  <c r="D19" i="1"/>
  <c r="I19" i="1" s="1"/>
  <c r="D18" i="1"/>
  <c r="I18" i="1" s="1"/>
  <c r="D17" i="1"/>
  <c r="I17" i="1" s="1"/>
  <c r="D16" i="1"/>
  <c r="I16" i="1" s="1"/>
  <c r="D15" i="1"/>
  <c r="I15" i="1" s="1"/>
  <c r="D32" i="1"/>
  <c r="I35" i="1" l="1"/>
  <c r="I36" i="1"/>
  <c r="I37" i="1"/>
  <c r="D7" i="1"/>
  <c r="D6" i="1"/>
  <c r="I6" i="1" s="1"/>
  <c r="D5" i="1"/>
  <c r="I5" i="1" s="1"/>
  <c r="D2" i="1"/>
  <c r="I2" i="1" s="1"/>
  <c r="I67" i="1"/>
  <c r="I8" i="1"/>
  <c r="I9" i="1"/>
  <c r="I10" i="1"/>
  <c r="I11" i="1"/>
  <c r="I12" i="1"/>
  <c r="I13" i="1"/>
  <c r="I14" i="1"/>
  <c r="I20" i="1"/>
  <c r="I21" i="1"/>
  <c r="I22" i="1"/>
  <c r="I23" i="1"/>
  <c r="I24" i="1"/>
  <c r="I30" i="1"/>
  <c r="I31" i="1"/>
  <c r="I32" i="1"/>
  <c r="I33" i="1"/>
  <c r="I39" i="1"/>
  <c r="I40" i="1"/>
  <c r="I41" i="1"/>
  <c r="I42" i="1"/>
  <c r="I43" i="1"/>
  <c r="I44" i="1"/>
  <c r="I45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5" i="1"/>
  <c r="I66" i="1"/>
  <c r="I68" i="1"/>
  <c r="I69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99" i="1"/>
  <c r="I100" i="1"/>
  <c r="I101" i="1"/>
  <c r="I102" i="1"/>
  <c r="I3" i="1"/>
  <c r="I4" i="1"/>
  <c r="I7" i="1"/>
</calcChain>
</file>

<file path=xl/sharedStrings.xml><?xml version="1.0" encoding="utf-8"?>
<sst xmlns="http://schemas.openxmlformats.org/spreadsheetml/2006/main" count="212" uniqueCount="59">
  <si>
    <t>countrycode</t>
  </si>
  <si>
    <t>ALB</t>
  </si>
  <si>
    <t>AZE</t>
  </si>
  <si>
    <t>BDI</t>
  </si>
  <si>
    <t>BGD</t>
  </si>
  <si>
    <t>BLZ</t>
  </si>
  <si>
    <t>BRA</t>
  </si>
  <si>
    <t>CAF</t>
  </si>
  <si>
    <t>DJI</t>
  </si>
  <si>
    <t>FSM</t>
  </si>
  <si>
    <t>GNB</t>
  </si>
  <si>
    <t>HTI</t>
  </si>
  <si>
    <t>IDN</t>
  </si>
  <si>
    <t>JAM</t>
  </si>
  <si>
    <t>JOR</t>
  </si>
  <si>
    <t>KAZ</t>
  </si>
  <si>
    <t>KGZ</t>
  </si>
  <si>
    <t>LAO</t>
  </si>
  <si>
    <t>LSO</t>
  </si>
  <si>
    <t>LVA</t>
  </si>
  <si>
    <t>MDA</t>
  </si>
  <si>
    <t>MEX</t>
  </si>
  <si>
    <t>MLI</t>
  </si>
  <si>
    <t>MNG</t>
  </si>
  <si>
    <t>MYS</t>
  </si>
  <si>
    <t>NER</t>
  </si>
  <si>
    <t>NGA</t>
  </si>
  <si>
    <t>PAK</t>
  </si>
  <si>
    <t>PER</t>
  </si>
  <si>
    <t>PHL</t>
  </si>
  <si>
    <t>ROU</t>
  </si>
  <si>
    <t>SUR</t>
  </si>
  <si>
    <t>SVN</t>
  </si>
  <si>
    <t>SYC</t>
  </si>
  <si>
    <t>SYR</t>
  </si>
  <si>
    <t>THA</t>
  </si>
  <si>
    <t>UGA</t>
  </si>
  <si>
    <t>UKR</t>
  </si>
  <si>
    <t>UZB</t>
  </si>
  <si>
    <t>VNM</t>
  </si>
  <si>
    <t>YEM</t>
  </si>
  <si>
    <t>ZAF</t>
  </si>
  <si>
    <t>ZMB</t>
  </si>
  <si>
    <t>year</t>
  </si>
  <si>
    <t>gini</t>
  </si>
  <si>
    <t>mean</t>
  </si>
  <si>
    <t>pov</t>
  </si>
  <si>
    <t>Yes</t>
  </si>
  <si>
    <t>NA</t>
  </si>
  <si>
    <t>mean in PovcalNet</t>
  </si>
  <si>
    <t>Factor dif</t>
  </si>
  <si>
    <t>gini in PovcalNet</t>
  </si>
  <si>
    <t>Partially - in time</t>
  </si>
  <si>
    <t>Urban</t>
  </si>
  <si>
    <t>Fixed do &amp; dta</t>
  </si>
  <si>
    <t>CHL</t>
  </si>
  <si>
    <t>COL</t>
  </si>
  <si>
    <t>VEN</t>
  </si>
  <si>
    <t>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</si>
</sst>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9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65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4"/>
  <sheetViews>
    <sheetView tabSelected="1" zoomScale="90" zoomScaleNormal="90" workbookViewId="0">
      <selection activeCell="L104" sqref="L104"/>
    </sheetView>
  </sheetViews>
  <sheetFormatPr defaultRowHeight="14.5" x14ac:dyDescent="0.35"/>
  <cols>
    <col min="1" max="1" width="10.90625" style="4" customWidth="1"/>
    <col min="2" max="2" width="8.7265625" style="4"/>
    <col min="3" max="3" width="8.90625" bestFit="1" customWidth="1"/>
    <col min="4" max="4" width="10.36328125" bestFit="1" customWidth="1"/>
    <col min="5" max="5" width="8.90625" style="4" customWidth="1"/>
    <col min="6" max="6" width="5.453125" customWidth="1"/>
    <col min="7" max="8" width="9.90625" customWidth="1"/>
    <col min="9" max="9" width="10" customWidth="1"/>
    <col min="10" max="10" width="14.6328125" customWidth="1"/>
  </cols>
  <sheetData>
    <row r="1" spans="1:10" ht="29" x14ac:dyDescent="0.35">
      <c r="A1" s="13" t="s">
        <v>0</v>
      </c>
      <c r="B1" s="13" t="s">
        <v>43</v>
      </c>
      <c r="C1" s="13" t="s">
        <v>44</v>
      </c>
      <c r="D1" s="13" t="s">
        <v>45</v>
      </c>
      <c r="E1" s="7" t="s">
        <v>46</v>
      </c>
      <c r="G1" s="15" t="s">
        <v>51</v>
      </c>
      <c r="H1" s="15" t="s">
        <v>49</v>
      </c>
      <c r="I1" s="16" t="s">
        <v>50</v>
      </c>
      <c r="J1" s="17" t="s">
        <v>54</v>
      </c>
    </row>
    <row r="2" spans="1:10" hidden="1" x14ac:dyDescent="0.35">
      <c r="A2" s="4" t="s">
        <v>1</v>
      </c>
      <c r="B2" s="5">
        <v>1996</v>
      </c>
      <c r="C2" s="3">
        <v>0.27010341923074999</v>
      </c>
      <c r="D2" s="1">
        <f>187.8426815033*12</f>
        <v>2254.1121780396002</v>
      </c>
      <c r="E2" s="6">
        <v>1.1291238887277999</v>
      </c>
      <c r="G2" s="8">
        <v>0.27010339999999999</v>
      </c>
      <c r="H2">
        <v>187.84270000000001</v>
      </c>
      <c r="I2" s="9">
        <f t="shared" ref="I2:I19" si="0">D2/H2</f>
        <v>11.999998818370903</v>
      </c>
      <c r="J2" s="4" t="s">
        <v>47</v>
      </c>
    </row>
    <row r="3" spans="1:10" hidden="1" x14ac:dyDescent="0.35">
      <c r="A3" s="4" t="s">
        <v>2</v>
      </c>
      <c r="B3" s="5">
        <v>1995</v>
      </c>
      <c r="C3" s="3">
        <v>0.34650285216711002</v>
      </c>
      <c r="D3" s="1">
        <v>171.55788517216001</v>
      </c>
      <c r="E3" s="6">
        <v>7.3171759902381996</v>
      </c>
      <c r="G3" s="12">
        <v>0.3465029</v>
      </c>
      <c r="H3">
        <v>171.55789999999999</v>
      </c>
      <c r="I3" s="9">
        <f t="shared" si="0"/>
        <v>0.99999991356947149</v>
      </c>
      <c r="J3" s="4" t="s">
        <v>48</v>
      </c>
    </row>
    <row r="4" spans="1:10" hidden="1" x14ac:dyDescent="0.35">
      <c r="A4" s="4" t="s">
        <v>2</v>
      </c>
      <c r="B4" s="5">
        <v>2001</v>
      </c>
      <c r="C4" s="3">
        <v>0.36454936458819998</v>
      </c>
      <c r="D4" s="1">
        <v>209.44914128964999</v>
      </c>
      <c r="E4" s="6">
        <v>2.7089698853831998</v>
      </c>
      <c r="G4" s="12">
        <v>0.36454940000000002</v>
      </c>
      <c r="H4">
        <v>209.44909999999999</v>
      </c>
      <c r="I4" s="9">
        <f t="shared" si="0"/>
        <v>1.0000001971345305</v>
      </c>
      <c r="J4" s="4" t="s">
        <v>48</v>
      </c>
    </row>
    <row r="5" spans="1:10" hidden="1" x14ac:dyDescent="0.35">
      <c r="A5" s="4" t="s">
        <v>3</v>
      </c>
      <c r="B5" s="5">
        <v>1998</v>
      </c>
      <c r="C5" s="3">
        <v>0.42316525911384001</v>
      </c>
      <c r="D5" s="1">
        <f>39.241252774144*12</f>
        <v>470.89503328972802</v>
      </c>
      <c r="E5" s="6">
        <v>84.139306615231007</v>
      </c>
      <c r="G5" s="12">
        <v>0.42346929999999999</v>
      </c>
      <c r="H5">
        <v>39.271509999999999</v>
      </c>
      <c r="I5" s="9">
        <f t="shared" si="0"/>
        <v>11.990754449974753</v>
      </c>
      <c r="J5" s="4" t="s">
        <v>47</v>
      </c>
    </row>
    <row r="6" spans="1:10" hidden="1" x14ac:dyDescent="0.35">
      <c r="A6" s="4" t="s">
        <v>4</v>
      </c>
      <c r="B6" s="5">
        <v>1991</v>
      </c>
      <c r="C6" s="3">
        <v>0.27570805600547998</v>
      </c>
      <c r="D6" s="1">
        <f>71.462380256643*12</f>
        <v>857.54856307971602</v>
      </c>
      <c r="E6" s="6">
        <v>44.188249588166002</v>
      </c>
      <c r="G6" s="12">
        <v>0.2757037</v>
      </c>
      <c r="H6">
        <v>71.461759999999998</v>
      </c>
      <c r="I6" s="9">
        <f t="shared" si="0"/>
        <v>12.000104154721575</v>
      </c>
      <c r="J6" s="4" t="s">
        <v>47</v>
      </c>
    </row>
    <row r="7" spans="1:10" hidden="1" x14ac:dyDescent="0.35">
      <c r="A7" s="4" t="s">
        <v>4</v>
      </c>
      <c r="B7" s="5">
        <v>1995</v>
      </c>
      <c r="C7" s="3">
        <v>0.32942982851316999</v>
      </c>
      <c r="D7" s="1">
        <f>86.759986911383*12</f>
        <v>1041.1198429365959</v>
      </c>
      <c r="E7" s="6">
        <v>35.680189452984003</v>
      </c>
      <c r="G7" s="12">
        <v>0.32942779999999999</v>
      </c>
      <c r="H7">
        <v>86.760180000000005</v>
      </c>
      <c r="I7" s="9">
        <f t="shared" si="0"/>
        <v>11.999973293469376</v>
      </c>
      <c r="J7" s="4" t="s">
        <v>47</v>
      </c>
    </row>
    <row r="8" spans="1:10" hidden="1" x14ac:dyDescent="0.35">
      <c r="A8" s="4" t="s">
        <v>5</v>
      </c>
      <c r="B8" s="5">
        <v>1993</v>
      </c>
      <c r="C8" s="3">
        <v>0.60253985823445999</v>
      </c>
      <c r="D8" s="1">
        <v>4093.8842385898001</v>
      </c>
      <c r="E8" s="6">
        <v>0.67800470731150997</v>
      </c>
      <c r="G8" s="8">
        <v>0.60253990000000002</v>
      </c>
      <c r="H8">
        <v>341.14339999999999</v>
      </c>
      <c r="I8" s="9">
        <f t="shared" si="0"/>
        <v>12.000479090581264</v>
      </c>
      <c r="J8" s="4" t="s">
        <v>47</v>
      </c>
    </row>
    <row r="9" spans="1:10" hidden="1" x14ac:dyDescent="0.35">
      <c r="A9" s="4" t="s">
        <v>5</v>
      </c>
      <c r="B9" s="5">
        <v>1994</v>
      </c>
      <c r="C9" s="3">
        <v>0.60908428832048001</v>
      </c>
      <c r="D9" s="1">
        <v>3979.8831850117999</v>
      </c>
      <c r="E9" s="6">
        <v>1.0940901523882001</v>
      </c>
      <c r="G9" s="8">
        <v>0.60908430000000002</v>
      </c>
      <c r="H9">
        <v>331.64370000000002</v>
      </c>
      <c r="I9" s="9">
        <f t="shared" si="0"/>
        <v>12.00047878193314</v>
      </c>
      <c r="J9" s="4" t="s">
        <v>47</v>
      </c>
    </row>
    <row r="10" spans="1:10" hidden="1" x14ac:dyDescent="0.35">
      <c r="A10" s="4" t="s">
        <v>5</v>
      </c>
      <c r="B10" s="5">
        <v>1995</v>
      </c>
      <c r="C10" s="3">
        <v>0.57554283184405997</v>
      </c>
      <c r="D10" s="1">
        <v>5052.8382823796001</v>
      </c>
      <c r="E10" s="6">
        <v>0.20257080770505001</v>
      </c>
      <c r="G10" s="8">
        <v>0.57554280000000002</v>
      </c>
      <c r="H10">
        <v>421.053</v>
      </c>
      <c r="I10" s="9">
        <f t="shared" si="0"/>
        <v>12.000480420231183</v>
      </c>
      <c r="J10" s="4" t="s">
        <v>47</v>
      </c>
    </row>
    <row r="11" spans="1:10" hidden="1" x14ac:dyDescent="0.35">
      <c r="A11" s="4" t="s">
        <v>5</v>
      </c>
      <c r="B11" s="5">
        <v>1996</v>
      </c>
      <c r="C11" s="3">
        <v>0.56593685121323001</v>
      </c>
      <c r="D11" s="1">
        <v>3185.7440388140999</v>
      </c>
      <c r="E11" s="6">
        <v>0.99121936882324002</v>
      </c>
      <c r="G11" s="8">
        <v>0.56593689999999996</v>
      </c>
      <c r="H11">
        <v>265.46800000000002</v>
      </c>
      <c r="I11" s="9">
        <f t="shared" si="0"/>
        <v>12.000482313552292</v>
      </c>
      <c r="J11" s="4" t="s">
        <v>47</v>
      </c>
    </row>
    <row r="12" spans="1:10" hidden="1" x14ac:dyDescent="0.35">
      <c r="A12" s="4" t="s">
        <v>5</v>
      </c>
      <c r="B12" s="5">
        <v>1997</v>
      </c>
      <c r="C12" s="3">
        <v>0.60425315165352</v>
      </c>
      <c r="D12" s="1">
        <v>3296.3269654200999</v>
      </c>
      <c r="E12" s="6">
        <v>1.9247948277967</v>
      </c>
      <c r="G12" s="8">
        <v>0.60425320000000005</v>
      </c>
      <c r="H12">
        <v>274.68290000000002</v>
      </c>
      <c r="I12" s="9">
        <f t="shared" si="0"/>
        <v>12.000481156344643</v>
      </c>
      <c r="J12" s="4" t="s">
        <v>47</v>
      </c>
    </row>
    <row r="13" spans="1:10" hidden="1" x14ac:dyDescent="0.35">
      <c r="A13" s="4" t="s">
        <v>5</v>
      </c>
      <c r="B13" s="5">
        <v>1998</v>
      </c>
      <c r="C13" s="3">
        <v>0.54906026302333</v>
      </c>
      <c r="D13" s="1">
        <v>3095.0401142907999</v>
      </c>
      <c r="E13" s="6">
        <v>0.70972506322826001</v>
      </c>
      <c r="G13" s="8">
        <v>0.54906029999999995</v>
      </c>
      <c r="H13">
        <v>257.90969999999999</v>
      </c>
      <c r="I13" s="9">
        <f t="shared" si="0"/>
        <v>12.000479680643265</v>
      </c>
      <c r="J13" s="4" t="s">
        <v>47</v>
      </c>
    </row>
    <row r="14" spans="1:10" hidden="1" x14ac:dyDescent="0.35">
      <c r="A14" s="4" t="s">
        <v>5</v>
      </c>
      <c r="B14" s="5">
        <v>1999</v>
      </c>
      <c r="C14" s="3">
        <v>0.53262765776565002</v>
      </c>
      <c r="D14" s="1">
        <v>3223.0736821123</v>
      </c>
      <c r="E14" s="6">
        <v>0.57604788782440997</v>
      </c>
      <c r="G14" s="8">
        <v>0.53262770000000004</v>
      </c>
      <c r="H14">
        <v>268.57870000000003</v>
      </c>
      <c r="I14" s="9">
        <f t="shared" si="0"/>
        <v>12.000481356534602</v>
      </c>
      <c r="J14" s="4" t="s">
        <v>47</v>
      </c>
    </row>
    <row r="15" spans="1:10" x14ac:dyDescent="0.35">
      <c r="A15" s="4" t="s">
        <v>6</v>
      </c>
      <c r="B15" s="5">
        <v>1981</v>
      </c>
      <c r="C15" s="3">
        <v>0.57930851103276004</v>
      </c>
      <c r="D15" s="1">
        <f>2962242.8061802/12</f>
        <v>246853.56718168335</v>
      </c>
      <c r="E15" s="6">
        <v>1.3751085295015999</v>
      </c>
      <c r="G15" s="8">
        <v>0.57951920000000001</v>
      </c>
      <c r="H15" s="8">
        <v>246.79400000000001</v>
      </c>
      <c r="I15" s="9">
        <f t="shared" si="0"/>
        <v>1000.2413639783922</v>
      </c>
      <c r="J15" s="4" t="s">
        <v>52</v>
      </c>
    </row>
    <row r="16" spans="1:10" x14ac:dyDescent="0.35">
      <c r="A16" s="4" t="s">
        <v>6</v>
      </c>
      <c r="B16" s="5">
        <v>1982</v>
      </c>
      <c r="C16" s="3">
        <v>0.58417105787421997</v>
      </c>
      <c r="D16" s="1">
        <f>3018797.3582748/12</f>
        <v>251566.44652289999</v>
      </c>
      <c r="E16" s="6">
        <v>1.3099307212567</v>
      </c>
      <c r="G16" s="8">
        <v>0.58405490000000004</v>
      </c>
      <c r="H16" s="8">
        <v>251.63669999999999</v>
      </c>
      <c r="I16" s="9">
        <f t="shared" si="0"/>
        <v>999.72081386737307</v>
      </c>
      <c r="J16" s="4" t="s">
        <v>52</v>
      </c>
    </row>
    <row r="17" spans="1:10" x14ac:dyDescent="0.35">
      <c r="A17" s="4" t="s">
        <v>6</v>
      </c>
      <c r="B17" s="5">
        <v>1983</v>
      </c>
      <c r="C17" s="3">
        <v>0.58988011293777998</v>
      </c>
      <c r="D17" s="1">
        <f>2549187.8834177/12</f>
        <v>212432.32361814167</v>
      </c>
      <c r="E17" s="6">
        <v>1.4869153347357</v>
      </c>
      <c r="G17" s="8">
        <v>0.58996680000000001</v>
      </c>
      <c r="H17" s="8">
        <v>212.38740000000001</v>
      </c>
      <c r="I17" s="9">
        <f t="shared" si="0"/>
        <v>1000.2115173411495</v>
      </c>
      <c r="J17" s="4" t="s">
        <v>52</v>
      </c>
    </row>
    <row r="18" spans="1:10" x14ac:dyDescent="0.35">
      <c r="A18" s="4" t="s">
        <v>6</v>
      </c>
      <c r="B18" s="5">
        <v>1984</v>
      </c>
      <c r="C18" s="3">
        <v>0.58376041428588998</v>
      </c>
      <c r="D18" s="1">
        <f>2533168.7267033/12</f>
        <v>211097.39389194167</v>
      </c>
      <c r="E18" s="6">
        <v>1.3231311940071999</v>
      </c>
      <c r="G18" s="8">
        <v>0.58368620000000004</v>
      </c>
      <c r="H18" s="8">
        <v>211.13499999999999</v>
      </c>
      <c r="I18" s="9">
        <f t="shared" si="0"/>
        <v>999.82188595894422</v>
      </c>
      <c r="J18" s="4" t="s">
        <v>52</v>
      </c>
    </row>
    <row r="19" spans="1:10" x14ac:dyDescent="0.35">
      <c r="A19" s="4" t="s">
        <v>6</v>
      </c>
      <c r="B19" s="5">
        <v>1985</v>
      </c>
      <c r="C19" s="3">
        <v>0.55586791422700998</v>
      </c>
      <c r="D19" s="1">
        <f>2672980.4841551/12</f>
        <v>222748.37367959166</v>
      </c>
      <c r="E19" s="6">
        <v>1.0763624742767</v>
      </c>
      <c r="G19" s="8">
        <v>0.55571380000000004</v>
      </c>
      <c r="H19" s="8">
        <v>222.82570000000001</v>
      </c>
      <c r="I19" s="9">
        <f t="shared" si="0"/>
        <v>999.65297395942946</v>
      </c>
      <c r="J19" s="4" t="s">
        <v>52</v>
      </c>
    </row>
    <row r="20" spans="1:10" x14ac:dyDescent="0.35">
      <c r="A20" s="4" t="s">
        <v>6</v>
      </c>
      <c r="B20" s="5">
        <v>1986</v>
      </c>
      <c r="C20" s="3">
        <v>0.58464613240438001</v>
      </c>
      <c r="D20" s="1">
        <v>398372.28293603001</v>
      </c>
      <c r="E20" s="6">
        <v>1.0906031969072001</v>
      </c>
      <c r="G20" s="8">
        <v>0.58464609999999995</v>
      </c>
      <c r="H20" s="8">
        <v>398.3723</v>
      </c>
      <c r="I20" s="9">
        <f t="shared" ref="I20:I83" si="1">D20/H20</f>
        <v>999.99995716577189</v>
      </c>
    </row>
    <row r="21" spans="1:10" x14ac:dyDescent="0.35">
      <c r="A21" s="4" t="s">
        <v>6</v>
      </c>
      <c r="B21" s="5">
        <v>1987</v>
      </c>
      <c r="C21" s="3">
        <v>0.59692790432695997</v>
      </c>
      <c r="D21" s="1">
        <v>312800.86986653</v>
      </c>
      <c r="E21" s="6">
        <v>1.2575149586384</v>
      </c>
      <c r="G21" s="8">
        <v>0.59692789999999996</v>
      </c>
      <c r="H21" s="8">
        <v>312.80090000000001</v>
      </c>
      <c r="I21" s="9">
        <f t="shared" si="1"/>
        <v>999.99990366565441</v>
      </c>
    </row>
    <row r="22" spans="1:10" x14ac:dyDescent="0.35">
      <c r="A22" s="4" t="s">
        <v>6</v>
      </c>
      <c r="B22" s="5">
        <v>1988</v>
      </c>
      <c r="C22" s="3">
        <v>0.61428358447378995</v>
      </c>
      <c r="D22" s="1">
        <v>308389.52122151002</v>
      </c>
      <c r="E22" s="6">
        <v>1.2879139267329001</v>
      </c>
      <c r="G22" s="8">
        <v>0.61428360000000004</v>
      </c>
      <c r="H22" s="8">
        <v>308.3895</v>
      </c>
      <c r="I22" s="9">
        <f t="shared" si="1"/>
        <v>1000.0000688139837</v>
      </c>
    </row>
    <row r="23" spans="1:10" hidden="1" x14ac:dyDescent="0.35">
      <c r="A23" s="4" t="s">
        <v>6</v>
      </c>
      <c r="B23" s="5">
        <v>1989</v>
      </c>
      <c r="C23" s="3">
        <v>0.63295125284383003</v>
      </c>
      <c r="D23" s="1">
        <v>358.04193054924002</v>
      </c>
      <c r="E23" s="6">
        <v>18.302021911141001</v>
      </c>
      <c r="G23" s="8">
        <v>0.63295129999999999</v>
      </c>
      <c r="H23">
        <v>358.0419</v>
      </c>
      <c r="I23" s="9">
        <f t="shared" si="1"/>
        <v>1.0000000853230866</v>
      </c>
      <c r="J23" s="4" t="s">
        <v>48</v>
      </c>
    </row>
    <row r="24" spans="1:10" hidden="1" x14ac:dyDescent="0.35">
      <c r="A24" s="4" t="s">
        <v>7</v>
      </c>
      <c r="B24" s="5">
        <v>2003</v>
      </c>
      <c r="C24" s="3">
        <v>0.43614199418191002</v>
      </c>
      <c r="D24" s="1">
        <v>720.72877161459996</v>
      </c>
      <c r="E24" s="6">
        <v>0</v>
      </c>
      <c r="G24" s="8">
        <v>0.43614199999999997</v>
      </c>
      <c r="H24">
        <v>60.058329999999998</v>
      </c>
      <c r="I24" s="9">
        <f t="shared" si="1"/>
        <v>12.000479727201872</v>
      </c>
      <c r="J24" s="4" t="s">
        <v>47</v>
      </c>
    </row>
    <row r="25" spans="1:10" hidden="1" x14ac:dyDescent="0.35">
      <c r="A25" s="4" t="s">
        <v>55</v>
      </c>
      <c r="B25" s="5">
        <v>1987</v>
      </c>
      <c r="C25">
        <v>0.56210157999999999</v>
      </c>
      <c r="D25">
        <v>299.16523000000001</v>
      </c>
      <c r="E25">
        <v>11.674734000000001</v>
      </c>
      <c r="G25">
        <v>0.56210159999999998</v>
      </c>
      <c r="H25">
        <v>299.16520000000003</v>
      </c>
      <c r="I25" s="9">
        <f t="shared" si="1"/>
        <v>1.0000001002790431</v>
      </c>
      <c r="J25" s="4" t="s">
        <v>48</v>
      </c>
    </row>
    <row r="26" spans="1:10" hidden="1" x14ac:dyDescent="0.35">
      <c r="A26" s="4" t="s">
        <v>56</v>
      </c>
      <c r="B26">
        <v>1992</v>
      </c>
      <c r="C26">
        <v>0.51453673</v>
      </c>
      <c r="D26">
        <v>292.72201000000001</v>
      </c>
      <c r="E26">
        <v>8.8905398000000009</v>
      </c>
      <c r="G26">
        <v>0.51453669999999996</v>
      </c>
      <c r="H26">
        <v>292.72199999999998</v>
      </c>
      <c r="I26" s="9">
        <f t="shared" si="1"/>
        <v>1.000000034162106</v>
      </c>
      <c r="J26" s="4" t="s">
        <v>48</v>
      </c>
    </row>
    <row r="27" spans="1:10" hidden="1" x14ac:dyDescent="0.35">
      <c r="A27" s="4" t="s">
        <v>56</v>
      </c>
      <c r="B27">
        <v>1996</v>
      </c>
      <c r="C27">
        <v>0.56936907999999997</v>
      </c>
      <c r="D27">
        <v>265.64663000000002</v>
      </c>
      <c r="E27">
        <v>16.558036999999999</v>
      </c>
      <c r="G27">
        <v>0.56933040000000001</v>
      </c>
      <c r="H27">
        <v>265.67700000000002</v>
      </c>
      <c r="I27" s="9">
        <f t="shared" si="1"/>
        <v>0.99988568826055702</v>
      </c>
      <c r="J27" s="4" t="s">
        <v>48</v>
      </c>
    </row>
    <row r="28" spans="1:10" hidden="1" x14ac:dyDescent="0.35">
      <c r="A28" s="4" t="s">
        <v>56</v>
      </c>
      <c r="B28">
        <v>1999</v>
      </c>
      <c r="C28">
        <v>0.58739600000000003</v>
      </c>
      <c r="D28">
        <v>254.07632000000001</v>
      </c>
      <c r="E28">
        <v>20.072175000000001</v>
      </c>
      <c r="G28">
        <v>0.58739560000000002</v>
      </c>
      <c r="H28">
        <v>254.0771</v>
      </c>
      <c r="I28" s="9">
        <f t="shared" si="1"/>
        <v>0.99999693006571633</v>
      </c>
      <c r="J28" s="4" t="s">
        <v>48</v>
      </c>
    </row>
    <row r="29" spans="1:10" hidden="1" x14ac:dyDescent="0.35">
      <c r="A29" s="4" t="s">
        <v>56</v>
      </c>
      <c r="B29">
        <v>2000</v>
      </c>
      <c r="C29">
        <v>0.58682893000000003</v>
      </c>
      <c r="D29">
        <v>283.39211</v>
      </c>
      <c r="E29">
        <v>16.369323000000001</v>
      </c>
      <c r="G29">
        <v>0.58682889999999999</v>
      </c>
      <c r="H29">
        <v>283.39210000000003</v>
      </c>
      <c r="I29" s="9">
        <f t="shared" si="1"/>
        <v>1.0000000352867986</v>
      </c>
      <c r="J29" s="4" t="s">
        <v>48</v>
      </c>
    </row>
    <row r="30" spans="1:10" hidden="1" x14ac:dyDescent="0.35">
      <c r="A30" s="4" t="s">
        <v>8</v>
      </c>
      <c r="B30" s="5">
        <v>2002</v>
      </c>
      <c r="C30" s="3">
        <v>0.39997838987954998</v>
      </c>
      <c r="D30" s="1">
        <v>1610.069167136</v>
      </c>
      <c r="E30" s="6">
        <v>1.204879321614E-2</v>
      </c>
      <c r="G30" s="8">
        <v>0.39997840000000001</v>
      </c>
      <c r="H30">
        <v>134.1671</v>
      </c>
      <c r="I30" s="9">
        <f t="shared" si="1"/>
        <v>12.000476772144587</v>
      </c>
      <c r="J30" s="4" t="s">
        <v>47</v>
      </c>
    </row>
    <row r="31" spans="1:10" hidden="1" x14ac:dyDescent="0.35">
      <c r="A31" s="4" t="s">
        <v>9</v>
      </c>
      <c r="B31" s="5">
        <v>2000</v>
      </c>
      <c r="C31" s="3">
        <v>0.63261969178318</v>
      </c>
      <c r="D31" s="1">
        <v>1873.2307541591999</v>
      </c>
      <c r="E31" s="6">
        <v>3.4963564285638999</v>
      </c>
      <c r="G31" s="8">
        <v>0.63261970000000001</v>
      </c>
      <c r="H31">
        <v>156.09630000000001</v>
      </c>
      <c r="I31" s="9">
        <f t="shared" si="1"/>
        <v>12.000481460221669</v>
      </c>
      <c r="J31" s="4" t="s">
        <v>47</v>
      </c>
    </row>
    <row r="32" spans="1:10" x14ac:dyDescent="0.35">
      <c r="A32" s="4" t="s">
        <v>10</v>
      </c>
      <c r="B32" s="5">
        <v>1993</v>
      </c>
      <c r="C32" s="3">
        <v>0.43610226254146001</v>
      </c>
      <c r="D32" s="1">
        <f>75085.636529988/12</f>
        <v>6257.1363774989995</v>
      </c>
      <c r="E32" s="6">
        <v>0</v>
      </c>
      <c r="G32" s="8">
        <v>0.4361023</v>
      </c>
      <c r="H32">
        <v>62.571359999999999</v>
      </c>
      <c r="I32" s="9">
        <f t="shared" si="1"/>
        <v>100.00000603309564</v>
      </c>
      <c r="J32" s="4" t="s">
        <v>52</v>
      </c>
    </row>
    <row r="33" spans="1:10" hidden="1" x14ac:dyDescent="0.35">
      <c r="A33" s="4" t="s">
        <v>11</v>
      </c>
      <c r="B33" s="5">
        <v>2001</v>
      </c>
      <c r="C33" s="3">
        <v>0.59476618320963004</v>
      </c>
      <c r="D33" s="1">
        <v>975.65799114943002</v>
      </c>
      <c r="E33" s="6">
        <v>4.5070635513359001</v>
      </c>
      <c r="G33" s="8">
        <v>0.59476620000000002</v>
      </c>
      <c r="H33">
        <v>81.301580000000001</v>
      </c>
      <c r="I33" s="9">
        <f t="shared" si="1"/>
        <v>12.000480078608927</v>
      </c>
      <c r="J33" s="4" t="s">
        <v>47</v>
      </c>
    </row>
    <row r="34" spans="1:10" hidden="1" x14ac:dyDescent="0.35">
      <c r="A34" s="4" t="s">
        <v>12</v>
      </c>
      <c r="B34" s="4">
        <v>1993</v>
      </c>
      <c r="C34" s="8">
        <v>0.35353240000000002</v>
      </c>
      <c r="D34" s="10">
        <v>86.172799999999995</v>
      </c>
      <c r="E34" s="11">
        <v>40.091000000000001</v>
      </c>
      <c r="F34" s="14" t="s">
        <v>53</v>
      </c>
      <c r="G34" s="8">
        <v>0.35354029999999997</v>
      </c>
      <c r="H34">
        <v>86.18</v>
      </c>
      <c r="I34" s="9">
        <f>D34/H34</f>
        <v>0.99991645393362716</v>
      </c>
      <c r="J34" s="4" t="s">
        <v>48</v>
      </c>
    </row>
    <row r="35" spans="1:10" hidden="1" x14ac:dyDescent="0.35">
      <c r="A35" s="4" t="s">
        <v>12</v>
      </c>
      <c r="B35" s="4">
        <v>1996</v>
      </c>
      <c r="C35" s="8">
        <v>0.37549613999999998</v>
      </c>
      <c r="D35" s="10">
        <v>1234.0694000000001</v>
      </c>
      <c r="E35" s="11">
        <v>2.17016E-3</v>
      </c>
      <c r="F35" s="14" t="s">
        <v>53</v>
      </c>
      <c r="G35" s="8">
        <v>0.37549929999999998</v>
      </c>
      <c r="H35">
        <v>102.8404</v>
      </c>
      <c r="I35" s="9">
        <f t="shared" si="1"/>
        <v>11.999850253402361</v>
      </c>
      <c r="J35" s="4" t="s">
        <v>47</v>
      </c>
    </row>
    <row r="36" spans="1:10" hidden="1" x14ac:dyDescent="0.35">
      <c r="A36" s="4" t="s">
        <v>12</v>
      </c>
      <c r="B36" s="4">
        <v>1998</v>
      </c>
      <c r="C36" s="8">
        <v>0.33776075999999999</v>
      </c>
      <c r="D36" s="10">
        <v>857.09517000000005</v>
      </c>
      <c r="E36" s="11">
        <v>0.27223646000000001</v>
      </c>
      <c r="F36" s="14" t="s">
        <v>53</v>
      </c>
      <c r="G36" s="8">
        <v>0.3377444</v>
      </c>
      <c r="H36">
        <v>71.421279999999996</v>
      </c>
      <c r="I36" s="9">
        <f t="shared" si="1"/>
        <v>12.000557396899078</v>
      </c>
      <c r="J36" s="4" t="s">
        <v>47</v>
      </c>
    </row>
    <row r="37" spans="1:10" hidden="1" x14ac:dyDescent="0.35">
      <c r="A37" s="4" t="s">
        <v>12</v>
      </c>
      <c r="B37" s="4">
        <v>1999</v>
      </c>
      <c r="C37" s="8">
        <v>0.35375032000000001</v>
      </c>
      <c r="D37" s="10">
        <v>1150.6957</v>
      </c>
      <c r="E37" s="11">
        <v>0</v>
      </c>
      <c r="F37" s="14" t="s">
        <v>53</v>
      </c>
      <c r="G37" s="8">
        <v>0.35373270000000001</v>
      </c>
      <c r="H37">
        <v>95.889139999999998</v>
      </c>
      <c r="I37" s="9">
        <f t="shared" si="1"/>
        <v>12.000271355025189</v>
      </c>
      <c r="J37" s="4" t="s">
        <v>47</v>
      </c>
    </row>
    <row r="38" spans="1:10" hidden="1" x14ac:dyDescent="0.35">
      <c r="A38" s="18" t="s">
        <v>13</v>
      </c>
      <c r="B38" s="4">
        <v>1990</v>
      </c>
      <c r="C38" s="8">
        <v>0.41114000000000001</v>
      </c>
      <c r="D38" s="10">
        <v>231.98740000000001</v>
      </c>
      <c r="E38" s="11">
        <v>4.57</v>
      </c>
      <c r="F38" s="14"/>
      <c r="G38">
        <v>0.41114079999999997</v>
      </c>
      <c r="H38">
        <v>231.9905</v>
      </c>
      <c r="I38" s="9">
        <f t="shared" si="1"/>
        <v>0.9999866373838584</v>
      </c>
      <c r="J38" s="18" t="s">
        <v>48</v>
      </c>
    </row>
    <row r="39" spans="1:10" hidden="1" x14ac:dyDescent="0.35">
      <c r="A39" s="4" t="s">
        <v>13</v>
      </c>
      <c r="B39" s="5">
        <v>1996</v>
      </c>
      <c r="C39" s="3">
        <v>0.40394902306302</v>
      </c>
      <c r="D39" s="1">
        <v>3009.5164703894998</v>
      </c>
      <c r="E39" s="6">
        <v>0</v>
      </c>
      <c r="G39" s="8">
        <v>0.403949</v>
      </c>
      <c r="H39">
        <v>250.78299999999999</v>
      </c>
      <c r="I39" s="9">
        <f t="shared" si="1"/>
        <v>12.000480377017182</v>
      </c>
      <c r="J39" s="4" t="s">
        <v>47</v>
      </c>
    </row>
    <row r="40" spans="1:10" hidden="1" x14ac:dyDescent="0.35">
      <c r="A40" s="4" t="s">
        <v>13</v>
      </c>
      <c r="B40" s="5">
        <v>1999</v>
      </c>
      <c r="C40" s="3">
        <v>0.44080198676408</v>
      </c>
      <c r="D40" s="1">
        <v>4044.1052947211001</v>
      </c>
      <c r="E40" s="6">
        <v>5.5605042024839998E-2</v>
      </c>
      <c r="G40" s="8">
        <v>0.44080200000000003</v>
      </c>
      <c r="H40">
        <v>336.99529999999999</v>
      </c>
      <c r="I40" s="9">
        <f t="shared" si="1"/>
        <v>12.000479812985819</v>
      </c>
      <c r="J40" s="4" t="s">
        <v>47</v>
      </c>
    </row>
    <row r="41" spans="1:10" hidden="1" x14ac:dyDescent="0.35">
      <c r="A41" s="4" t="s">
        <v>13</v>
      </c>
      <c r="B41" s="5">
        <v>2002</v>
      </c>
      <c r="C41" s="3">
        <v>0.48315962507707999</v>
      </c>
      <c r="D41" s="1">
        <v>4402.6711349060997</v>
      </c>
      <c r="E41" s="6">
        <v>9.1638376652899995E-3</v>
      </c>
      <c r="G41" s="8">
        <v>0.48315960000000002</v>
      </c>
      <c r="H41">
        <v>366.87459999999999</v>
      </c>
      <c r="I41" s="9">
        <f t="shared" si="1"/>
        <v>12.00047955052244</v>
      </c>
      <c r="J41" s="4" t="s">
        <v>47</v>
      </c>
    </row>
    <row r="42" spans="1:10" hidden="1" x14ac:dyDescent="0.35">
      <c r="A42" s="4" t="s">
        <v>13</v>
      </c>
      <c r="B42" s="5">
        <v>2004</v>
      </c>
      <c r="C42" s="3">
        <v>0.45457474397075998</v>
      </c>
      <c r="D42" s="1">
        <v>4396.1987214295996</v>
      </c>
      <c r="E42" s="6">
        <v>0</v>
      </c>
      <c r="G42" s="8">
        <v>0.4545747</v>
      </c>
      <c r="H42">
        <v>366.33519999999999</v>
      </c>
      <c r="I42" s="9">
        <f t="shared" si="1"/>
        <v>12.000481311731987</v>
      </c>
      <c r="J42" s="4" t="s">
        <v>47</v>
      </c>
    </row>
    <row r="43" spans="1:10" hidden="1" x14ac:dyDescent="0.35">
      <c r="A43" s="4" t="s">
        <v>14</v>
      </c>
      <c r="B43" s="5">
        <v>2002</v>
      </c>
      <c r="C43" s="3">
        <v>0.36954616324049</v>
      </c>
      <c r="D43" s="1">
        <v>3231.5283134480001</v>
      </c>
      <c r="E43" s="6">
        <v>0</v>
      </c>
      <c r="G43" s="8">
        <v>0.3695465</v>
      </c>
      <c r="H43">
        <v>269.2946</v>
      </c>
      <c r="I43" s="9">
        <f t="shared" si="1"/>
        <v>11.999974427441174</v>
      </c>
      <c r="J43" s="4" t="s">
        <v>47</v>
      </c>
    </row>
    <row r="44" spans="1:10" hidden="1" x14ac:dyDescent="0.35">
      <c r="A44" s="4" t="s">
        <v>15</v>
      </c>
      <c r="B44" s="5">
        <v>1996</v>
      </c>
      <c r="C44" s="3">
        <v>0.35378308139165998</v>
      </c>
      <c r="D44" s="1">
        <v>2254.3768150501</v>
      </c>
      <c r="E44" s="6">
        <v>0</v>
      </c>
      <c r="G44" s="8">
        <v>0.35378310000000002</v>
      </c>
      <c r="H44">
        <v>187.85720000000001</v>
      </c>
      <c r="I44" s="9">
        <f t="shared" si="1"/>
        <v>12.000481296698236</v>
      </c>
      <c r="J44" s="4" t="s">
        <v>47</v>
      </c>
    </row>
    <row r="45" spans="1:10" hidden="1" x14ac:dyDescent="0.35">
      <c r="A45" s="4" t="s">
        <v>16</v>
      </c>
      <c r="B45" s="5">
        <v>1998</v>
      </c>
      <c r="C45" s="3">
        <v>0.46402012792726</v>
      </c>
      <c r="D45" s="1">
        <v>1550.5460830401</v>
      </c>
      <c r="E45" s="6">
        <v>0.30933749427114998</v>
      </c>
      <c r="G45" s="8">
        <v>0.46402009999999999</v>
      </c>
      <c r="H45">
        <v>129.20699999999999</v>
      </c>
      <c r="I45" s="9">
        <f t="shared" si="1"/>
        <v>12.000480492853329</v>
      </c>
      <c r="J45" s="4" t="s">
        <v>47</v>
      </c>
    </row>
    <row r="46" spans="1:10" hidden="1" x14ac:dyDescent="0.35">
      <c r="A46" s="4" t="s">
        <v>17</v>
      </c>
      <c r="B46" s="4">
        <v>1992</v>
      </c>
      <c r="C46">
        <v>0.34309774999999998</v>
      </c>
      <c r="D46" s="19">
        <v>95.039034999999998</v>
      </c>
      <c r="E46" s="19">
        <v>32.395508</v>
      </c>
      <c r="G46" s="8">
        <v>0.34309859999999998</v>
      </c>
      <c r="H46">
        <v>95.039119999999997</v>
      </c>
      <c r="I46" s="9">
        <f t="shared" si="1"/>
        <v>0.99999910563144945</v>
      </c>
      <c r="J46" s="18" t="s">
        <v>48</v>
      </c>
    </row>
    <row r="47" spans="1:10" hidden="1" x14ac:dyDescent="0.35">
      <c r="A47" s="4" t="s">
        <v>17</v>
      </c>
      <c r="B47" s="5">
        <v>1997</v>
      </c>
      <c r="C47" s="3">
        <v>0.34895439994757999</v>
      </c>
      <c r="D47" s="1">
        <v>72.398690000000002</v>
      </c>
      <c r="E47" s="6">
        <v>52.447000000000003</v>
      </c>
      <c r="G47" s="8">
        <v>0.34895209999999999</v>
      </c>
      <c r="H47">
        <v>72.39846</v>
      </c>
      <c r="I47" s="9">
        <f>D47/H47</f>
        <v>1.0000031768631543</v>
      </c>
      <c r="J47" s="18" t="s">
        <v>48</v>
      </c>
    </row>
    <row r="48" spans="1:10" hidden="1" x14ac:dyDescent="0.35">
      <c r="A48" s="4" t="s">
        <v>58</v>
      </c>
      <c r="B48" s="5">
        <v>1990</v>
      </c>
      <c r="C48" s="3">
        <v>0.32446999999999998</v>
      </c>
      <c r="D48" s="1">
        <v>132.55869999999999</v>
      </c>
      <c r="E48" s="6"/>
      <c r="G48" s="8">
        <v>0.32447579999999998</v>
      </c>
      <c r="H48">
        <v>132.5582</v>
      </c>
      <c r="I48" s="9">
        <f t="shared" ref="I48:I49" si="2">D48/H48</f>
        <v>1.0000037719281039</v>
      </c>
      <c r="J48" s="18" t="s">
        <v>48</v>
      </c>
    </row>
    <row r="49" spans="1:10" hidden="1" x14ac:dyDescent="0.35">
      <c r="A49" s="4" t="s">
        <v>58</v>
      </c>
      <c r="B49" s="5">
        <v>1995</v>
      </c>
      <c r="C49" s="3">
        <v>0.35399999999999998</v>
      </c>
      <c r="D49" s="1">
        <v>144.16820000000001</v>
      </c>
      <c r="E49" s="6"/>
      <c r="G49" s="8">
        <v>0.35399700000000001</v>
      </c>
      <c r="H49">
        <v>144.16829999999999</v>
      </c>
      <c r="I49" s="9">
        <f t="shared" si="2"/>
        <v>0.99999930636624024</v>
      </c>
      <c r="J49" s="18" t="s">
        <v>48</v>
      </c>
    </row>
    <row r="50" spans="1:10" hidden="1" x14ac:dyDescent="0.35">
      <c r="A50" s="4" t="s">
        <v>18</v>
      </c>
      <c r="B50" s="5">
        <v>1994</v>
      </c>
      <c r="C50" s="3">
        <v>0.63240365126325004</v>
      </c>
      <c r="D50" s="1">
        <v>1579.0311005271001</v>
      </c>
      <c r="E50" s="6">
        <v>3.0019801980198002</v>
      </c>
      <c r="G50" s="8">
        <v>0.63240410000000002</v>
      </c>
      <c r="H50">
        <v>131.58510000000001</v>
      </c>
      <c r="I50" s="9">
        <f t="shared" si="1"/>
        <v>12.000075240487714</v>
      </c>
      <c r="J50" s="4" t="s">
        <v>47</v>
      </c>
    </row>
    <row r="51" spans="1:10" hidden="1" x14ac:dyDescent="0.35">
      <c r="A51" s="4" t="s">
        <v>19</v>
      </c>
      <c r="B51" s="5">
        <v>1997</v>
      </c>
      <c r="C51" s="3">
        <v>0.34392591743202999</v>
      </c>
      <c r="D51" s="1">
        <v>3324.0256404453999</v>
      </c>
      <c r="E51" s="6">
        <v>0</v>
      </c>
      <c r="G51" s="8">
        <v>0.34392590000000001</v>
      </c>
      <c r="H51">
        <v>277.00209999999998</v>
      </c>
      <c r="I51" s="9">
        <f t="shared" si="1"/>
        <v>12.000001590043542</v>
      </c>
      <c r="J51" s="4" t="s">
        <v>47</v>
      </c>
    </row>
    <row r="52" spans="1:10" hidden="1" x14ac:dyDescent="0.35">
      <c r="A52" s="4" t="s">
        <v>19</v>
      </c>
      <c r="B52" s="5">
        <v>1998</v>
      </c>
      <c r="C52" s="3">
        <v>0.33264852906081999</v>
      </c>
      <c r="D52" s="1">
        <v>3389.7841033217001</v>
      </c>
      <c r="E52" s="6">
        <v>0</v>
      </c>
      <c r="G52" s="8">
        <v>0.33264850000000001</v>
      </c>
      <c r="H52">
        <v>282.47070000000002</v>
      </c>
      <c r="I52" s="9">
        <f t="shared" si="1"/>
        <v>12.000480415567703</v>
      </c>
      <c r="J52" s="4" t="s">
        <v>47</v>
      </c>
    </row>
    <row r="53" spans="1:10" hidden="1" x14ac:dyDescent="0.35">
      <c r="A53" s="4" t="s">
        <v>20</v>
      </c>
      <c r="B53" s="5">
        <v>1997</v>
      </c>
      <c r="C53" s="3">
        <v>0.36942146402816001</v>
      </c>
      <c r="D53" s="1">
        <v>1651.5335344744999</v>
      </c>
      <c r="E53" s="6">
        <v>0</v>
      </c>
      <c r="G53" s="8">
        <v>0.36942150000000001</v>
      </c>
      <c r="H53">
        <v>137.6223</v>
      </c>
      <c r="I53" s="9">
        <f t="shared" si="1"/>
        <v>12.000479097315624</v>
      </c>
      <c r="J53" s="4" t="s">
        <v>47</v>
      </c>
    </row>
    <row r="54" spans="1:10" hidden="1" x14ac:dyDescent="0.35">
      <c r="A54" s="4" t="s">
        <v>20</v>
      </c>
      <c r="B54" s="5">
        <v>2005</v>
      </c>
      <c r="C54" s="3">
        <v>0.36281000000000002</v>
      </c>
      <c r="D54" s="1">
        <v>1711.1320000000001</v>
      </c>
      <c r="E54" s="6">
        <v>0</v>
      </c>
      <c r="G54" s="8">
        <v>0.3627823</v>
      </c>
      <c r="H54">
        <v>142.59469999999999</v>
      </c>
      <c r="I54" s="9">
        <f t="shared" si="1"/>
        <v>11.999969143313182</v>
      </c>
      <c r="J54" s="4" t="s">
        <v>47</v>
      </c>
    </row>
    <row r="55" spans="1:10" hidden="1" x14ac:dyDescent="0.35">
      <c r="A55" s="4" t="s">
        <v>21</v>
      </c>
      <c r="B55" s="5">
        <v>1984</v>
      </c>
      <c r="C55" s="3">
        <v>0.48947361158580999</v>
      </c>
      <c r="D55" s="1">
        <v>298.99035500367</v>
      </c>
      <c r="E55" s="6">
        <v>8.1377779613252006</v>
      </c>
      <c r="G55" s="8">
        <v>0.48947459999999998</v>
      </c>
      <c r="H55">
        <v>298.99160000000001</v>
      </c>
      <c r="I55" s="9">
        <f t="shared" si="1"/>
        <v>0.99999583601569408</v>
      </c>
      <c r="J55" s="4" t="s">
        <v>48</v>
      </c>
    </row>
    <row r="56" spans="1:10" hidden="1" x14ac:dyDescent="0.35">
      <c r="A56" s="4" t="s">
        <v>21</v>
      </c>
      <c r="B56" s="5">
        <v>1989</v>
      </c>
      <c r="C56" s="3">
        <v>0.54342483967208999</v>
      </c>
      <c r="D56" s="1">
        <v>367.25653775262998</v>
      </c>
      <c r="E56" s="6">
        <v>7.0811973975678004</v>
      </c>
      <c r="G56" s="8">
        <v>0.54342599999999996</v>
      </c>
      <c r="H56">
        <v>367.25450000000001</v>
      </c>
      <c r="I56" s="9">
        <f t="shared" si="1"/>
        <v>1.0000055486117392</v>
      </c>
      <c r="J56" s="4" t="s">
        <v>48</v>
      </c>
    </row>
    <row r="57" spans="1:10" hidden="1" x14ac:dyDescent="0.35">
      <c r="A57" s="4" t="s">
        <v>22</v>
      </c>
      <c r="B57" s="5">
        <v>1994</v>
      </c>
      <c r="C57" s="3">
        <v>0.50441236709199</v>
      </c>
      <c r="D57" s="1">
        <v>449.08490898819002</v>
      </c>
      <c r="E57" s="6">
        <v>1.6730619539156999</v>
      </c>
      <c r="G57" s="8">
        <v>0.50441239999999998</v>
      </c>
      <c r="H57">
        <v>37.422249999999998</v>
      </c>
      <c r="I57" s="9">
        <f t="shared" si="1"/>
        <v>12.000478565243673</v>
      </c>
      <c r="J57" s="4" t="s">
        <v>47</v>
      </c>
    </row>
    <row r="58" spans="1:10" hidden="1" x14ac:dyDescent="0.35">
      <c r="A58" s="4" t="s">
        <v>23</v>
      </c>
      <c r="B58" s="5">
        <v>2002</v>
      </c>
      <c r="C58" s="3">
        <v>0.32892948140056999</v>
      </c>
      <c r="D58" s="1">
        <v>1818.2521166762001</v>
      </c>
      <c r="E58" s="6">
        <v>0</v>
      </c>
      <c r="G58" s="8">
        <v>0.32892949999999999</v>
      </c>
      <c r="H58">
        <v>151.51490000000001</v>
      </c>
      <c r="I58" s="9">
        <f t="shared" si="1"/>
        <v>12.000483890866178</v>
      </c>
      <c r="J58" s="4" t="s">
        <v>47</v>
      </c>
    </row>
    <row r="59" spans="1:10" hidden="1" x14ac:dyDescent="0.35">
      <c r="A59" s="4" t="s">
        <v>24</v>
      </c>
      <c r="B59" s="5">
        <v>2007</v>
      </c>
      <c r="C59" s="3">
        <v>0.46051274153983002</v>
      </c>
      <c r="D59" s="1">
        <v>7041.4958590400001</v>
      </c>
      <c r="E59" s="6">
        <v>0</v>
      </c>
      <c r="G59" s="8">
        <v>0.4605127</v>
      </c>
      <c r="H59">
        <v>586.79129999999998</v>
      </c>
      <c r="I59" s="9">
        <f t="shared" si="1"/>
        <v>12.000000441451672</v>
      </c>
      <c r="J59" s="4" t="s">
        <v>47</v>
      </c>
    </row>
    <row r="60" spans="1:10" hidden="1" x14ac:dyDescent="0.35">
      <c r="A60" s="4" t="s">
        <v>25</v>
      </c>
      <c r="B60" s="5">
        <v>1994</v>
      </c>
      <c r="C60" s="3">
        <v>0.41525964898418</v>
      </c>
      <c r="D60" s="1">
        <v>495.27728671044002</v>
      </c>
      <c r="E60" s="6">
        <v>0.2575407356676</v>
      </c>
      <c r="G60" s="8">
        <v>0.41525590000000001</v>
      </c>
      <c r="H60">
        <v>41.272869999999998</v>
      </c>
      <c r="I60" s="9">
        <f t="shared" si="1"/>
        <v>12.000068972921923</v>
      </c>
      <c r="J60" s="4" t="s">
        <v>47</v>
      </c>
    </row>
    <row r="61" spans="1:10" hidden="1" x14ac:dyDescent="0.35">
      <c r="A61" s="4" t="s">
        <v>26</v>
      </c>
      <c r="B61" s="5">
        <v>1992</v>
      </c>
      <c r="C61" s="3">
        <v>0.44984053655306999</v>
      </c>
      <c r="D61" s="1">
        <v>277.56252168863</v>
      </c>
      <c r="E61" s="6">
        <v>10.277243042483001</v>
      </c>
      <c r="G61" s="8">
        <v>0.44984049999999998</v>
      </c>
      <c r="H61">
        <v>69.390630000000002</v>
      </c>
      <c r="I61" s="9">
        <f t="shared" si="1"/>
        <v>4.0000000243351295</v>
      </c>
      <c r="J61" s="4" t="s">
        <v>47</v>
      </c>
    </row>
    <row r="62" spans="1:10" hidden="1" x14ac:dyDescent="0.35">
      <c r="A62" s="4" t="s">
        <v>26</v>
      </c>
      <c r="B62" s="5">
        <v>1996</v>
      </c>
      <c r="C62" s="3">
        <v>0.519222464439</v>
      </c>
      <c r="D62" s="1">
        <v>850.09963405927999</v>
      </c>
      <c r="E62" s="6">
        <v>0.68838765120324996</v>
      </c>
      <c r="G62" s="8">
        <v>0.51922250000000003</v>
      </c>
      <c r="H62">
        <v>70.841639999999998</v>
      </c>
      <c r="I62" s="9">
        <f t="shared" si="1"/>
        <v>11.999999351501179</v>
      </c>
      <c r="J62" s="4" t="s">
        <v>47</v>
      </c>
    </row>
    <row r="63" spans="1:10" hidden="1" x14ac:dyDescent="0.35">
      <c r="A63" s="4" t="s">
        <v>27</v>
      </c>
      <c r="B63" s="5">
        <v>1987</v>
      </c>
      <c r="C63" s="3">
        <v>0.33316897323624001</v>
      </c>
      <c r="D63" s="1">
        <v>746.71375954219002</v>
      </c>
      <c r="E63" s="6">
        <v>2.0320975514100002E-3</v>
      </c>
      <c r="G63" s="8">
        <v>0.33316899999999999</v>
      </c>
      <c r="H63">
        <v>62.223660000000002</v>
      </c>
      <c r="I63" s="9">
        <f>D63/H63</f>
        <v>12.000479552989811</v>
      </c>
      <c r="J63" s="4" t="s">
        <v>47</v>
      </c>
    </row>
    <row r="64" spans="1:10" hidden="1" x14ac:dyDescent="0.35">
      <c r="A64" s="4" t="s">
        <v>27</v>
      </c>
      <c r="B64" s="5">
        <v>1990</v>
      </c>
      <c r="C64">
        <v>0.3324857</v>
      </c>
      <c r="D64">
        <v>63.231310000000001</v>
      </c>
      <c r="E64" s="6"/>
      <c r="G64">
        <v>0.3324857</v>
      </c>
      <c r="H64">
        <v>63.231310000000001</v>
      </c>
      <c r="I64" s="9">
        <f>D64/H64</f>
        <v>1</v>
      </c>
      <c r="J64" s="4" t="s">
        <v>48</v>
      </c>
    </row>
    <row r="65" spans="1:10" hidden="1" x14ac:dyDescent="0.35">
      <c r="A65" s="4" t="s">
        <v>27</v>
      </c>
      <c r="B65" s="5">
        <v>1996</v>
      </c>
      <c r="C65" s="3">
        <v>0.28664988638666</v>
      </c>
      <c r="D65" s="1">
        <v>1222.4380296459999</v>
      </c>
      <c r="E65" s="6">
        <v>0</v>
      </c>
      <c r="G65" s="8">
        <v>0.2866532</v>
      </c>
      <c r="H65">
        <v>101.8704</v>
      </c>
      <c r="I65" s="9">
        <f t="shared" si="1"/>
        <v>11.999933539536508</v>
      </c>
      <c r="J65" s="4" t="s">
        <v>47</v>
      </c>
    </row>
    <row r="66" spans="1:10" hidden="1" x14ac:dyDescent="0.35">
      <c r="A66" s="4" t="s">
        <v>27</v>
      </c>
      <c r="B66" s="5">
        <v>1998</v>
      </c>
      <c r="C66" s="3">
        <v>0.33123292700844997</v>
      </c>
      <c r="D66" s="1">
        <v>1216.1155325653999</v>
      </c>
      <c r="E66" s="6">
        <v>0</v>
      </c>
      <c r="G66" s="8">
        <v>0.33123659999999999</v>
      </c>
      <c r="H66">
        <v>101.3437</v>
      </c>
      <c r="I66" s="9">
        <f t="shared" si="1"/>
        <v>11.99991250137305</v>
      </c>
      <c r="J66" s="4" t="s">
        <v>47</v>
      </c>
    </row>
    <row r="67" spans="1:10" hidden="1" x14ac:dyDescent="0.35">
      <c r="A67" s="4" t="s">
        <v>28</v>
      </c>
      <c r="B67" s="5">
        <v>1985</v>
      </c>
      <c r="C67" s="3">
        <v>0.45634982338343999</v>
      </c>
      <c r="D67" s="2">
        <f xml:space="preserve"> 4843.881</f>
        <v>4843.8810000000003</v>
      </c>
      <c r="E67" s="6">
        <v>82.405237510693993</v>
      </c>
      <c r="G67" s="8">
        <v>0.45634980000000003</v>
      </c>
      <c r="H67">
        <v>403.68439999999998</v>
      </c>
      <c r="I67" s="9">
        <f>D67/H67</f>
        <v>11.999178070789956</v>
      </c>
      <c r="J67" t="s">
        <v>47</v>
      </c>
    </row>
    <row r="68" spans="1:10" hidden="1" x14ac:dyDescent="0.35">
      <c r="A68" s="4" t="s">
        <v>28</v>
      </c>
      <c r="B68" s="5">
        <v>1994</v>
      </c>
      <c r="C68" s="3">
        <v>0.44023988658683999</v>
      </c>
      <c r="D68" s="1">
        <v>2355.4176102848</v>
      </c>
      <c r="E68" s="6">
        <v>0</v>
      </c>
      <c r="G68" s="8">
        <v>0.44023990000000002</v>
      </c>
      <c r="H68">
        <v>196.27690000000001</v>
      </c>
      <c r="I68" s="9">
        <f t="shared" si="1"/>
        <v>12.000483043520658</v>
      </c>
      <c r="J68" s="4" t="s">
        <v>47</v>
      </c>
    </row>
    <row r="69" spans="1:10" hidden="1" x14ac:dyDescent="0.35">
      <c r="A69" s="4" t="s">
        <v>29</v>
      </c>
      <c r="B69" s="5">
        <v>1988</v>
      </c>
      <c r="C69" s="3">
        <v>0.40746267421462001</v>
      </c>
      <c r="D69" s="1">
        <v>1497.0996781384999</v>
      </c>
      <c r="E69" s="6">
        <v>0</v>
      </c>
      <c r="G69" s="8">
        <v>0.40746270000000001</v>
      </c>
      <c r="H69">
        <v>124.7533</v>
      </c>
      <c r="I69" s="9">
        <f t="shared" si="1"/>
        <v>12.000481575545496</v>
      </c>
      <c r="J69" s="4" t="s">
        <v>47</v>
      </c>
    </row>
    <row r="70" spans="1:10" x14ac:dyDescent="0.35">
      <c r="A70" s="4" t="s">
        <v>29</v>
      </c>
      <c r="B70" s="5">
        <v>1997</v>
      </c>
      <c r="C70" s="3">
        <v>0.45962207540877997</v>
      </c>
      <c r="D70" s="1">
        <v>24476.175033878</v>
      </c>
      <c r="E70" s="6">
        <v>0</v>
      </c>
      <c r="G70" s="8">
        <v>0.45962209999999998</v>
      </c>
      <c r="H70">
        <v>169.9666</v>
      </c>
      <c r="I70" s="9">
        <f>D70/H70</f>
        <v>144.00579310216241</v>
      </c>
    </row>
    <row r="71" spans="1:10" hidden="1" x14ac:dyDescent="0.35">
      <c r="A71" s="4" t="s">
        <v>30</v>
      </c>
      <c r="B71" s="5">
        <v>1998</v>
      </c>
      <c r="C71" s="3">
        <v>0.31083240134617002</v>
      </c>
      <c r="D71" s="1">
        <v>658.90832637027995</v>
      </c>
      <c r="E71" s="6">
        <v>2.7530794588650001E-2</v>
      </c>
      <c r="G71" s="8">
        <v>0.31083240000000001</v>
      </c>
      <c r="H71">
        <v>216.62739999999999</v>
      </c>
      <c r="I71" s="9">
        <f t="shared" si="1"/>
        <v>3.0416665960551619</v>
      </c>
      <c r="J71" s="4" t="s">
        <v>47</v>
      </c>
    </row>
    <row r="72" spans="1:10" hidden="1" x14ac:dyDescent="0.35">
      <c r="A72" s="4" t="s">
        <v>31</v>
      </c>
      <c r="B72" s="5">
        <v>1999</v>
      </c>
      <c r="C72" s="3">
        <v>0.57609749096374996</v>
      </c>
      <c r="D72" s="1">
        <v>217.88215443623</v>
      </c>
      <c r="E72" s="6">
        <v>23.379730317528999</v>
      </c>
      <c r="G72" s="8">
        <v>0.57609750000000004</v>
      </c>
      <c r="H72">
        <v>217.88220000000001</v>
      </c>
      <c r="I72" s="9">
        <f t="shared" si="1"/>
        <v>0.99999979087887847</v>
      </c>
      <c r="J72" s="4" t="s">
        <v>48</v>
      </c>
    </row>
    <row r="73" spans="1:10" hidden="1" x14ac:dyDescent="0.35">
      <c r="A73" s="4" t="s">
        <v>32</v>
      </c>
      <c r="B73" s="5">
        <v>2002</v>
      </c>
      <c r="C73" s="3">
        <v>0.29121610555256999</v>
      </c>
      <c r="D73" s="1">
        <v>8949.9102047531997</v>
      </c>
      <c r="E73" s="6">
        <v>0</v>
      </c>
      <c r="G73" s="8">
        <v>0.29121609999999998</v>
      </c>
      <c r="H73">
        <v>745.82539999999995</v>
      </c>
      <c r="I73" s="9">
        <f t="shared" si="1"/>
        <v>12.000007246673551</v>
      </c>
      <c r="J73" s="4" t="s">
        <v>47</v>
      </c>
    </row>
    <row r="74" spans="1:10" hidden="1" x14ac:dyDescent="0.35">
      <c r="A74" s="4" t="s">
        <v>32</v>
      </c>
      <c r="B74" s="5">
        <v>2003</v>
      </c>
      <c r="C74" s="3">
        <v>0.30866022853584002</v>
      </c>
      <c r="D74" s="1">
        <v>8835.7881483052006</v>
      </c>
      <c r="E74" s="6">
        <v>0</v>
      </c>
      <c r="G74" s="8">
        <v>0.3086603</v>
      </c>
      <c r="H74">
        <v>736.31600000000003</v>
      </c>
      <c r="I74" s="9">
        <f t="shared" si="1"/>
        <v>11.999994768964955</v>
      </c>
      <c r="J74" s="4" t="s">
        <v>47</v>
      </c>
    </row>
    <row r="75" spans="1:10" hidden="1" x14ac:dyDescent="0.35">
      <c r="A75" s="4" t="s">
        <v>33</v>
      </c>
      <c r="B75" s="5">
        <v>1999</v>
      </c>
      <c r="C75" s="3">
        <v>0.42776691083605001</v>
      </c>
      <c r="D75" s="1">
        <v>7010.5320259165001</v>
      </c>
      <c r="E75" s="6">
        <v>0</v>
      </c>
      <c r="G75" s="8">
        <v>0.42776690000000001</v>
      </c>
      <c r="H75">
        <v>584.21050000000002</v>
      </c>
      <c r="I75" s="9">
        <f t="shared" si="1"/>
        <v>12.000010314632311</v>
      </c>
      <c r="J75" s="4" t="s">
        <v>47</v>
      </c>
    </row>
    <row r="76" spans="1:10" hidden="1" x14ac:dyDescent="0.35">
      <c r="A76" s="4" t="s">
        <v>34</v>
      </c>
      <c r="B76" s="5">
        <v>2004</v>
      </c>
      <c r="C76" s="3">
        <v>0.35776169416289</v>
      </c>
      <c r="D76" s="1">
        <v>2606.2084891575</v>
      </c>
      <c r="E76" s="6">
        <v>0</v>
      </c>
      <c r="G76" s="8">
        <v>0.35776170000000002</v>
      </c>
      <c r="H76">
        <v>217.1754</v>
      </c>
      <c r="I76" s="9">
        <f t="shared" si="1"/>
        <v>12.000477444303085</v>
      </c>
      <c r="J76" s="4" t="s">
        <v>47</v>
      </c>
    </row>
    <row r="77" spans="1:10" hidden="1" x14ac:dyDescent="0.35">
      <c r="A77" s="4" t="s">
        <v>35</v>
      </c>
      <c r="B77" s="5">
        <v>1990</v>
      </c>
      <c r="C77" s="3">
        <v>0.45265648675885001</v>
      </c>
      <c r="D77" s="1">
        <v>2329.3012934230001</v>
      </c>
      <c r="E77" s="6">
        <v>0</v>
      </c>
      <c r="G77" s="8">
        <v>0.45265650000000002</v>
      </c>
      <c r="H77">
        <v>194.10069999999999</v>
      </c>
      <c r="I77" s="9">
        <f t="shared" si="1"/>
        <v>12.000478583657864</v>
      </c>
      <c r="J77" s="4" t="s">
        <v>47</v>
      </c>
    </row>
    <row r="78" spans="1:10" hidden="1" x14ac:dyDescent="0.35">
      <c r="A78" s="4" t="s">
        <v>35</v>
      </c>
      <c r="B78" s="5">
        <v>1992</v>
      </c>
      <c r="C78" s="3">
        <v>0.47857957837644</v>
      </c>
      <c r="D78" s="1">
        <v>2803.8075951380001</v>
      </c>
      <c r="E78" s="6">
        <v>0</v>
      </c>
      <c r="G78" s="8">
        <v>0.47857959999999999</v>
      </c>
      <c r="H78">
        <v>233.6413</v>
      </c>
      <c r="I78" s="9">
        <f t="shared" si="1"/>
        <v>12.000479346493965</v>
      </c>
      <c r="J78" s="4" t="s">
        <v>47</v>
      </c>
    </row>
    <row r="79" spans="1:10" hidden="1" x14ac:dyDescent="0.35">
      <c r="A79" s="4" t="s">
        <v>35</v>
      </c>
      <c r="B79" s="5">
        <v>1994</v>
      </c>
      <c r="C79" s="3">
        <v>0.43470211763531003</v>
      </c>
      <c r="D79" s="1">
        <v>2947.8701410115</v>
      </c>
      <c r="E79" s="6">
        <v>0</v>
      </c>
      <c r="G79" s="8">
        <v>0.43470209999999998</v>
      </c>
      <c r="H79">
        <v>245.64599999999999</v>
      </c>
      <c r="I79" s="9">
        <f t="shared" si="1"/>
        <v>12.000480940098761</v>
      </c>
      <c r="J79" s="4" t="s">
        <v>47</v>
      </c>
    </row>
    <row r="80" spans="1:10" hidden="1" x14ac:dyDescent="0.35">
      <c r="A80" s="4" t="s">
        <v>35</v>
      </c>
      <c r="B80" s="5">
        <v>1996</v>
      </c>
      <c r="C80" s="3">
        <v>0.42904921347623998</v>
      </c>
      <c r="D80" s="1">
        <v>3200.9264543557001</v>
      </c>
      <c r="E80" s="6">
        <v>0</v>
      </c>
      <c r="G80" s="8">
        <v>0.42904920000000002</v>
      </c>
      <c r="H80">
        <v>266.73320000000001</v>
      </c>
      <c r="I80" s="9">
        <f t="shared" si="1"/>
        <v>12.000480084052903</v>
      </c>
      <c r="J80" s="4" t="s">
        <v>47</v>
      </c>
    </row>
    <row r="81" spans="1:10" hidden="1" x14ac:dyDescent="0.35">
      <c r="A81" s="4" t="s">
        <v>35</v>
      </c>
      <c r="B81" s="5">
        <v>1998</v>
      </c>
      <c r="C81" s="3">
        <v>0.41455794685635999</v>
      </c>
      <c r="D81" s="1">
        <v>3200.2666581018002</v>
      </c>
      <c r="E81" s="6">
        <v>0</v>
      </c>
      <c r="G81" s="8">
        <v>0.41455789999999998</v>
      </c>
      <c r="H81">
        <v>266.6782</v>
      </c>
      <c r="I81" s="9">
        <f t="shared" si="1"/>
        <v>12.000480947080788</v>
      </c>
      <c r="J81" s="4" t="s">
        <v>47</v>
      </c>
    </row>
    <row r="82" spans="1:10" hidden="1" x14ac:dyDescent="0.35">
      <c r="A82" s="4" t="s">
        <v>35</v>
      </c>
      <c r="B82" s="5">
        <v>1999</v>
      </c>
      <c r="C82" s="3">
        <v>0.43091587501703998</v>
      </c>
      <c r="D82" s="1">
        <v>3058.5604605226999</v>
      </c>
      <c r="E82" s="6">
        <v>0</v>
      </c>
      <c r="G82" s="8">
        <v>0.43091590000000002</v>
      </c>
      <c r="H82">
        <v>254.8698</v>
      </c>
      <c r="I82" s="9">
        <f t="shared" si="1"/>
        <v>12.000482052101503</v>
      </c>
      <c r="J82" s="4" t="s">
        <v>47</v>
      </c>
    </row>
    <row r="83" spans="1:10" x14ac:dyDescent="0.35">
      <c r="A83" s="4" t="s">
        <v>36</v>
      </c>
      <c r="B83" s="5">
        <v>1999</v>
      </c>
      <c r="C83" s="3">
        <v>0.43003754248201997</v>
      </c>
      <c r="D83" s="1">
        <v>8902.3533181845996</v>
      </c>
      <c r="E83" s="6">
        <v>0</v>
      </c>
      <c r="G83" s="8">
        <v>0.43003710000000001</v>
      </c>
      <c r="H83">
        <v>61.821959999999997</v>
      </c>
      <c r="I83" s="9">
        <f t="shared" si="1"/>
        <v>143.99985568533577</v>
      </c>
    </row>
    <row r="84" spans="1:10" hidden="1" x14ac:dyDescent="0.35">
      <c r="A84" s="4" t="s">
        <v>37</v>
      </c>
      <c r="B84" s="5">
        <v>1992</v>
      </c>
      <c r="C84" s="3">
        <v>0.29708921417221001</v>
      </c>
      <c r="D84" s="1">
        <v>211.77845247817999</v>
      </c>
      <c r="E84" s="6">
        <v>2.9868533760381002</v>
      </c>
      <c r="G84" s="8">
        <v>0.2970892</v>
      </c>
      <c r="H84">
        <v>211.77850000000001</v>
      </c>
      <c r="I84" s="9">
        <f t="shared" ref="I84:I104" si="3">D84/H84</f>
        <v>0.99999977560602227</v>
      </c>
      <c r="J84" s="4" t="s">
        <v>48</v>
      </c>
    </row>
    <row r="85" spans="1:10" hidden="1" x14ac:dyDescent="0.35">
      <c r="A85" s="4" t="s">
        <v>37</v>
      </c>
      <c r="B85" s="5">
        <v>1993</v>
      </c>
      <c r="C85" s="3">
        <v>0.28926983569553</v>
      </c>
      <c r="D85" s="1">
        <v>212.96447526130001</v>
      </c>
      <c r="E85" s="6">
        <v>1.3151858082275001</v>
      </c>
      <c r="G85" s="8">
        <v>0.28926980000000002</v>
      </c>
      <c r="H85">
        <v>212.96449999999999</v>
      </c>
      <c r="I85" s="9">
        <f t="shared" si="3"/>
        <v>0.99999988383650806</v>
      </c>
      <c r="J85" s="4" t="s">
        <v>48</v>
      </c>
    </row>
    <row r="86" spans="1:10" hidden="1" x14ac:dyDescent="0.35">
      <c r="A86" s="4" t="s">
        <v>37</v>
      </c>
      <c r="B86" s="5">
        <v>1996</v>
      </c>
      <c r="C86" s="3">
        <v>0.35155947286084999</v>
      </c>
      <c r="D86" s="1">
        <v>186.2268</v>
      </c>
      <c r="E86" s="6">
        <v>5.3659999999999997</v>
      </c>
      <c r="G86" s="8">
        <v>0.35155950000000002</v>
      </c>
      <c r="H86">
        <v>186.2268</v>
      </c>
      <c r="I86" s="9">
        <f t="shared" si="3"/>
        <v>1</v>
      </c>
      <c r="J86" s="4" t="s">
        <v>48</v>
      </c>
    </row>
    <row r="87" spans="1:10" hidden="1" x14ac:dyDescent="0.35">
      <c r="A87" s="4" t="s">
        <v>38</v>
      </c>
      <c r="B87" s="5">
        <v>1998</v>
      </c>
      <c r="C87" s="3">
        <v>0.44673173630141</v>
      </c>
      <c r="D87" s="1">
        <v>95.072848027313</v>
      </c>
      <c r="E87" s="6">
        <v>40.178586543573999</v>
      </c>
      <c r="G87" s="8">
        <v>0.44673170000000001</v>
      </c>
      <c r="H87">
        <v>95.072850000000003</v>
      </c>
      <c r="I87" s="9">
        <f t="shared" si="3"/>
        <v>0.99999997925078499</v>
      </c>
      <c r="J87" s="4" t="s">
        <v>48</v>
      </c>
    </row>
    <row r="88" spans="1:10" hidden="1" x14ac:dyDescent="0.35">
      <c r="A88" s="4" t="s">
        <v>57</v>
      </c>
      <c r="B88" s="4">
        <v>1989</v>
      </c>
      <c r="C88">
        <v>0.45294778000000002</v>
      </c>
      <c r="D88">
        <v>361.05986000000001</v>
      </c>
      <c r="E88">
        <v>7.3925441000000003</v>
      </c>
      <c r="G88">
        <v>0.45295049999999998</v>
      </c>
      <c r="H88">
        <v>361.06220000000002</v>
      </c>
      <c r="I88" s="9">
        <f t="shared" si="3"/>
        <v>0.99999351912219003</v>
      </c>
      <c r="J88" s="4" t="s">
        <v>48</v>
      </c>
    </row>
    <row r="89" spans="1:10" hidden="1" x14ac:dyDescent="0.35">
      <c r="A89" s="4" t="s">
        <v>57</v>
      </c>
      <c r="B89" s="4">
        <v>1992</v>
      </c>
      <c r="C89">
        <v>0.42506241</v>
      </c>
      <c r="D89">
        <v>340.24853999999999</v>
      </c>
      <c r="E89">
        <v>4.8362610000000004</v>
      </c>
      <c r="G89">
        <v>0.42506240000000001</v>
      </c>
      <c r="H89">
        <v>340.24810000000002</v>
      </c>
      <c r="I89" s="9">
        <f t="shared" si="3"/>
        <v>1.0000012931740103</v>
      </c>
      <c r="J89" s="4" t="s">
        <v>48</v>
      </c>
    </row>
    <row r="90" spans="1:10" hidden="1" x14ac:dyDescent="0.35">
      <c r="A90" s="4" t="s">
        <v>57</v>
      </c>
      <c r="B90" s="4">
        <v>1995</v>
      </c>
      <c r="C90">
        <v>0.47824907999999999</v>
      </c>
      <c r="D90">
        <v>271.35557</v>
      </c>
      <c r="E90">
        <v>10.413252</v>
      </c>
      <c r="G90">
        <v>0.47824939999999999</v>
      </c>
      <c r="H90">
        <v>271.35559999999998</v>
      </c>
      <c r="I90" s="9">
        <f t="shared" si="3"/>
        <v>0.99999988944396212</v>
      </c>
      <c r="J90" s="4" t="s">
        <v>48</v>
      </c>
    </row>
    <row r="91" spans="1:10" hidden="1" x14ac:dyDescent="0.35">
      <c r="A91" s="4" t="s">
        <v>57</v>
      </c>
      <c r="B91" s="4">
        <v>1998</v>
      </c>
      <c r="C91">
        <v>0.49803879000000001</v>
      </c>
      <c r="D91">
        <v>278.14319</v>
      </c>
      <c r="E91">
        <v>12.790533999999999</v>
      </c>
      <c r="G91">
        <v>0.49803829999999999</v>
      </c>
      <c r="H91">
        <v>278.1438</v>
      </c>
      <c r="I91" s="9">
        <f t="shared" si="3"/>
        <v>0.99999780688981743</v>
      </c>
      <c r="J91" s="4" t="s">
        <v>48</v>
      </c>
    </row>
    <row r="92" spans="1:10" hidden="1" x14ac:dyDescent="0.35">
      <c r="A92" s="4" t="s">
        <v>57</v>
      </c>
      <c r="B92" s="4">
        <v>1999</v>
      </c>
      <c r="C92">
        <v>0.48324476</v>
      </c>
      <c r="D92">
        <v>258.46044000000001</v>
      </c>
      <c r="E92">
        <v>12.015749</v>
      </c>
      <c r="G92">
        <v>0.48324400000000001</v>
      </c>
      <c r="H92">
        <v>258.45890000000003</v>
      </c>
      <c r="I92" s="9">
        <f t="shared" si="3"/>
        <v>1.0000059583941585</v>
      </c>
      <c r="J92" s="4" t="s">
        <v>48</v>
      </c>
    </row>
    <row r="93" spans="1:10" hidden="1" x14ac:dyDescent="0.35">
      <c r="A93" s="4" t="s">
        <v>57</v>
      </c>
      <c r="B93" s="4">
        <v>2001</v>
      </c>
      <c r="C93">
        <v>0.48223701000000002</v>
      </c>
      <c r="D93">
        <v>269.55572000000001</v>
      </c>
      <c r="E93">
        <v>10.963222</v>
      </c>
      <c r="G93">
        <v>0.48224220000000001</v>
      </c>
      <c r="H93">
        <v>269.55860000000001</v>
      </c>
      <c r="I93" s="9">
        <f t="shared" si="3"/>
        <v>0.99998931586675399</v>
      </c>
      <c r="J93" s="4" t="s">
        <v>48</v>
      </c>
    </row>
    <row r="94" spans="1:10" hidden="1" x14ac:dyDescent="0.35">
      <c r="A94" s="4" t="s">
        <v>57</v>
      </c>
      <c r="B94" s="4">
        <v>2002</v>
      </c>
      <c r="C94">
        <v>0.50557593000000001</v>
      </c>
      <c r="D94">
        <v>218.63381999999999</v>
      </c>
      <c r="E94">
        <v>18.228956</v>
      </c>
      <c r="G94">
        <v>0.50557810000000003</v>
      </c>
      <c r="H94">
        <v>218.63589999999999</v>
      </c>
      <c r="I94" s="9">
        <f t="shared" si="3"/>
        <v>0.99999048646631228</v>
      </c>
      <c r="J94" s="4" t="s">
        <v>48</v>
      </c>
    </row>
    <row r="95" spans="1:10" hidden="1" x14ac:dyDescent="0.35">
      <c r="A95" s="4" t="s">
        <v>57</v>
      </c>
      <c r="B95" s="4">
        <v>2003</v>
      </c>
      <c r="C95">
        <v>0.50372634999999999</v>
      </c>
      <c r="D95">
        <v>181.67498000000001</v>
      </c>
      <c r="E95">
        <v>22.714452000000001</v>
      </c>
      <c r="G95">
        <v>0.50372779999999995</v>
      </c>
      <c r="H95">
        <v>181.6764</v>
      </c>
      <c r="I95" s="9">
        <f t="shared" si="3"/>
        <v>0.9999921839050091</v>
      </c>
      <c r="J95" s="4" t="s">
        <v>48</v>
      </c>
    </row>
    <row r="96" spans="1:10" hidden="1" x14ac:dyDescent="0.35">
      <c r="A96" s="4" t="s">
        <v>57</v>
      </c>
      <c r="B96" s="4">
        <v>2004</v>
      </c>
      <c r="C96">
        <v>0.49819235000000001</v>
      </c>
      <c r="D96">
        <v>203.66030000000001</v>
      </c>
      <c r="E96">
        <v>19.757425999999999</v>
      </c>
      <c r="G96">
        <v>0.49819160000000001</v>
      </c>
      <c r="H96">
        <v>203.65969999999999</v>
      </c>
      <c r="I96" s="9">
        <f t="shared" si="3"/>
        <v>1.0000029460909547</v>
      </c>
      <c r="J96" s="4" t="s">
        <v>48</v>
      </c>
    </row>
    <row r="97" spans="1:10" hidden="1" x14ac:dyDescent="0.35">
      <c r="A97" s="4" t="s">
        <v>57</v>
      </c>
      <c r="B97" s="4">
        <v>2005</v>
      </c>
      <c r="C97">
        <v>0.52364754000000002</v>
      </c>
      <c r="D97">
        <v>251.35269</v>
      </c>
      <c r="E97">
        <v>18.855108000000001</v>
      </c>
      <c r="G97">
        <v>0.5236497</v>
      </c>
      <c r="H97">
        <v>251.35400000000001</v>
      </c>
      <c r="I97" s="9">
        <f t="shared" si="3"/>
        <v>0.99999478822696275</v>
      </c>
      <c r="J97" s="4" t="s">
        <v>48</v>
      </c>
    </row>
    <row r="98" spans="1:10" hidden="1" x14ac:dyDescent="0.35">
      <c r="A98" s="4" t="s">
        <v>57</v>
      </c>
      <c r="B98" s="4">
        <v>2006</v>
      </c>
      <c r="C98">
        <v>0.46940981999999998</v>
      </c>
      <c r="D98">
        <v>314.80327</v>
      </c>
      <c r="E98">
        <v>10.224276</v>
      </c>
      <c r="G98">
        <v>0.46941310000000003</v>
      </c>
      <c r="H98">
        <v>314.80590000000001</v>
      </c>
      <c r="I98" s="9">
        <f t="shared" si="3"/>
        <v>0.99999164564577725</v>
      </c>
      <c r="J98" s="4" t="s">
        <v>48</v>
      </c>
    </row>
    <row r="99" spans="1:10" x14ac:dyDescent="0.35">
      <c r="A99" s="4" t="s">
        <v>39</v>
      </c>
      <c r="B99" s="5">
        <v>1992</v>
      </c>
      <c r="C99" s="3">
        <v>0.35654558894558003</v>
      </c>
      <c r="D99" s="1">
        <v>8.7898448694121001</v>
      </c>
      <c r="E99" s="6">
        <v>99.773480431226005</v>
      </c>
      <c r="G99" s="8">
        <v>0.35654400000000003</v>
      </c>
      <c r="H99">
        <v>73.24821</v>
      </c>
      <c r="I99" s="10">
        <f t="shared" si="3"/>
        <v>0.12000081461938933</v>
      </c>
    </row>
    <row r="100" spans="1:10" x14ac:dyDescent="0.35">
      <c r="A100" s="4" t="s">
        <v>39</v>
      </c>
      <c r="B100" s="5">
        <v>1998</v>
      </c>
      <c r="C100" s="3">
        <v>0.3544220745503</v>
      </c>
      <c r="D100" s="1">
        <v>11.033454573153</v>
      </c>
      <c r="E100" s="6">
        <v>99.466938516203001</v>
      </c>
      <c r="G100" s="8">
        <v>0.35442259999999998</v>
      </c>
      <c r="H100">
        <v>91.945509999999999</v>
      </c>
      <c r="I100" s="10">
        <f t="shared" si="3"/>
        <v>0.11999992792636638</v>
      </c>
    </row>
    <row r="101" spans="1:10" hidden="1" x14ac:dyDescent="0.35">
      <c r="A101" s="4" t="s">
        <v>40</v>
      </c>
      <c r="B101" s="5">
        <v>1998</v>
      </c>
      <c r="C101" s="3">
        <v>0.34997786461265001</v>
      </c>
      <c r="D101" s="1">
        <v>2064.8187468602</v>
      </c>
      <c r="E101" s="6">
        <v>0</v>
      </c>
      <c r="G101" s="8">
        <v>0.34997790000000001</v>
      </c>
      <c r="H101">
        <v>172.06129999999999</v>
      </c>
      <c r="I101" s="9">
        <f t="shared" si="3"/>
        <v>12.000483239753507</v>
      </c>
      <c r="J101" s="4" t="s">
        <v>47</v>
      </c>
    </row>
    <row r="102" spans="1:10" hidden="1" x14ac:dyDescent="0.35">
      <c r="A102" s="4" t="s">
        <v>41</v>
      </c>
      <c r="B102" s="5">
        <v>2008</v>
      </c>
      <c r="C102" s="3">
        <v>0.63008997319922</v>
      </c>
      <c r="D102" s="1">
        <v>4080.4488455433002</v>
      </c>
      <c r="E102" s="6">
        <v>0</v>
      </c>
      <c r="G102" s="8">
        <v>0.63009099999999996</v>
      </c>
      <c r="H102">
        <v>340.03789999999998</v>
      </c>
      <c r="I102" s="9">
        <f t="shared" si="3"/>
        <v>11.999982488844038</v>
      </c>
      <c r="J102" s="4" t="s">
        <v>47</v>
      </c>
    </row>
    <row r="103" spans="1:10" x14ac:dyDescent="0.35">
      <c r="A103" s="4" t="s">
        <v>42</v>
      </c>
      <c r="B103" s="5">
        <v>1991</v>
      </c>
      <c r="C103" s="3">
        <v>0.60506191411084997</v>
      </c>
      <c r="D103" s="1">
        <f>1120873.8532464/12</f>
        <v>93406.154437199992</v>
      </c>
      <c r="E103" s="6">
        <v>5.33535189434E-3</v>
      </c>
      <c r="G103" s="8">
        <v>0.60506190000000004</v>
      </c>
      <c r="H103">
        <v>93.402420000000006</v>
      </c>
      <c r="I103" s="9">
        <f t="shared" si="3"/>
        <v>1000.0399822317236</v>
      </c>
      <c r="J103" s="4" t="s">
        <v>52</v>
      </c>
    </row>
    <row r="104" spans="1:10" x14ac:dyDescent="0.35">
      <c r="A104" s="4" t="s">
        <v>42</v>
      </c>
      <c r="B104" s="5">
        <v>2002</v>
      </c>
      <c r="C104" s="3">
        <v>0.42061926085369999</v>
      </c>
      <c r="D104" s="1">
        <f>989015.74930161/12</f>
        <v>82417.979108467509</v>
      </c>
      <c r="E104" s="6">
        <v>0</v>
      </c>
      <c r="G104" s="8">
        <v>0.42061759999999998</v>
      </c>
      <c r="H104">
        <v>82.417829999999995</v>
      </c>
      <c r="I104" s="9">
        <f t="shared" si="3"/>
        <v>1000.0018091773044</v>
      </c>
      <c r="J104" s="4" t="s">
        <v>52</v>
      </c>
    </row>
  </sheetData>
  <autoFilter ref="A1:J104" xr:uid="{D6655631-472D-44CB-AAED-119A64067122}">
    <filterColumn colId="8">
      <filters>
        <filter val="0.12"/>
        <filter val="100"/>
        <filter val="1000"/>
        <filter val="144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Martha Celmira Viveros Mendoza</cp:lastModifiedBy>
  <dcterms:modified xsi:type="dcterms:W3CDTF">2020-05-26T02:36:56Z</dcterms:modified>
</cp:coreProperties>
</file>