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 Bibi\Desktop\Coursera\Excel Fundamentals for Data Analysis\"/>
    </mc:Choice>
  </mc:AlternateContent>
  <xr:revisionPtr revIDLastSave="0" documentId="13_ncr:1_{110151F5-8013-46A9-90B3-5B8C4E946AB2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F1" i="1"/>
  <c r="F2" i="1" s="1"/>
  <c r="L7" i="1"/>
  <c r="C1" i="1"/>
  <c r="I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2" i="1" l="1"/>
  <c r="J7" i="1"/>
  <c r="I7" i="1"/>
  <c r="F4" i="1"/>
  <c r="F3" i="1"/>
  <c r="I4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<sst xmlns="http://schemas.openxmlformats.org/spreadsheetml/2006/main" count="203" uniqueCount="173">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</sst>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  <xf numFmtId="0" fontId="8" fillId="0" borderId="0" xfId="0" applyFont="1"/>
    <xf numFmtId="22" fontId="0" fillId="0" borderId="0" xfId="0" applyNumberFormat="1"/>
    <xf numFmtId="14" fontId="8" fillId="0" borderId="0" xfId="0" applyNumberFormat="1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B1" zoomScale="90" zoomScaleNormal="90" workbookViewId="0">
      <selection activeCell="I3" sqref="I3"/>
    </sheetView>
  </sheetViews>
  <sheetFormatPr defaultColWidth="8.85546875" defaultRowHeight="15" x14ac:dyDescent="0.25"/>
  <cols>
    <col min="1" max="1" width="28.85546875" bestFit="1" customWidth="1"/>
    <col min="2" max="2" width="10.140625" customWidth="1"/>
    <col min="3" max="3" width="16" bestFit="1" customWidth="1"/>
    <col min="4" max="4" width="13" customWidth="1"/>
    <col min="5" max="5" width="18.85546875" customWidth="1"/>
    <col min="6" max="6" width="30.140625" customWidth="1"/>
    <col min="7" max="7" width="14" customWidth="1"/>
    <col min="8" max="8" width="18" style="11" customWidth="1"/>
    <col min="9" max="10" width="13.285156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28515625" bestFit="1" customWidth="1"/>
  </cols>
  <sheetData>
    <row r="1" spans="1:17" ht="23.25" x14ac:dyDescent="0.35">
      <c r="A1" s="4" t="s">
        <v>117</v>
      </c>
      <c r="B1" s="15" t="s">
        <v>163</v>
      </c>
      <c r="C1" s="17">
        <f ca="1">NOW()</f>
        <v>44210.007224537039</v>
      </c>
      <c r="E1" s="15" t="s">
        <v>162</v>
      </c>
      <c r="F1" s="1">
        <f ca="1">TODAY()</f>
        <v>44210</v>
      </c>
      <c r="H1" s="13" t="s">
        <v>167</v>
      </c>
      <c r="I1" s="1">
        <f ca="1">TODAY()+30</f>
        <v>44240</v>
      </c>
      <c r="J1" s="14"/>
      <c r="P1" s="7" t="s">
        <v>118</v>
      </c>
      <c r="Q1" s="8">
        <f ca="1">NOW()</f>
        <v>44210.007224537039</v>
      </c>
    </row>
    <row r="2" spans="1:17" x14ac:dyDescent="0.25">
      <c r="E2" s="15" t="s">
        <v>165</v>
      </c>
      <c r="F2">
        <f ca="1">DAY(F1)</f>
        <v>14</v>
      </c>
      <c r="H2" s="13" t="s">
        <v>170</v>
      </c>
      <c r="I2">
        <f ca="1">EOMONTH(F1,0)</f>
        <v>44227</v>
      </c>
      <c r="J2" s="14"/>
    </row>
    <row r="3" spans="1:17" x14ac:dyDescent="0.25">
      <c r="E3" s="15" t="s">
        <v>164</v>
      </c>
      <c r="F3">
        <f ca="1">MONTH(F1)</f>
        <v>1</v>
      </c>
      <c r="H3" s="13" t="s">
        <v>171</v>
      </c>
      <c r="I3">
        <f ca="1">EDATE(F1,1)</f>
        <v>44241</v>
      </c>
      <c r="J3" s="14"/>
    </row>
    <row r="4" spans="1:17" x14ac:dyDescent="0.25">
      <c r="E4" s="15" t="s">
        <v>166</v>
      </c>
      <c r="F4">
        <f ca="1">YEAR(F1)</f>
        <v>2021</v>
      </c>
      <c r="H4" s="13" t="s">
        <v>168</v>
      </c>
      <c r="I4" s="18">
        <f ca="1">DATE(YEAR(F1),F3,F2)</f>
        <v>44210</v>
      </c>
      <c r="J4" s="14"/>
    </row>
    <row r="6" spans="1:17" ht="31.5" x14ac:dyDescent="0.25">
      <c r="A6" s="6" t="s">
        <v>0</v>
      </c>
      <c r="B6" s="6" t="s">
        <v>160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12" t="s">
        <v>161</v>
      </c>
      <c r="I6" s="6" t="s">
        <v>169</v>
      </c>
      <c r="J6" s="6" t="s">
        <v>172</v>
      </c>
      <c r="K6" s="6" t="s">
        <v>155</v>
      </c>
      <c r="L6" s="6" t="s">
        <v>156</v>
      </c>
      <c r="M6" s="6" t="s">
        <v>6</v>
      </c>
      <c r="N6" s="6" t="s">
        <v>7</v>
      </c>
      <c r="O6" s="6" t="s">
        <v>82</v>
      </c>
      <c r="P6" s="6" t="s">
        <v>8</v>
      </c>
      <c r="Q6" s="6" t="s">
        <v>138</v>
      </c>
    </row>
    <row r="7" spans="1:17" x14ac:dyDescent="0.25">
      <c r="A7" t="s">
        <v>90</v>
      </c>
      <c r="B7">
        <f>VALUE(RIGHT(A7,4))</f>
        <v>1180</v>
      </c>
      <c r="C7" t="s">
        <v>67</v>
      </c>
      <c r="D7" s="9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">
        <v>39556</v>
      </c>
      <c r="H7" s="16" t="str">
        <f>TEXT(G7,"DD/MMMM/YY")</f>
        <v>18/April/08</v>
      </c>
      <c r="I7" s="16">
        <f ca="1">_xlfn.DAYS(F1,G7)</f>
        <v>4654</v>
      </c>
      <c r="J7" s="16">
        <f ca="1">NETWORKDAYS(G7,F1)</f>
        <v>3325</v>
      </c>
      <c r="K7" s="1">
        <v>42552</v>
      </c>
      <c r="L7">
        <f>WORKDAY(G7,180)</f>
        <v>39808</v>
      </c>
      <c r="M7" s="2" t="s">
        <v>73</v>
      </c>
      <c r="N7" s="2" t="s">
        <v>119</v>
      </c>
      <c r="O7" s="1" t="str">
        <f>LEFT(N7,2)</f>
        <v>02</v>
      </c>
      <c r="P7" s="5" t="str">
        <f>RIGHT(N7,4)</f>
        <v>2635</v>
      </c>
      <c r="Q7" s="10" t="str">
        <f>MID(N7,4,FIND(" ",N7)-4)</f>
        <v>West</v>
      </c>
    </row>
    <row r="8" spans="1:17" x14ac:dyDescent="0.25">
      <c r="A8" t="s">
        <v>85</v>
      </c>
      <c r="B8">
        <f t="shared" ref="B8:B41" si="0">VALUE(RIGHT(A8,4))</f>
        <v>1110</v>
      </c>
      <c r="C8" t="s">
        <v>11</v>
      </c>
      <c r="D8" s="9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">
        <v>38104</v>
      </c>
      <c r="H8" s="16" t="str">
        <f t="shared" ref="H8:H41" si="2">TEXT(G8,"DD/MMMM/YY")</f>
        <v>27/April/04</v>
      </c>
      <c r="I8" s="3"/>
      <c r="J8" s="3"/>
      <c r="K8" s="1">
        <v>42825</v>
      </c>
      <c r="L8" s="1"/>
      <c r="M8" s="2" t="s">
        <v>36</v>
      </c>
      <c r="N8" s="2" t="s">
        <v>120</v>
      </c>
      <c r="O8" s="1" t="str">
        <f t="shared" ref="O8:O41" si="3">LEFT(N8,2)</f>
        <v>02</v>
      </c>
      <c r="P8" s="5" t="str">
        <f t="shared" ref="P8:P41" si="4">RIGHT(N8,4)</f>
        <v>2018</v>
      </c>
      <c r="Q8" s="10" t="str">
        <f t="shared" ref="Q8:Q41" si="5">MID(N8,4,FIND(" ",N8)-4)</f>
        <v>West</v>
      </c>
    </row>
    <row r="9" spans="1:17" x14ac:dyDescent="0.25">
      <c r="A9" t="s">
        <v>103</v>
      </c>
      <c r="B9">
        <f t="shared" si="0"/>
        <v>1232</v>
      </c>
      <c r="C9" t="s">
        <v>61</v>
      </c>
      <c r="D9" s="9" t="s">
        <v>60</v>
      </c>
      <c r="E9" t="str">
        <f t="shared" si="1"/>
        <v>Connor Betts</v>
      </c>
      <c r="F9" t="str">
        <f t="shared" ref="F9:F41" si="6">LOWER(D9&amp;"."&amp;C9&amp;"@"&amp;"pushpin.com")</f>
        <v>connor.betts@pushpin.com</v>
      </c>
      <c r="G9" s="1">
        <v>41961</v>
      </c>
      <c r="H9" s="16" t="str">
        <f t="shared" si="2"/>
        <v>18/November/14</v>
      </c>
      <c r="I9" s="3"/>
      <c r="J9" s="3"/>
      <c r="K9" s="1">
        <v>42656</v>
      </c>
      <c r="L9" s="1"/>
      <c r="M9" s="2" t="s">
        <v>73</v>
      </c>
      <c r="N9" s="2" t="s">
        <v>121</v>
      </c>
      <c r="O9" s="1" t="str">
        <f t="shared" si="3"/>
        <v>02</v>
      </c>
      <c r="P9" s="5" t="str">
        <f t="shared" si="4"/>
        <v>2347</v>
      </c>
      <c r="Q9" s="10" t="str">
        <f t="shared" si="5"/>
        <v>West</v>
      </c>
    </row>
    <row r="10" spans="1:17" x14ac:dyDescent="0.25">
      <c r="A10" t="s">
        <v>108</v>
      </c>
      <c r="B10">
        <f t="shared" si="0"/>
        <v>1243</v>
      </c>
      <c r="C10" t="s">
        <v>158</v>
      </c>
      <c r="D10" s="9" t="s">
        <v>159</v>
      </c>
      <c r="E10" t="str">
        <f t="shared" si="1"/>
        <v>Carlos Martinez</v>
      </c>
      <c r="F10" t="str">
        <f t="shared" si="6"/>
        <v>carlos.martinez@pushpin.com</v>
      </c>
      <c r="G10" s="1">
        <v>42234</v>
      </c>
      <c r="H10" s="16" t="str">
        <f t="shared" si="2"/>
        <v>18/August/15</v>
      </c>
      <c r="I10" s="3"/>
      <c r="J10" s="3"/>
      <c r="K10" s="1">
        <v>42804</v>
      </c>
      <c r="L10" s="1"/>
      <c r="M10" s="2" t="s">
        <v>23</v>
      </c>
      <c r="N10" s="2" t="s">
        <v>122</v>
      </c>
      <c r="O10" s="1" t="str">
        <f t="shared" si="3"/>
        <v>03</v>
      </c>
      <c r="P10" s="5" t="str">
        <f t="shared" si="4"/>
        <v>2764</v>
      </c>
      <c r="Q10" s="10" t="str">
        <f t="shared" si="5"/>
        <v>West</v>
      </c>
    </row>
    <row r="11" spans="1:17" x14ac:dyDescent="0.25">
      <c r="A11" t="s">
        <v>112</v>
      </c>
      <c r="B11">
        <f t="shared" si="0"/>
        <v>1248</v>
      </c>
      <c r="C11" t="s">
        <v>63</v>
      </c>
      <c r="D11" s="9" t="s">
        <v>62</v>
      </c>
      <c r="E11" t="str">
        <f t="shared" si="1"/>
        <v>Yvette Biti</v>
      </c>
      <c r="F11" t="str">
        <f t="shared" si="6"/>
        <v>yvette.biti@pushpin.com</v>
      </c>
      <c r="G11" s="1">
        <v>42389</v>
      </c>
      <c r="H11" s="16" t="str">
        <f t="shared" si="2"/>
        <v>20/January/16</v>
      </c>
      <c r="I11" s="3"/>
      <c r="J11" s="3"/>
      <c r="K11" s="1">
        <v>42566</v>
      </c>
      <c r="L11" s="1"/>
      <c r="M11" s="2" t="s">
        <v>73</v>
      </c>
      <c r="N11" s="2" t="s">
        <v>123</v>
      </c>
      <c r="O11" s="1" t="str">
        <f t="shared" si="3"/>
        <v>02</v>
      </c>
      <c r="P11" s="5" t="str">
        <f t="shared" si="4"/>
        <v>2589</v>
      </c>
      <c r="Q11" s="10" t="str">
        <f t="shared" si="5"/>
        <v>West</v>
      </c>
    </row>
    <row r="12" spans="1:17" x14ac:dyDescent="0.25">
      <c r="A12" t="s">
        <v>101</v>
      </c>
      <c r="B12">
        <f t="shared" si="0"/>
        <v>1227</v>
      </c>
      <c r="C12" t="s">
        <v>31</v>
      </c>
      <c r="D12" s="9" t="s">
        <v>42</v>
      </c>
      <c r="E12" t="str">
        <f t="shared" si="1"/>
        <v>Jim Boller</v>
      </c>
      <c r="F12" t="str">
        <f t="shared" si="6"/>
        <v>jim.boller@pushpin.com</v>
      </c>
      <c r="G12" s="1">
        <v>41898</v>
      </c>
      <c r="H12" s="16" t="str">
        <f t="shared" si="2"/>
        <v>16/September/14</v>
      </c>
      <c r="I12" s="3"/>
      <c r="J12" s="3"/>
      <c r="K12" s="1">
        <v>42551</v>
      </c>
      <c r="L12" s="1"/>
      <c r="M12" s="2" t="s">
        <v>21</v>
      </c>
      <c r="N12" s="2" t="s">
        <v>140</v>
      </c>
      <c r="O12" s="1" t="str">
        <f t="shared" si="3"/>
        <v>03</v>
      </c>
      <c r="P12" s="5" t="str">
        <f t="shared" si="4"/>
        <v>2318</v>
      </c>
      <c r="Q12" s="10" t="str">
        <f t="shared" si="5"/>
        <v>North</v>
      </c>
    </row>
    <row r="13" spans="1:17" x14ac:dyDescent="0.25">
      <c r="A13" t="s">
        <v>102</v>
      </c>
      <c r="B13">
        <f t="shared" si="0"/>
        <v>1230</v>
      </c>
      <c r="C13" t="s">
        <v>65</v>
      </c>
      <c r="D13" s="9" t="s">
        <v>64</v>
      </c>
      <c r="E13" t="str">
        <f t="shared" si="1"/>
        <v>Charlie Bui</v>
      </c>
      <c r="F13" t="str">
        <f t="shared" si="6"/>
        <v>charlie.bui@pushpin.com</v>
      </c>
      <c r="G13" s="1">
        <v>41908</v>
      </c>
      <c r="H13" s="16" t="str">
        <f t="shared" si="2"/>
        <v>26/September/14</v>
      </c>
      <c r="I13" s="3"/>
      <c r="J13" s="3"/>
      <c r="K13" s="1">
        <v>42619</v>
      </c>
      <c r="L13" s="1"/>
      <c r="M13" s="2" t="s">
        <v>73</v>
      </c>
      <c r="N13" s="2" t="s">
        <v>141</v>
      </c>
      <c r="O13" s="1" t="str">
        <f t="shared" si="3"/>
        <v>02</v>
      </c>
      <c r="P13" s="5" t="str">
        <f t="shared" si="4"/>
        <v>2694</v>
      </c>
      <c r="Q13" s="10" t="str">
        <f t="shared" si="5"/>
        <v>North</v>
      </c>
    </row>
    <row r="14" spans="1:17" x14ac:dyDescent="0.25">
      <c r="A14" t="s">
        <v>88</v>
      </c>
      <c r="B14">
        <f t="shared" si="0"/>
        <v>1162</v>
      </c>
      <c r="C14" t="s">
        <v>47</v>
      </c>
      <c r="D14" s="9" t="s">
        <v>45</v>
      </c>
      <c r="E14" t="str">
        <f t="shared" si="1"/>
        <v>Barbara Carlton</v>
      </c>
      <c r="F14" t="str">
        <f t="shared" si="6"/>
        <v>barbara.carlton@pushpin.com</v>
      </c>
      <c r="G14" s="1">
        <v>38803</v>
      </c>
      <c r="H14" s="16" t="str">
        <f t="shared" si="2"/>
        <v>27/March/06</v>
      </c>
      <c r="I14" s="3"/>
      <c r="J14" s="3"/>
      <c r="K14" s="1">
        <v>42761</v>
      </c>
      <c r="L14" s="1"/>
      <c r="M14" s="2" t="s">
        <v>73</v>
      </c>
      <c r="N14" s="2" t="s">
        <v>124</v>
      </c>
      <c r="O14" s="1" t="str">
        <f t="shared" si="3"/>
        <v>02</v>
      </c>
      <c r="P14" s="5" t="str">
        <f t="shared" si="4"/>
        <v>2699</v>
      </c>
      <c r="Q14" s="10" t="str">
        <f t="shared" si="5"/>
        <v>West</v>
      </c>
    </row>
    <row r="15" spans="1:17" x14ac:dyDescent="0.25">
      <c r="A15" t="s">
        <v>9</v>
      </c>
      <c r="B15">
        <f t="shared" si="0"/>
        <v>1001</v>
      </c>
      <c r="C15" t="s">
        <v>33</v>
      </c>
      <c r="D15" s="9" t="s">
        <v>35</v>
      </c>
      <c r="E15" t="str">
        <f t="shared" si="1"/>
        <v>Joe Carol</v>
      </c>
      <c r="F15" t="str">
        <f t="shared" si="6"/>
        <v>joe.carol@pushpin.com</v>
      </c>
      <c r="G15" s="1">
        <v>36928</v>
      </c>
      <c r="H15" s="16" t="str">
        <f t="shared" si="2"/>
        <v>06/February/01</v>
      </c>
      <c r="I15" s="3"/>
      <c r="J15" s="3"/>
      <c r="K15" s="1">
        <v>42596</v>
      </c>
      <c r="L15" s="1"/>
      <c r="M15" s="2" t="s">
        <v>34</v>
      </c>
      <c r="N15" s="2" t="s">
        <v>142</v>
      </c>
      <c r="O15" s="1" t="str">
        <f t="shared" si="3"/>
        <v>01</v>
      </c>
      <c r="P15" s="5" t="str">
        <f t="shared" si="4"/>
        <v>2321</v>
      </c>
      <c r="Q15" s="10" t="str">
        <f t="shared" si="5"/>
        <v>North</v>
      </c>
    </row>
    <row r="16" spans="1:17" x14ac:dyDescent="0.25">
      <c r="A16" t="s">
        <v>100</v>
      </c>
      <c r="B16">
        <f t="shared" si="0"/>
        <v>1224</v>
      </c>
      <c r="C16" t="s">
        <v>16</v>
      </c>
      <c r="D16" s="9" t="s">
        <v>42</v>
      </c>
      <c r="E16" t="str">
        <f t="shared" si="1"/>
        <v>Jim Chaffee</v>
      </c>
      <c r="F16" t="str">
        <f t="shared" si="6"/>
        <v>jim.chaffee@pushpin.com</v>
      </c>
      <c r="G16" s="1">
        <v>41792</v>
      </c>
      <c r="H16" s="16" t="str">
        <f t="shared" si="2"/>
        <v>02/June/14</v>
      </c>
      <c r="I16" s="3"/>
      <c r="J16" s="3"/>
      <c r="K16" s="1">
        <v>42544</v>
      </c>
      <c r="L16" s="1"/>
      <c r="M16" s="2" t="s">
        <v>18</v>
      </c>
      <c r="N16" s="2" t="s">
        <v>125</v>
      </c>
      <c r="O16" s="1" t="str">
        <f t="shared" si="3"/>
        <v>03</v>
      </c>
      <c r="P16" s="5" t="str">
        <f t="shared" si="4"/>
        <v>2432</v>
      </c>
      <c r="Q16" s="10" t="str">
        <f t="shared" si="5"/>
        <v>West</v>
      </c>
    </row>
    <row r="17" spans="1:17" x14ac:dyDescent="0.25">
      <c r="A17" t="s">
        <v>94</v>
      </c>
      <c r="B17">
        <f t="shared" si="0"/>
        <v>1203</v>
      </c>
      <c r="C17" t="s">
        <v>49</v>
      </c>
      <c r="D17" s="9" t="s">
        <v>48</v>
      </c>
      <c r="E17" t="str">
        <f t="shared" si="1"/>
        <v>Samantha Chairs</v>
      </c>
      <c r="F17" t="str">
        <f t="shared" si="6"/>
        <v>samantha.chairs@pushpin.com</v>
      </c>
      <c r="G17" s="1">
        <v>40595</v>
      </c>
      <c r="H17" s="16" t="str">
        <f t="shared" si="2"/>
        <v>21/February/11</v>
      </c>
      <c r="I17" s="3"/>
      <c r="J17" s="3"/>
      <c r="K17" s="1">
        <v>42629</v>
      </c>
      <c r="L17" s="1"/>
      <c r="M17" s="2" t="s">
        <v>73</v>
      </c>
      <c r="N17" s="2" t="s">
        <v>126</v>
      </c>
      <c r="O17" s="1" t="str">
        <f t="shared" si="3"/>
        <v>02</v>
      </c>
      <c r="P17" s="5" t="str">
        <f t="shared" si="4"/>
        <v>2962</v>
      </c>
      <c r="Q17" s="10" t="str">
        <f t="shared" si="5"/>
        <v>West</v>
      </c>
    </row>
    <row r="18" spans="1:17" x14ac:dyDescent="0.25">
      <c r="A18" t="s">
        <v>96</v>
      </c>
      <c r="B18">
        <f t="shared" si="0"/>
        <v>1211</v>
      </c>
      <c r="C18" t="s">
        <v>84</v>
      </c>
      <c r="D18" s="9" t="s">
        <v>83</v>
      </c>
      <c r="E18" t="str">
        <f t="shared" si="1"/>
        <v>Uma Chaudri</v>
      </c>
      <c r="F18" t="str">
        <f t="shared" si="6"/>
        <v>uma.chaudri@pushpin.com</v>
      </c>
      <c r="G18" s="1">
        <v>40994</v>
      </c>
      <c r="H18" s="16" t="str">
        <f t="shared" si="2"/>
        <v>26/March/12</v>
      </c>
      <c r="I18" s="3"/>
      <c r="J18" s="3"/>
      <c r="K18" s="1">
        <v>42848</v>
      </c>
      <c r="L18" s="1"/>
      <c r="M18" s="2" t="s">
        <v>23</v>
      </c>
      <c r="N18" s="2" t="s">
        <v>143</v>
      </c>
      <c r="O18" s="1" t="str">
        <f t="shared" si="3"/>
        <v>03</v>
      </c>
      <c r="P18" s="5" t="str">
        <f t="shared" si="4"/>
        <v>2134</v>
      </c>
      <c r="Q18" s="10" t="str">
        <f t="shared" si="5"/>
        <v>North</v>
      </c>
    </row>
    <row r="19" spans="1:17" x14ac:dyDescent="0.25">
      <c r="A19" t="s">
        <v>93</v>
      </c>
      <c r="B19">
        <f t="shared" si="0"/>
        <v>1198</v>
      </c>
      <c r="C19" t="s">
        <v>43</v>
      </c>
      <c r="D19" s="9" t="s">
        <v>22</v>
      </c>
      <c r="E19" t="str">
        <f t="shared" si="1"/>
        <v>Elizabeth Chu</v>
      </c>
      <c r="F19" t="str">
        <f t="shared" si="6"/>
        <v>elizabeth.chu@pushpin.com</v>
      </c>
      <c r="G19" s="1">
        <v>40225</v>
      </c>
      <c r="H19" s="16" t="str">
        <f t="shared" si="2"/>
        <v>16/February/10</v>
      </c>
      <c r="I19" s="3"/>
      <c r="J19" s="3"/>
      <c r="K19" s="1">
        <v>42860</v>
      </c>
      <c r="L19" s="1"/>
      <c r="M19" s="2" t="s">
        <v>81</v>
      </c>
      <c r="N19" s="2" t="s">
        <v>127</v>
      </c>
      <c r="O19" s="1" t="str">
        <f t="shared" si="3"/>
        <v>01</v>
      </c>
      <c r="P19" s="5" t="str">
        <f t="shared" si="4"/>
        <v>2425</v>
      </c>
      <c r="Q19" s="10" t="str">
        <f t="shared" si="5"/>
        <v>West</v>
      </c>
    </row>
    <row r="20" spans="1:17" x14ac:dyDescent="0.25">
      <c r="A20" t="s">
        <v>12</v>
      </c>
      <c r="B20">
        <f t="shared" si="0"/>
        <v>1003</v>
      </c>
      <c r="C20" t="s">
        <v>26</v>
      </c>
      <c r="D20" s="9" t="s">
        <v>74</v>
      </c>
      <c r="E20" t="str">
        <f t="shared" si="1"/>
        <v>Eric Chung</v>
      </c>
      <c r="F20" t="str">
        <f t="shared" si="6"/>
        <v>eric.chung@pushpin.com</v>
      </c>
      <c r="G20" s="1">
        <v>36955</v>
      </c>
      <c r="H20" s="16" t="str">
        <f t="shared" si="2"/>
        <v>05/March/01</v>
      </c>
      <c r="I20" s="3"/>
      <c r="J20" s="3"/>
      <c r="K20" s="1">
        <v>42540</v>
      </c>
      <c r="L20" s="1"/>
      <c r="M20" s="2" t="s">
        <v>81</v>
      </c>
      <c r="N20" s="2" t="s">
        <v>128</v>
      </c>
      <c r="O20" s="1" t="str">
        <f t="shared" si="3"/>
        <v>03</v>
      </c>
      <c r="P20" s="5" t="str">
        <f t="shared" si="4"/>
        <v>2796</v>
      </c>
      <c r="Q20" s="10" t="str">
        <f t="shared" si="5"/>
        <v>West</v>
      </c>
    </row>
    <row r="21" spans="1:17" x14ac:dyDescent="0.25">
      <c r="A21" t="s">
        <v>116</v>
      </c>
      <c r="B21">
        <f t="shared" si="0"/>
        <v>1253</v>
      </c>
      <c r="C21" t="s">
        <v>30</v>
      </c>
      <c r="D21" s="9" t="s">
        <v>80</v>
      </c>
      <c r="E21" t="str">
        <f t="shared" si="1"/>
        <v>Elizabeth Clark</v>
      </c>
      <c r="F21" t="str">
        <f t="shared" si="6"/>
        <v>elizabeth.clark@pushpin.com</v>
      </c>
      <c r="G21" s="1">
        <v>42912</v>
      </c>
      <c r="H21" s="16" t="str">
        <f t="shared" si="2"/>
        <v>26/June/17</v>
      </c>
      <c r="I21" s="3"/>
      <c r="J21" s="3"/>
      <c r="K21" s="1">
        <v>42828</v>
      </c>
      <c r="L21" s="1"/>
      <c r="M21" s="2" t="s">
        <v>36</v>
      </c>
      <c r="N21" s="2" t="s">
        <v>130</v>
      </c>
      <c r="O21" s="1" t="str">
        <f t="shared" si="3"/>
        <v>02</v>
      </c>
      <c r="P21" s="5" t="str">
        <f t="shared" si="4"/>
        <v>2414</v>
      </c>
      <c r="Q21" s="10" t="str">
        <f t="shared" si="5"/>
        <v>West</v>
      </c>
    </row>
    <row r="22" spans="1:17" x14ac:dyDescent="0.25">
      <c r="A22" t="s">
        <v>104</v>
      </c>
      <c r="B22">
        <f t="shared" si="0"/>
        <v>1235</v>
      </c>
      <c r="C22" t="s">
        <v>30</v>
      </c>
      <c r="D22" s="9" t="s">
        <v>77</v>
      </c>
      <c r="E22" t="str">
        <f t="shared" si="1"/>
        <v>Anna Clark</v>
      </c>
      <c r="F22" t="str">
        <f t="shared" si="6"/>
        <v>anna.clark@pushpin.com</v>
      </c>
      <c r="G22" s="1">
        <v>41995</v>
      </c>
      <c r="H22" s="16" t="str">
        <f t="shared" si="2"/>
        <v>22/December/14</v>
      </c>
      <c r="I22" s="3"/>
      <c r="J22" s="3"/>
      <c r="K22" s="1">
        <v>42731</v>
      </c>
      <c r="L22" s="1"/>
      <c r="M22" s="2" t="s">
        <v>21</v>
      </c>
      <c r="N22" s="2" t="s">
        <v>129</v>
      </c>
      <c r="O22" s="1" t="str">
        <f t="shared" si="3"/>
        <v>03</v>
      </c>
      <c r="P22" s="5" t="str">
        <f t="shared" si="4"/>
        <v>2601</v>
      </c>
      <c r="Q22" s="10" t="str">
        <f t="shared" si="5"/>
        <v>West</v>
      </c>
    </row>
    <row r="23" spans="1:17" x14ac:dyDescent="0.25">
      <c r="A23" t="s">
        <v>99</v>
      </c>
      <c r="B23">
        <f t="shared" si="0"/>
        <v>1221</v>
      </c>
      <c r="C23" t="s">
        <v>13</v>
      </c>
      <c r="D23" s="9" t="s">
        <v>29</v>
      </c>
      <c r="E23" t="str">
        <f t="shared" si="1"/>
        <v>Sabrina Cole</v>
      </c>
      <c r="F23" t="str">
        <f t="shared" si="6"/>
        <v>sabrina.cole@pushpin.com</v>
      </c>
      <c r="G23" s="1">
        <v>41407</v>
      </c>
      <c r="H23" s="16" t="str">
        <f t="shared" si="2"/>
        <v>13/May/13</v>
      </c>
      <c r="I23" s="3"/>
      <c r="J23" s="3"/>
      <c r="K23" s="1">
        <v>42720</v>
      </c>
      <c r="L23" s="1"/>
      <c r="M23" s="2" t="s">
        <v>36</v>
      </c>
      <c r="N23" s="2" t="s">
        <v>131</v>
      </c>
      <c r="O23" s="1" t="str">
        <f t="shared" si="3"/>
        <v>02</v>
      </c>
      <c r="P23" s="5" t="str">
        <f t="shared" si="4"/>
        <v>2537</v>
      </c>
      <c r="Q23" s="10" t="str">
        <f t="shared" si="5"/>
        <v>West</v>
      </c>
    </row>
    <row r="24" spans="1:17" x14ac:dyDescent="0.25">
      <c r="A24" t="s">
        <v>91</v>
      </c>
      <c r="B24">
        <f t="shared" si="0"/>
        <v>1186</v>
      </c>
      <c r="C24" t="s">
        <v>37</v>
      </c>
      <c r="D24" s="9" t="s">
        <v>25</v>
      </c>
      <c r="E24" t="str">
        <f t="shared" si="1"/>
        <v>Janet Comuntzis</v>
      </c>
      <c r="F24" t="str">
        <f t="shared" si="6"/>
        <v>janet.comuntzis@pushpin.com</v>
      </c>
      <c r="G24" s="1">
        <v>39692</v>
      </c>
      <c r="H24" s="16" t="str">
        <f t="shared" si="2"/>
        <v>01/September/08</v>
      </c>
      <c r="I24" s="3"/>
      <c r="J24" s="3"/>
      <c r="K24" s="1">
        <v>42598</v>
      </c>
      <c r="L24" s="1"/>
      <c r="M24" s="2" t="s">
        <v>36</v>
      </c>
      <c r="N24" s="2" t="s">
        <v>132</v>
      </c>
      <c r="O24" s="1" t="str">
        <f t="shared" si="3"/>
        <v>02</v>
      </c>
      <c r="P24" s="5" t="str">
        <f t="shared" si="4"/>
        <v>2286</v>
      </c>
      <c r="Q24" s="10" t="str">
        <f t="shared" si="5"/>
        <v>West</v>
      </c>
    </row>
    <row r="25" spans="1:17" x14ac:dyDescent="0.25">
      <c r="A25" t="s">
        <v>98</v>
      </c>
      <c r="B25">
        <f t="shared" si="0"/>
        <v>1218</v>
      </c>
      <c r="C25" t="s">
        <v>10</v>
      </c>
      <c r="D25" s="9" t="s">
        <v>27</v>
      </c>
      <c r="E25" t="str">
        <f t="shared" si="1"/>
        <v>Bob Decker</v>
      </c>
      <c r="F25" t="str">
        <f t="shared" si="6"/>
        <v>bob.decker@pushpin.com</v>
      </c>
      <c r="G25" s="1">
        <v>41214</v>
      </c>
      <c r="H25" s="16" t="str">
        <f t="shared" si="2"/>
        <v>01/November/12</v>
      </c>
      <c r="I25" s="3"/>
      <c r="J25" s="3"/>
      <c r="K25" s="1">
        <v>42566</v>
      </c>
      <c r="L25" s="1"/>
      <c r="M25" s="2" t="s">
        <v>81</v>
      </c>
      <c r="N25" s="2" t="s">
        <v>144</v>
      </c>
      <c r="O25" s="1" t="str">
        <f t="shared" si="3"/>
        <v>01</v>
      </c>
      <c r="P25" s="5" t="str">
        <f t="shared" si="4"/>
        <v>2086</v>
      </c>
      <c r="Q25" s="10" t="str">
        <f t="shared" si="5"/>
        <v>North</v>
      </c>
    </row>
    <row r="26" spans="1:17" x14ac:dyDescent="0.25">
      <c r="A26" t="s">
        <v>97</v>
      </c>
      <c r="B26">
        <f t="shared" si="0"/>
        <v>1215</v>
      </c>
      <c r="C26" t="s">
        <v>44</v>
      </c>
      <c r="D26" s="9" t="s">
        <v>46</v>
      </c>
      <c r="E26" t="str">
        <f t="shared" si="1"/>
        <v>Tina Desiato</v>
      </c>
      <c r="F26" t="str">
        <f t="shared" si="6"/>
        <v>tina.desiato@pushpin.com</v>
      </c>
      <c r="G26" s="1">
        <v>41176</v>
      </c>
      <c r="H26" s="16" t="str">
        <f t="shared" si="2"/>
        <v>24/September/12</v>
      </c>
      <c r="I26" s="3"/>
      <c r="J26" s="3"/>
      <c r="K26" s="1">
        <v>42835</v>
      </c>
      <c r="L26" s="1"/>
      <c r="M26" t="s">
        <v>81</v>
      </c>
      <c r="N26" s="2" t="s">
        <v>145</v>
      </c>
      <c r="O26" s="1" t="str">
        <f t="shared" si="3"/>
        <v>01</v>
      </c>
      <c r="P26" s="5" t="str">
        <f t="shared" si="4"/>
        <v>2358</v>
      </c>
      <c r="Q26" s="10" t="str">
        <f t="shared" si="5"/>
        <v>North</v>
      </c>
    </row>
    <row r="27" spans="1:17" x14ac:dyDescent="0.25">
      <c r="A27" t="s">
        <v>107</v>
      </c>
      <c r="B27">
        <f t="shared" si="0"/>
        <v>1241</v>
      </c>
      <c r="C27" t="s">
        <v>19</v>
      </c>
      <c r="D27" s="9" t="s">
        <v>40</v>
      </c>
      <c r="E27" t="str">
        <f t="shared" si="1"/>
        <v>Alexandra Donnell</v>
      </c>
      <c r="F27" t="str">
        <f t="shared" si="6"/>
        <v>alexandra.donnell@pushpin.com</v>
      </c>
      <c r="G27" s="1">
        <v>42233</v>
      </c>
      <c r="H27" s="16" t="str">
        <f t="shared" si="2"/>
        <v>17/August/15</v>
      </c>
      <c r="I27" s="3"/>
      <c r="J27" s="3"/>
      <c r="K27" s="1">
        <v>42658</v>
      </c>
      <c r="L27" s="1"/>
      <c r="M27" s="2" t="s">
        <v>21</v>
      </c>
      <c r="N27" s="2" t="s">
        <v>133</v>
      </c>
      <c r="O27" s="1" t="str">
        <f t="shared" si="3"/>
        <v>03</v>
      </c>
      <c r="P27" s="5" t="str">
        <f t="shared" si="4"/>
        <v>2082</v>
      </c>
      <c r="Q27" s="10" t="str">
        <f t="shared" si="5"/>
        <v>West</v>
      </c>
    </row>
    <row r="28" spans="1:17" x14ac:dyDescent="0.25">
      <c r="A28" t="s">
        <v>111</v>
      </c>
      <c r="B28">
        <f t="shared" si="0"/>
        <v>1246</v>
      </c>
      <c r="C28" t="s">
        <v>24</v>
      </c>
      <c r="D28" s="9" t="s">
        <v>38</v>
      </c>
      <c r="E28" t="str">
        <f t="shared" si="1"/>
        <v>Mark Ellis</v>
      </c>
      <c r="F28" t="str">
        <f t="shared" si="6"/>
        <v>mark.ellis@pushpin.com</v>
      </c>
      <c r="G28" s="1">
        <v>42376</v>
      </c>
      <c r="H28" s="16" t="str">
        <f t="shared" si="2"/>
        <v>07/January/16</v>
      </c>
      <c r="I28" s="3"/>
      <c r="J28" s="3"/>
      <c r="K28" s="1">
        <v>42614</v>
      </c>
      <c r="L28" s="1"/>
      <c r="M28" s="2" t="s">
        <v>81</v>
      </c>
      <c r="N28" s="2" t="s">
        <v>134</v>
      </c>
      <c r="O28" s="1" t="str">
        <f t="shared" si="3"/>
        <v>03</v>
      </c>
      <c r="P28" s="5" t="str">
        <f t="shared" si="4"/>
        <v>2482</v>
      </c>
      <c r="Q28" s="10" t="str">
        <f t="shared" si="5"/>
        <v>West</v>
      </c>
    </row>
    <row r="29" spans="1:17" x14ac:dyDescent="0.25">
      <c r="A29" t="s">
        <v>89</v>
      </c>
      <c r="B29">
        <f t="shared" si="0"/>
        <v>1172</v>
      </c>
      <c r="C29" t="s">
        <v>69</v>
      </c>
      <c r="D29" s="9" t="s">
        <v>68</v>
      </c>
      <c r="E29" t="str">
        <f t="shared" si="1"/>
        <v>Nicholas Fernandes</v>
      </c>
      <c r="F29" t="str">
        <f t="shared" si="6"/>
        <v>nicholas.fernandes@pushpin.com</v>
      </c>
      <c r="G29" s="1">
        <v>39028</v>
      </c>
      <c r="H29" s="16" t="str">
        <f t="shared" si="2"/>
        <v>07/November/06</v>
      </c>
      <c r="I29" s="3"/>
      <c r="J29" s="3"/>
      <c r="K29" s="1">
        <v>42817</v>
      </c>
      <c r="L29" s="1"/>
      <c r="M29" s="2" t="s">
        <v>21</v>
      </c>
      <c r="N29" s="2" t="s">
        <v>146</v>
      </c>
      <c r="O29" s="1" t="str">
        <f t="shared" si="3"/>
        <v>02</v>
      </c>
      <c r="P29" s="5" t="str">
        <f t="shared" si="4"/>
        <v>2372</v>
      </c>
      <c r="Q29" s="10" t="str">
        <f t="shared" si="5"/>
        <v>North</v>
      </c>
    </row>
    <row r="30" spans="1:17" x14ac:dyDescent="0.25">
      <c r="A30" t="s">
        <v>86</v>
      </c>
      <c r="B30">
        <f t="shared" si="0"/>
        <v>1134</v>
      </c>
      <c r="C30" t="s">
        <v>41</v>
      </c>
      <c r="D30" s="9" t="s">
        <v>32</v>
      </c>
      <c r="E30" t="str">
        <f t="shared" si="1"/>
        <v>Mary Ferris</v>
      </c>
      <c r="F30" t="str">
        <f t="shared" si="6"/>
        <v>mary.ferris@pushpin.com</v>
      </c>
      <c r="G30" s="1">
        <v>38553</v>
      </c>
      <c r="H30" s="16" t="str">
        <f t="shared" si="2"/>
        <v>20/July/05</v>
      </c>
      <c r="I30" s="3"/>
      <c r="J30" s="3"/>
      <c r="K30" s="1">
        <v>42845</v>
      </c>
      <c r="L30" s="1"/>
      <c r="M30" s="2" t="s">
        <v>73</v>
      </c>
      <c r="N30" s="2" t="s">
        <v>147</v>
      </c>
      <c r="O30" s="1" t="str">
        <f t="shared" si="3"/>
        <v>03</v>
      </c>
      <c r="P30" s="5" t="str">
        <f t="shared" si="4"/>
        <v>2392</v>
      </c>
      <c r="Q30" s="10" t="str">
        <f t="shared" si="5"/>
        <v>North</v>
      </c>
    </row>
    <row r="31" spans="1:17" x14ac:dyDescent="0.25">
      <c r="A31" t="s">
        <v>87</v>
      </c>
      <c r="B31">
        <f t="shared" si="0"/>
        <v>1150</v>
      </c>
      <c r="C31" t="s">
        <v>39</v>
      </c>
      <c r="D31" s="9" t="s">
        <v>20</v>
      </c>
      <c r="E31" t="str">
        <f t="shared" si="1"/>
        <v>Susan Filosa</v>
      </c>
      <c r="F31" t="str">
        <f t="shared" si="6"/>
        <v>susan.filosa@pushpin.com</v>
      </c>
      <c r="G31" s="1">
        <v>38749</v>
      </c>
      <c r="H31" s="16" t="str">
        <f t="shared" si="2"/>
        <v>01/February/06</v>
      </c>
      <c r="I31" s="3"/>
      <c r="J31" s="3"/>
      <c r="K31" s="1">
        <v>42776</v>
      </c>
      <c r="L31" s="1"/>
      <c r="M31" s="2" t="s">
        <v>36</v>
      </c>
      <c r="N31" s="2" t="s">
        <v>135</v>
      </c>
      <c r="O31" s="1" t="str">
        <f t="shared" si="3"/>
        <v>02</v>
      </c>
      <c r="P31" s="5" t="str">
        <f t="shared" si="4"/>
        <v>2279</v>
      </c>
      <c r="Q31" s="10" t="str">
        <f t="shared" si="5"/>
        <v>West</v>
      </c>
    </row>
    <row r="32" spans="1:17" x14ac:dyDescent="0.25">
      <c r="A32" t="s">
        <v>15</v>
      </c>
      <c r="B32">
        <f t="shared" si="0"/>
        <v>1004</v>
      </c>
      <c r="C32" t="s">
        <v>28</v>
      </c>
      <c r="D32" s="9" t="s">
        <v>14</v>
      </c>
      <c r="E32" t="str">
        <f t="shared" si="1"/>
        <v>Daniel Flanders</v>
      </c>
      <c r="F32" t="str">
        <f t="shared" si="6"/>
        <v>daniel.flanders@pushpin.com</v>
      </c>
      <c r="G32" s="1">
        <v>37515</v>
      </c>
      <c r="H32" s="16" t="str">
        <f t="shared" si="2"/>
        <v>16/September/02</v>
      </c>
      <c r="I32" s="3"/>
      <c r="J32" s="3"/>
      <c r="K32" s="1">
        <v>42586</v>
      </c>
      <c r="L32" s="1"/>
      <c r="M32" s="2" t="s">
        <v>73</v>
      </c>
      <c r="N32" s="2" t="s">
        <v>148</v>
      </c>
      <c r="O32" s="1" t="str">
        <f t="shared" si="3"/>
        <v>02</v>
      </c>
      <c r="P32" s="5" t="str">
        <f t="shared" si="4"/>
        <v>2639</v>
      </c>
      <c r="Q32" s="10" t="str">
        <f t="shared" si="5"/>
        <v>North</v>
      </c>
    </row>
    <row r="33" spans="1:17" x14ac:dyDescent="0.25">
      <c r="A33" t="s">
        <v>106</v>
      </c>
      <c r="B33">
        <f t="shared" si="0"/>
        <v>1239</v>
      </c>
      <c r="C33" t="s">
        <v>55</v>
      </c>
      <c r="D33" s="9" t="s">
        <v>54</v>
      </c>
      <c r="E33" t="str">
        <f t="shared" si="1"/>
        <v>Leighton Forrest</v>
      </c>
      <c r="F33" t="str">
        <f t="shared" si="6"/>
        <v>leighton.forrest@pushpin.com</v>
      </c>
      <c r="G33" s="1">
        <v>42125</v>
      </c>
      <c r="H33" s="16" t="str">
        <f t="shared" si="2"/>
        <v>01/May/15</v>
      </c>
      <c r="I33" s="3"/>
      <c r="J33" s="3"/>
      <c r="K33" s="1">
        <v>42710</v>
      </c>
      <c r="L33" s="1"/>
      <c r="M33" s="2" t="s">
        <v>73</v>
      </c>
      <c r="N33" s="2" t="s">
        <v>149</v>
      </c>
      <c r="O33" s="1" t="str">
        <f t="shared" si="3"/>
        <v>02</v>
      </c>
      <c r="P33" s="5" t="str">
        <f t="shared" si="4"/>
        <v>2284</v>
      </c>
      <c r="Q33" s="10" t="str">
        <f t="shared" si="5"/>
        <v>North</v>
      </c>
    </row>
    <row r="34" spans="1:17" x14ac:dyDescent="0.25">
      <c r="A34" t="s">
        <v>114</v>
      </c>
      <c r="B34">
        <f t="shared" si="0"/>
        <v>1250</v>
      </c>
      <c r="C34" t="s">
        <v>53</v>
      </c>
      <c r="D34" s="9" t="s">
        <v>52</v>
      </c>
      <c r="E34" t="str">
        <f t="shared" si="1"/>
        <v>Phoebe Gour</v>
      </c>
      <c r="F34" t="str">
        <f t="shared" si="6"/>
        <v>phoebe.gour@pushpin.com</v>
      </c>
      <c r="G34" s="1">
        <v>42726</v>
      </c>
      <c r="H34" s="16" t="str">
        <f t="shared" si="2"/>
        <v>22/December/16</v>
      </c>
      <c r="I34" s="3"/>
      <c r="J34" s="3"/>
      <c r="K34" s="1">
        <v>42539</v>
      </c>
      <c r="L34" s="1"/>
      <c r="M34" s="2" t="s">
        <v>73</v>
      </c>
      <c r="N34" s="2" t="s">
        <v>150</v>
      </c>
      <c r="O34" s="1" t="str">
        <f t="shared" si="3"/>
        <v>02</v>
      </c>
      <c r="P34" s="5" t="str">
        <f t="shared" si="4"/>
        <v>2910</v>
      </c>
      <c r="Q34" s="10" t="str">
        <f t="shared" si="5"/>
        <v>North</v>
      </c>
    </row>
    <row r="35" spans="1:17" x14ac:dyDescent="0.25">
      <c r="A35" t="s">
        <v>92</v>
      </c>
      <c r="B35">
        <f t="shared" si="0"/>
        <v>1192</v>
      </c>
      <c r="C35" t="s">
        <v>51</v>
      </c>
      <c r="D35" s="9" t="s">
        <v>50</v>
      </c>
      <c r="E35" t="str">
        <f t="shared" si="1"/>
        <v>Mihael Khan</v>
      </c>
      <c r="F35" t="str">
        <f t="shared" si="6"/>
        <v>mihael.khan@pushpin.com</v>
      </c>
      <c r="G35" s="1">
        <v>40162</v>
      </c>
      <c r="H35" s="16" t="str">
        <f t="shared" si="2"/>
        <v>15/December/09</v>
      </c>
      <c r="I35" s="3"/>
      <c r="J35" s="3"/>
      <c r="K35" s="1">
        <v>42563</v>
      </c>
      <c r="L35" s="1"/>
      <c r="M35" s="2" t="s">
        <v>73</v>
      </c>
      <c r="N35" s="2" t="s">
        <v>151</v>
      </c>
      <c r="O35" s="1" t="str">
        <f t="shared" si="3"/>
        <v>02</v>
      </c>
      <c r="P35" s="5" t="str">
        <f t="shared" si="4"/>
        <v>2294</v>
      </c>
      <c r="Q35" s="10" t="str">
        <f t="shared" si="5"/>
        <v>North</v>
      </c>
    </row>
    <row r="36" spans="1:17" x14ac:dyDescent="0.25">
      <c r="A36" t="s">
        <v>113</v>
      </c>
      <c r="B36">
        <f t="shared" si="0"/>
        <v>1249</v>
      </c>
      <c r="C36" t="s">
        <v>79</v>
      </c>
      <c r="D36" s="9" t="s">
        <v>78</v>
      </c>
      <c r="E36" t="str">
        <f t="shared" si="1"/>
        <v>Sean Sanders</v>
      </c>
      <c r="F36" t="str">
        <f t="shared" si="6"/>
        <v>sean.sanders@pushpin.com</v>
      </c>
      <c r="G36" s="1">
        <v>42892</v>
      </c>
      <c r="H36" s="16" t="str">
        <f t="shared" si="2"/>
        <v>06/June/17</v>
      </c>
      <c r="I36" s="3"/>
      <c r="J36" s="3"/>
      <c r="K36" s="1">
        <v>42731</v>
      </c>
      <c r="L36" s="1"/>
      <c r="M36" s="2" t="s">
        <v>23</v>
      </c>
      <c r="N36" s="2" t="s">
        <v>136</v>
      </c>
      <c r="O36" s="1" t="str">
        <f t="shared" si="3"/>
        <v>03</v>
      </c>
      <c r="P36" s="5" t="str">
        <f t="shared" si="4"/>
        <v>2765</v>
      </c>
      <c r="Q36" s="10" t="str">
        <f t="shared" si="5"/>
        <v>West</v>
      </c>
    </row>
    <row r="37" spans="1:17" x14ac:dyDescent="0.25">
      <c r="A37" t="s">
        <v>110</v>
      </c>
      <c r="B37">
        <f t="shared" si="0"/>
        <v>1245</v>
      </c>
      <c r="C37" t="s">
        <v>72</v>
      </c>
      <c r="D37" s="9" t="s">
        <v>70</v>
      </c>
      <c r="E37" t="str">
        <f t="shared" si="1"/>
        <v>Radhya Senome</v>
      </c>
      <c r="F37" t="str">
        <f t="shared" si="6"/>
        <v>radhya.senome@pushpin.com</v>
      </c>
      <c r="G37" s="1">
        <v>42325</v>
      </c>
      <c r="H37" s="16" t="str">
        <f t="shared" si="2"/>
        <v>17/November/15</v>
      </c>
      <c r="I37" s="3"/>
      <c r="J37" s="3"/>
      <c r="K37" s="1">
        <v>42590</v>
      </c>
      <c r="L37" s="1"/>
      <c r="M37" s="2" t="s">
        <v>73</v>
      </c>
      <c r="N37" s="2" t="s">
        <v>152</v>
      </c>
      <c r="O37" s="1" t="str">
        <f t="shared" si="3"/>
        <v>02</v>
      </c>
      <c r="P37" s="5" t="str">
        <f t="shared" si="4"/>
        <v>2260</v>
      </c>
      <c r="Q37" s="10" t="str">
        <f t="shared" si="5"/>
        <v>North</v>
      </c>
    </row>
    <row r="38" spans="1:17" x14ac:dyDescent="0.25">
      <c r="A38" t="s">
        <v>95</v>
      </c>
      <c r="B38">
        <f t="shared" si="0"/>
        <v>1207</v>
      </c>
      <c r="C38" t="s">
        <v>57</v>
      </c>
      <c r="D38" s="9" t="s">
        <v>56</v>
      </c>
      <c r="E38" t="str">
        <f t="shared" si="1"/>
        <v>Natasha Song</v>
      </c>
      <c r="F38" t="str">
        <f t="shared" si="6"/>
        <v>natasha.song@pushpin.com</v>
      </c>
      <c r="G38" s="1">
        <v>40714</v>
      </c>
      <c r="H38" s="16" t="str">
        <f t="shared" si="2"/>
        <v>20/June/11</v>
      </c>
      <c r="I38" s="3"/>
      <c r="J38" s="3"/>
      <c r="K38" s="1">
        <v>42507</v>
      </c>
      <c r="L38" s="1"/>
      <c r="M38" s="2" t="s">
        <v>73</v>
      </c>
      <c r="N38" s="2" t="s">
        <v>157</v>
      </c>
      <c r="O38" s="1" t="str">
        <f t="shared" si="3"/>
        <v>02</v>
      </c>
      <c r="P38" s="5" t="str">
        <f t="shared" si="4"/>
        <v>2578</v>
      </c>
      <c r="Q38" s="10" t="str">
        <f t="shared" si="5"/>
        <v>West</v>
      </c>
    </row>
    <row r="39" spans="1:17" x14ac:dyDescent="0.25">
      <c r="A39" t="s">
        <v>109</v>
      </c>
      <c r="B39">
        <f t="shared" si="0"/>
        <v>1244</v>
      </c>
      <c r="C39" t="s">
        <v>71</v>
      </c>
      <c r="D39" s="9" t="s">
        <v>139</v>
      </c>
      <c r="E39" t="str">
        <f t="shared" si="1"/>
        <v>Peter Staples</v>
      </c>
      <c r="F39" t="str">
        <f t="shared" si="6"/>
        <v>peter.staples@pushpin.com</v>
      </c>
      <c r="G39" s="1">
        <v>42326</v>
      </c>
      <c r="H39" s="16" t="str">
        <f t="shared" si="2"/>
        <v>18/November/15</v>
      </c>
      <c r="I39" s="3"/>
      <c r="J39" s="3"/>
      <c r="K39" s="1">
        <v>42801</v>
      </c>
      <c r="L39" s="1"/>
      <c r="M39" s="2" t="s">
        <v>73</v>
      </c>
      <c r="N39" s="2" t="s">
        <v>153</v>
      </c>
      <c r="O39" s="1" t="str">
        <f t="shared" si="3"/>
        <v>02</v>
      </c>
      <c r="P39" s="5" t="str">
        <f t="shared" si="4"/>
        <v>2654</v>
      </c>
      <c r="Q39" s="10" t="str">
        <f t="shared" si="5"/>
        <v>North</v>
      </c>
    </row>
    <row r="40" spans="1:17" x14ac:dyDescent="0.25">
      <c r="A40" t="s">
        <v>115</v>
      </c>
      <c r="B40">
        <f t="shared" si="0"/>
        <v>1252</v>
      </c>
      <c r="C40" t="s">
        <v>76</v>
      </c>
      <c r="D40" s="9" t="s">
        <v>75</v>
      </c>
      <c r="E40" t="str">
        <f t="shared" si="1"/>
        <v>Mei Wang</v>
      </c>
      <c r="F40" t="str">
        <f t="shared" si="6"/>
        <v>mei.wang@pushpin.com</v>
      </c>
      <c r="G40" s="1">
        <v>40189</v>
      </c>
      <c r="H40" s="16" t="str">
        <f t="shared" si="2"/>
        <v>11/January/10</v>
      </c>
      <c r="I40" s="3"/>
      <c r="J40" s="3"/>
      <c r="K40" s="1">
        <v>42839</v>
      </c>
      <c r="L40" s="1"/>
      <c r="M40" s="2" t="s">
        <v>34</v>
      </c>
      <c r="N40" s="2" t="s">
        <v>137</v>
      </c>
      <c r="O40" s="1" t="str">
        <f t="shared" si="3"/>
        <v>01</v>
      </c>
      <c r="P40" s="5" t="str">
        <f t="shared" si="4"/>
        <v>2783</v>
      </c>
      <c r="Q40" s="10" t="str">
        <f t="shared" si="5"/>
        <v>West</v>
      </c>
    </row>
    <row r="41" spans="1:17" x14ac:dyDescent="0.25">
      <c r="A41" t="s">
        <v>105</v>
      </c>
      <c r="B41">
        <f t="shared" si="0"/>
        <v>1237</v>
      </c>
      <c r="C41" t="s">
        <v>59</v>
      </c>
      <c r="D41" s="9" t="s">
        <v>58</v>
      </c>
      <c r="E41" t="str">
        <f t="shared" si="1"/>
        <v>Aanya Zhang</v>
      </c>
      <c r="F41" t="str">
        <f t="shared" si="6"/>
        <v>aanya.zhang@pushpin.com</v>
      </c>
      <c r="G41" s="1">
        <v>42009</v>
      </c>
      <c r="H41" s="16" t="str">
        <f t="shared" si="2"/>
        <v>05/January/15</v>
      </c>
      <c r="I41" s="3"/>
      <c r="J41" s="3"/>
      <c r="K41" s="1">
        <v>42652</v>
      </c>
      <c r="L41" s="1"/>
      <c r="M41" s="2" t="s">
        <v>73</v>
      </c>
      <c r="N41" s="2" t="s">
        <v>154</v>
      </c>
      <c r="O41" s="1" t="str">
        <f t="shared" si="3"/>
        <v>02</v>
      </c>
      <c r="P41" s="5" t="str">
        <f t="shared" si="4"/>
        <v>2793</v>
      </c>
      <c r="Q41" s="10" t="str">
        <f t="shared" si="5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Blitz Bibi</cp:lastModifiedBy>
  <dcterms:created xsi:type="dcterms:W3CDTF">2017-06-15T06:51:11Z</dcterms:created>
  <dcterms:modified xsi:type="dcterms:W3CDTF">2021-01-13T18:10:24Z</dcterms:modified>
</cp:coreProperties>
</file>