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66" lockStructure="1"/>
  <bookViews>
    <workbookView xWindow="480" yWindow="120" windowWidth="11355" windowHeight="8700"/>
  </bookViews>
  <sheets>
    <sheet name="Course" sheetId="1" r:id="rId1"/>
  </sheets>
  <definedNames>
    <definedName name="grd">Course!$L$13:$M$23</definedName>
    <definedName name="_xlnm.Print_Area" localSheetId="0">Course!$A$1:$K$95</definedName>
    <definedName name="_xlnm.Print_Titles" localSheetId="0">Course!$1:$7</definedName>
  </definedNames>
  <calcPr calcId="144525"/>
</workbook>
</file>

<file path=xl/calcChain.xml><?xml version="1.0" encoding="utf-8"?>
<calcChain xmlns="http://schemas.openxmlformats.org/spreadsheetml/2006/main">
  <c r="E200" i="1" l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Q13" i="1"/>
  <c r="E13" i="1"/>
  <c r="D13" i="1"/>
  <c r="E12" i="1"/>
  <c r="D12" i="1"/>
  <c r="E11" i="1"/>
  <c r="D11" i="1"/>
  <c r="E10" i="1"/>
  <c r="D10" i="1"/>
  <c r="E9" i="1"/>
  <c r="D9" i="1"/>
  <c r="E8" i="1"/>
  <c r="D8" i="1"/>
  <c r="J7" i="1"/>
  <c r="E7" i="1"/>
  <c r="Q25" i="1" l="1"/>
  <c r="Q16" i="1"/>
  <c r="Q20" i="1"/>
  <c r="Q24" i="1"/>
  <c r="Q15" i="1"/>
  <c r="Q19" i="1"/>
  <c r="Q23" i="1"/>
  <c r="Q14" i="1"/>
  <c r="Q18" i="1"/>
  <c r="Q22" i="1"/>
  <c r="Q26" i="1"/>
  <c r="Q17" i="1"/>
  <c r="Q21" i="1"/>
  <c r="Q27" i="1" l="1"/>
</calcChain>
</file>

<file path=xl/sharedStrings.xml><?xml version="1.0" encoding="utf-8"?>
<sst xmlns="http://schemas.openxmlformats.org/spreadsheetml/2006/main" count="150" uniqueCount="149">
  <si>
    <t>Student Name</t>
  </si>
  <si>
    <t>Student ID</t>
  </si>
  <si>
    <t>Grade</t>
  </si>
  <si>
    <t>Final</t>
  </si>
  <si>
    <t>Sl.</t>
  </si>
  <si>
    <t>F</t>
  </si>
  <si>
    <t>D</t>
  </si>
  <si>
    <t>D+</t>
  </si>
  <si>
    <t>C-</t>
  </si>
  <si>
    <t>C+</t>
  </si>
  <si>
    <t>B-</t>
  </si>
  <si>
    <t>B+</t>
  </si>
  <si>
    <t>A-</t>
  </si>
  <si>
    <t>A</t>
  </si>
  <si>
    <t>C</t>
  </si>
  <si>
    <t>B</t>
  </si>
  <si>
    <t>Att.</t>
  </si>
  <si>
    <r>
      <t xml:space="preserve">United </t>
    </r>
    <r>
      <rPr>
        <sz val="15"/>
        <rFont val="Arial"/>
        <family val="2"/>
      </rPr>
      <t>International</t>
    </r>
    <r>
      <rPr>
        <b/>
        <sz val="15"/>
        <rFont val="Arial"/>
        <family val="2"/>
      </rPr>
      <t xml:space="preserve"> University</t>
    </r>
  </si>
  <si>
    <t>Total</t>
  </si>
  <si>
    <t>Weight ( % )</t>
  </si>
  <si>
    <r>
      <rPr>
        <b/>
        <sz val="10"/>
        <color indexed="51"/>
        <rFont val="Arial"/>
        <family val="2"/>
      </rPr>
      <t>.</t>
    </r>
    <r>
      <rPr>
        <b/>
        <sz val="10"/>
        <rFont val="Arial"/>
        <family val="2"/>
      </rPr>
      <t>W / I</t>
    </r>
    <r>
      <rPr>
        <b/>
        <sz val="10"/>
        <color indexed="51"/>
        <rFont val="Arial"/>
        <family val="2"/>
      </rPr>
      <t>.</t>
    </r>
  </si>
  <si>
    <t xml:space="preserve"> Grade Sheet</t>
  </si>
  <si>
    <t xml:space="preserve">Mid </t>
  </si>
  <si>
    <t>Class Assignment</t>
  </si>
  <si>
    <t>Class Test</t>
  </si>
  <si>
    <t>Result Summary</t>
  </si>
  <si>
    <t>Total Student:</t>
  </si>
  <si>
    <t>Percentage of A</t>
  </si>
  <si>
    <t>Percentage of A-</t>
  </si>
  <si>
    <t>Percentage of B+</t>
  </si>
  <si>
    <t>Percentage of B</t>
  </si>
  <si>
    <t>Percentage of B-</t>
  </si>
  <si>
    <t>Percentage of C+</t>
  </si>
  <si>
    <t>Percentage of C</t>
  </si>
  <si>
    <t>Percentage of C-</t>
  </si>
  <si>
    <t>Percentage of D+</t>
  </si>
  <si>
    <t>Percentage of D</t>
  </si>
  <si>
    <t>Percentage of W</t>
  </si>
  <si>
    <t>Percentage of I</t>
  </si>
  <si>
    <t>Percentage of F</t>
  </si>
  <si>
    <t>Md Sabit Hasan Alvee</t>
  </si>
  <si>
    <t>011183065</t>
  </si>
  <si>
    <t>Amatullah Alive</t>
  </si>
  <si>
    <t>011193077</t>
  </si>
  <si>
    <t>Md. Nazmus Sakib Tanvir</t>
  </si>
  <si>
    <t>011201135</t>
  </si>
  <si>
    <t>Kazi Jannatul Ferdous Atoshe</t>
  </si>
  <si>
    <t>011201265</t>
  </si>
  <si>
    <t>Nayeem Muhammad Al  Farabi Sikder</t>
  </si>
  <si>
    <t>011201269</t>
  </si>
  <si>
    <t>Naser Ahmed Bhuiyan</t>
  </si>
  <si>
    <t>011201279</t>
  </si>
  <si>
    <t>Md. Emon</t>
  </si>
  <si>
    <t>011201287</t>
  </si>
  <si>
    <t>Afsun Al Mayen</t>
  </si>
  <si>
    <t>011201339</t>
  </si>
  <si>
    <t>Nusrat Jahan Bably</t>
  </si>
  <si>
    <t>011201435</t>
  </si>
  <si>
    <t>Md. Shahariar Hossen Ridoy</t>
  </si>
  <si>
    <t>011201466</t>
  </si>
  <si>
    <t>Md. Julker Nyne</t>
  </si>
  <si>
    <t>011202023</t>
  </si>
  <si>
    <t>Shoheli Tangila Richi</t>
  </si>
  <si>
    <t>011202313</t>
  </si>
  <si>
    <t>Peter Durjoy Pandit</t>
  </si>
  <si>
    <t>011202314</t>
  </si>
  <si>
    <t>Riasad Alvi</t>
  </si>
  <si>
    <t>011212069</t>
  </si>
  <si>
    <t>Md.Tashrif Rashid Sourav</t>
  </si>
  <si>
    <t>011212090</t>
  </si>
  <si>
    <t>Md. Mohidur Rahman</t>
  </si>
  <si>
    <t>011212132</t>
  </si>
  <si>
    <t>Robiul Awal</t>
  </si>
  <si>
    <t>011213021</t>
  </si>
  <si>
    <t>Saju Sarker</t>
  </si>
  <si>
    <t>011213090</t>
  </si>
  <si>
    <t>Sharika Ferdous Prattasha</t>
  </si>
  <si>
    <t>011213095</t>
  </si>
  <si>
    <t>Mst.Sahanaj Parvin</t>
  </si>
  <si>
    <t>011213105</t>
  </si>
  <si>
    <t>Sanowar Rahaman Siam</t>
  </si>
  <si>
    <t>011213210</t>
  </si>
  <si>
    <t>Md. Shazzad Hossain Jiku</t>
  </si>
  <si>
    <t>011221073</t>
  </si>
  <si>
    <t>Md. Al- Emran</t>
  </si>
  <si>
    <t>011221088</t>
  </si>
  <si>
    <t>Md. Mohin Khan</t>
  </si>
  <si>
    <t>011221091</t>
  </si>
  <si>
    <t>Ananna Saha</t>
  </si>
  <si>
    <t>011221117</t>
  </si>
  <si>
    <t>Md.Rafiquzzaman Khan Rafi</t>
  </si>
  <si>
    <t>011221151</t>
  </si>
  <si>
    <t>Pulok Sikdar</t>
  </si>
  <si>
    <t>011221167</t>
  </si>
  <si>
    <t>Mahbub Islam</t>
  </si>
  <si>
    <t>011221171</t>
  </si>
  <si>
    <t>Md. Rakibul Asib Redoy</t>
  </si>
  <si>
    <t>011221177</t>
  </si>
  <si>
    <t>Muktadir-Us-Saleheen</t>
  </si>
  <si>
    <t>011221200</t>
  </si>
  <si>
    <t>Md. Noman Ahmed</t>
  </si>
  <si>
    <t>011221209</t>
  </si>
  <si>
    <t>Koushik Kumar Roy</t>
  </si>
  <si>
    <t>011221236</t>
  </si>
  <si>
    <t>Md.Siamul Islam</t>
  </si>
  <si>
    <t>011221261</t>
  </si>
  <si>
    <t>Md. Azizul Hoque Noman</t>
  </si>
  <si>
    <t>011221338</t>
  </si>
  <si>
    <t>Jahid Ibna Sinha</t>
  </si>
  <si>
    <t>011221376</t>
  </si>
  <si>
    <t>Md. Shafayet Hossain Ovi</t>
  </si>
  <si>
    <t>011221385</t>
  </si>
  <si>
    <t>Md. Shafin Shadman</t>
  </si>
  <si>
    <t>011221412</t>
  </si>
  <si>
    <t>Md. Tashin Parvez</t>
  </si>
  <si>
    <t>011221437</t>
  </si>
  <si>
    <t>Md. Mahbubur Rahman</t>
  </si>
  <si>
    <t>011221441</t>
  </si>
  <si>
    <t>Akram Hossain</t>
  </si>
  <si>
    <t>011221446</t>
  </si>
  <si>
    <t>Mohammad Sazzad Abedin</t>
  </si>
  <si>
    <t>011221455</t>
  </si>
  <si>
    <t>Mithila Arunima Majumder</t>
  </si>
  <si>
    <t>011221493</t>
  </si>
  <si>
    <t>Kona Moni</t>
  </si>
  <si>
    <t>011221500</t>
  </si>
  <si>
    <t>Fawzia Rahman Tanzim</t>
  </si>
  <si>
    <t>011221508</t>
  </si>
  <si>
    <t>Apu Halder</t>
  </si>
  <si>
    <t>011221517</t>
  </si>
  <si>
    <t>Most. Tasruba Akter Ripa</t>
  </si>
  <si>
    <t>011221535</t>
  </si>
  <si>
    <t>Tanvir Ahmed</t>
  </si>
  <si>
    <t>011221539</t>
  </si>
  <si>
    <t>Sajib Kumar Saha</t>
  </si>
  <si>
    <t>011221543</t>
  </si>
  <si>
    <t>Niloy Das</t>
  </si>
  <si>
    <t>011221550</t>
  </si>
  <si>
    <t>Md. Ammar Hossain</t>
  </si>
  <si>
    <t>011221601</t>
  </si>
  <si>
    <t>Md. Noman Hossain</t>
  </si>
  <si>
    <t>011222159</t>
  </si>
  <si>
    <t>Abu Sufian Robin</t>
  </si>
  <si>
    <t>0112230721</t>
  </si>
  <si>
    <t>BSCSE Program</t>
  </si>
  <si>
    <t>School of Science &amp; Engineering</t>
  </si>
  <si>
    <t>Trimester: Spring 2025</t>
  </si>
  <si>
    <t>Course: PMG 4101-Project Management/CSE 469-Project Management</t>
  </si>
  <si>
    <t>Section: A, Faculty: Kazi Abdun Noor [KAN]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</si>
</sst>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5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b/>
      <sz val="10"/>
      <color indexed="51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10"/>
      <color indexed="9"/>
      <name val="Arial"/>
      <family val="2"/>
    </font>
    <font>
      <sz val="12"/>
      <name val="Times New Roman"/>
      <family val="1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4">
    <xf numFmtId="0" fontId="0" fillId="0" borderId="0" xfId="0"/>
    <xf numFmtId="49" fontId="3" fillId="0" borderId="0" xfId="0" applyNumberFormat="1" applyFont="1" applyAlignment="1" applyProtection="1">
      <alignment vertical="center"/>
    </xf>
    <xf numFmtId="0" fontId="23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49" fontId="3" fillId="0" borderId="0" xfId="0" applyNumberFormat="1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0" fontId="21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22" fillId="0" borderId="0" xfId="0" applyFont="1" applyAlignment="1" applyProtection="1">
      <alignment vertical="center"/>
    </xf>
    <xf numFmtId="49" fontId="24" fillId="0" borderId="0" xfId="0" applyNumberFormat="1" applyFont="1" applyBorder="1" applyAlignment="1" applyProtection="1">
      <alignment horizontal="center" vertical="center"/>
    </xf>
    <xf numFmtId="0" fontId="28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horizontal="center" vertical="top"/>
    </xf>
    <xf numFmtId="0" fontId="29" fillId="0" borderId="0" xfId="0" applyFont="1" applyBorder="1" applyAlignment="1" applyProtection="1">
      <alignment horizontal="left" vertical="top"/>
    </xf>
    <xf numFmtId="0" fontId="3" fillId="0" borderId="0" xfId="0" applyFont="1" applyAlignment="1" applyProtection="1">
      <alignment vertical="center"/>
    </xf>
    <xf numFmtId="0" fontId="38" fillId="0" borderId="0" xfId="0" applyFont="1" applyFill="1" applyAlignment="1" applyProtection="1">
      <alignment horizontal="center" vertical="center"/>
    </xf>
    <xf numFmtId="0" fontId="32" fillId="24" borderId="12" xfId="0" applyFont="1" applyFill="1" applyBorder="1" applyAlignment="1" applyProtection="1">
      <alignment horizontal="center" vertical="center"/>
    </xf>
    <xf numFmtId="0" fontId="32" fillId="24" borderId="13" xfId="0" applyFont="1" applyFill="1" applyBorder="1" applyAlignment="1" applyProtection="1">
      <alignment horizontal="center" vertical="center"/>
    </xf>
    <xf numFmtId="49" fontId="32" fillId="24" borderId="13" xfId="0" applyNumberFormat="1" applyFont="1" applyFill="1" applyBorder="1" applyAlignment="1" applyProtection="1">
      <alignment horizontal="center" vertical="center"/>
    </xf>
    <xf numFmtId="0" fontId="32" fillId="24" borderId="13" xfId="0" applyFont="1" applyFill="1" applyBorder="1" applyAlignment="1" applyProtection="1">
      <alignment horizontal="center" vertical="center" wrapText="1"/>
    </xf>
    <xf numFmtId="0" fontId="3" fillId="25" borderId="14" xfId="0" applyFont="1" applyFill="1" applyBorder="1" applyAlignment="1" applyProtection="1">
      <alignment horizontal="center" vertical="center" wrapText="1"/>
    </xf>
    <xf numFmtId="0" fontId="35" fillId="24" borderId="11" xfId="0" applyFont="1" applyFill="1" applyBorder="1" applyAlignment="1" applyProtection="1">
      <alignment horizontal="center" vertical="center"/>
    </xf>
    <xf numFmtId="0" fontId="36" fillId="24" borderId="11" xfId="0" applyFont="1" applyFill="1" applyBorder="1" applyAlignment="1" applyProtection="1">
      <alignment horizontal="center" vertical="center"/>
    </xf>
    <xf numFmtId="49" fontId="36" fillId="24" borderId="11" xfId="0" applyNumberFormat="1" applyFont="1" applyFill="1" applyBorder="1" applyAlignment="1" applyProtection="1">
      <alignment horizontal="center" vertical="center"/>
    </xf>
    <xf numFmtId="49" fontId="36" fillId="24" borderId="11" xfId="0" applyNumberFormat="1" applyFont="1" applyFill="1" applyBorder="1" applyAlignment="1" applyProtection="1">
      <alignment vertical="center"/>
    </xf>
    <xf numFmtId="0" fontId="37" fillId="24" borderId="11" xfId="0" applyFont="1" applyFill="1" applyBorder="1" applyAlignment="1" applyProtection="1">
      <alignment horizontal="center" vertical="center"/>
    </xf>
    <xf numFmtId="0" fontId="3" fillId="24" borderId="11" xfId="0" applyFont="1" applyFill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center" vertical="center"/>
    </xf>
    <xf numFmtId="49" fontId="21" fillId="0" borderId="0" xfId="0" applyNumberFormat="1" applyFont="1" applyBorder="1" applyAlignment="1" applyProtection="1">
      <alignment horizontal="center" vertical="center"/>
    </xf>
    <xf numFmtId="49" fontId="39" fillId="0" borderId="0" xfId="0" applyNumberFormat="1" applyFont="1" applyProtection="1"/>
    <xf numFmtId="0" fontId="21" fillId="0" borderId="0" xfId="0" applyFont="1" applyAlignment="1" applyProtection="1">
      <alignment vertical="center"/>
    </xf>
    <xf numFmtId="49" fontId="33" fillId="0" borderId="0" xfId="0" applyNumberFormat="1" applyFont="1" applyAlignment="1" applyProtection="1">
      <alignment vertical="center"/>
    </xf>
    <xf numFmtId="0" fontId="21" fillId="0" borderId="10" xfId="0" applyFont="1" applyBorder="1" applyAlignment="1" applyProtection="1">
      <alignment horizontal="center" vertical="center"/>
    </xf>
    <xf numFmtId="0" fontId="3" fillId="0" borderId="17" xfId="0" applyFont="1" applyBorder="1" applyAlignment="1" applyProtection="1">
      <alignment horizontal="center"/>
    </xf>
    <xf numFmtId="9" fontId="0" fillId="0" borderId="19" xfId="0" applyNumberFormat="1" applyBorder="1" applyAlignment="1" applyProtection="1">
      <alignment horizontal="center"/>
    </xf>
    <xf numFmtId="1" fontId="21" fillId="0" borderId="10" xfId="0" applyNumberFormat="1" applyFont="1" applyBorder="1" applyAlignment="1" applyProtection="1">
      <alignment horizontal="center" vertical="center"/>
    </xf>
    <xf numFmtId="9" fontId="21" fillId="0" borderId="19" xfId="0" applyNumberFormat="1" applyFont="1" applyBorder="1" applyAlignment="1" applyProtection="1">
      <alignment horizontal="center" vertical="center"/>
    </xf>
    <xf numFmtId="9" fontId="41" fillId="0" borderId="19" xfId="0" applyNumberFormat="1" applyFont="1" applyBorder="1" applyAlignment="1" applyProtection="1">
      <alignment horizontal="center"/>
    </xf>
    <xf numFmtId="9" fontId="21" fillId="0" borderId="22" xfId="0" applyNumberFormat="1" applyFont="1" applyBorder="1" applyAlignment="1" applyProtection="1">
      <alignment horizontal="center" vertical="center"/>
    </xf>
    <xf numFmtId="49" fontId="23" fillId="0" borderId="0" xfId="0" applyNumberFormat="1" applyFont="1" applyAlignment="1" applyProtection="1">
      <alignment horizontal="center" vertical="center"/>
    </xf>
    <xf numFmtId="0" fontId="21" fillId="0" borderId="0" xfId="0" applyFont="1" applyAlignment="1" applyProtection="1">
      <alignment horizontal="center" vertical="center"/>
    </xf>
    <xf numFmtId="49" fontId="3" fillId="0" borderId="0" xfId="0" applyNumberFormat="1" applyFont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vertical="center"/>
    </xf>
    <xf numFmtId="0" fontId="25" fillId="0" borderId="0" xfId="0" applyFont="1" applyAlignment="1" applyProtection="1">
      <alignment horizontal="left" vertical="center"/>
    </xf>
    <xf numFmtId="0" fontId="25" fillId="0" borderId="0" xfId="0" applyFont="1" applyAlignment="1" applyProtection="1">
      <alignment horizontal="center" vertical="center"/>
    </xf>
    <xf numFmtId="0" fontId="21" fillId="0" borderId="18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0" fontId="26" fillId="0" borderId="0" xfId="0" applyFont="1" applyAlignment="1" applyProtection="1">
      <alignment horizontal="center" vertical="center"/>
    </xf>
    <xf numFmtId="0" fontId="21" fillId="0" borderId="20" xfId="0" applyFont="1" applyBorder="1" applyAlignment="1" applyProtection="1">
      <alignment horizontal="right" vertical="center"/>
    </xf>
    <xf numFmtId="0" fontId="21" fillId="0" borderId="21" xfId="0" applyFont="1" applyBorder="1" applyAlignment="1" applyProtection="1">
      <alignment horizontal="right" vertical="center"/>
    </xf>
    <xf numFmtId="0" fontId="41" fillId="0" borderId="18" xfId="0" applyFont="1" applyBorder="1" applyAlignment="1" applyProtection="1">
      <alignment horizontal="center" vertical="center"/>
    </xf>
    <xf numFmtId="0" fontId="41" fillId="0" borderId="0" xfId="0" applyFont="1" applyBorder="1" applyAlignment="1" applyProtection="1">
      <alignment horizontal="center" vertical="center"/>
    </xf>
    <xf numFmtId="0" fontId="40" fillId="26" borderId="15" xfId="0" applyFont="1" applyFill="1" applyBorder="1" applyAlignment="1" applyProtection="1">
      <alignment horizontal="center" vertical="center"/>
    </xf>
    <xf numFmtId="0" fontId="40" fillId="26" borderId="16" xfId="0" applyFont="1" applyFill="1" applyBorder="1" applyAlignment="1" applyProtection="1">
      <alignment horizontal="center" vertical="center"/>
    </xf>
    <xf numFmtId="0" fontId="40" fillId="26" borderId="17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0"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1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condense val="0"/>
        <extend val="0"/>
        <color indexed="34"/>
      </font>
      <fill>
        <patternFill>
          <bgColor indexed="10"/>
        </patternFill>
      </fill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6</xdr:row>
      <xdr:rowOff>95250</xdr:rowOff>
    </xdr:from>
    <xdr:to>
      <xdr:col>3</xdr:col>
      <xdr:colOff>400050</xdr:colOff>
      <xdr:row>6</xdr:row>
      <xdr:rowOff>95250</xdr:rowOff>
    </xdr:to>
    <xdr:sp macro="" textlink="">
      <xdr:nvSpPr>
        <xdr:cNvPr id="1050" name="Line 26"/>
        <xdr:cNvSpPr>
          <a:spLocks noChangeShapeType="1"/>
        </xdr:cNvSpPr>
      </xdr:nvSpPr>
      <xdr:spPr bwMode="auto">
        <a:xfrm>
          <a:off x="3181350" y="1676400"/>
          <a:ext cx="30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tabSelected="1" topLeftCell="A10" workbookViewId="0">
      <selection activeCell="J44" sqref="J44"/>
    </sheetView>
  </sheetViews>
  <sheetFormatPr defaultColWidth="9.140625" defaultRowHeight="12.75" x14ac:dyDescent="0.2"/>
  <cols>
    <col min="1" max="1" width="4.5703125" style="2" customWidth="1"/>
    <col min="2" max="2" width="31.140625" style="3" customWidth="1"/>
    <col min="3" max="3" width="10.5703125" style="43" bestFit="1" customWidth="1"/>
    <col min="4" max="4" width="6.140625" style="2" customWidth="1"/>
    <col min="5" max="5" width="5.42578125" style="3" customWidth="1"/>
    <col min="6" max="6" width="4.5703125" style="3" customWidth="1"/>
    <col min="7" max="7" width="10.42578125" style="3" customWidth="1"/>
    <col min="8" max="8" width="6" style="3" customWidth="1"/>
    <col min="9" max="9" width="4.28515625" style="3" customWidth="1"/>
    <col min="10" max="10" width="4.85546875" style="3" customWidth="1"/>
    <col min="11" max="11" width="6.42578125" style="44" bestFit="1" customWidth="1"/>
    <col min="12" max="13" width="7" style="2" customWidth="1"/>
    <col min="14" max="16384" width="9.140625" style="3"/>
  </cols>
  <sheetData>
    <row r="1" spans="1:17" ht="19.5" x14ac:dyDescent="0.2">
      <c r="B1" s="48"/>
      <c r="C1" s="54" t="s">
        <v>17</v>
      </c>
      <c r="D1" s="54"/>
      <c r="E1" s="54"/>
      <c r="F1" s="54"/>
      <c r="G1" s="54"/>
      <c r="H1" s="54"/>
      <c r="I1" s="48"/>
      <c r="J1" s="48"/>
      <c r="K1" s="48"/>
    </row>
    <row r="2" spans="1:17" ht="15.75" x14ac:dyDescent="0.2">
      <c r="A2" s="49" t="s">
        <v>144</v>
      </c>
      <c r="B2" s="49"/>
      <c r="C2" s="50" t="s">
        <v>145</v>
      </c>
      <c r="D2" s="50"/>
      <c r="E2" s="50"/>
      <c r="F2" s="50"/>
      <c r="G2" s="50"/>
      <c r="H2" s="50"/>
      <c r="I2" s="4"/>
      <c r="J2" s="4"/>
      <c r="K2" s="4"/>
    </row>
    <row r="3" spans="1:17" ht="15" customHeight="1" x14ac:dyDescent="0.15">
      <c r="A3" s="5" t="s">
        <v>146</v>
      </c>
      <c r="B3" s="6"/>
      <c r="C3" s="50" t="s">
        <v>21</v>
      </c>
      <c r="D3" s="50"/>
      <c r="E3" s="50"/>
      <c r="F3" s="50"/>
      <c r="G3" s="50"/>
      <c r="H3" s="50"/>
      <c r="I3" s="7"/>
      <c r="J3" s="7"/>
      <c r="K3" s="8"/>
      <c r="L3" s="9"/>
      <c r="M3" s="9"/>
      <c r="N3" s="10"/>
    </row>
    <row r="4" spans="1:17" ht="18" x14ac:dyDescent="0.2">
      <c r="A4" s="45" t="s">
        <v>147</v>
      </c>
      <c r="B4" s="11"/>
      <c r="C4" s="12"/>
      <c r="D4" s="13"/>
      <c r="E4" s="13"/>
      <c r="F4" s="14"/>
      <c r="G4" s="15"/>
      <c r="H4" s="15"/>
      <c r="I4" s="15"/>
      <c r="J4" s="15"/>
      <c r="K4" s="16"/>
      <c r="L4" s="9"/>
      <c r="M4" s="9"/>
      <c r="N4" s="1"/>
      <c r="O4" s="17"/>
      <c r="P4" s="17"/>
      <c r="Q4" s="11"/>
    </row>
    <row r="5" spans="1:17" ht="18.75" thickBot="1" x14ac:dyDescent="0.2">
      <c r="A5" s="45" t="s">
        <v>148</v>
      </c>
      <c r="B5" s="11"/>
      <c r="C5" s="12"/>
      <c r="D5" s="13"/>
      <c r="E5" s="7"/>
      <c r="F5" s="7"/>
      <c r="G5" s="7"/>
      <c r="H5" s="7"/>
      <c r="I5" s="7"/>
      <c r="J5" s="7"/>
      <c r="K5" s="7"/>
      <c r="M5" s="18">
        <v>2</v>
      </c>
      <c r="O5" s="17"/>
      <c r="P5" s="17"/>
      <c r="Q5" s="11"/>
    </row>
    <row r="6" spans="1:17" ht="37.5" customHeight="1" thickBot="1" x14ac:dyDescent="0.25">
      <c r="A6" s="19" t="s">
        <v>4</v>
      </c>
      <c r="B6" s="20" t="s">
        <v>0</v>
      </c>
      <c r="C6" s="21" t="s">
        <v>1</v>
      </c>
      <c r="D6" s="20" t="s">
        <v>2</v>
      </c>
      <c r="E6" s="20" t="s">
        <v>18</v>
      </c>
      <c r="F6" s="20" t="s">
        <v>16</v>
      </c>
      <c r="G6" s="22" t="s">
        <v>23</v>
      </c>
      <c r="H6" s="22" t="s">
        <v>24</v>
      </c>
      <c r="I6" s="20" t="s">
        <v>22</v>
      </c>
      <c r="J6" s="20" t="s">
        <v>3</v>
      </c>
      <c r="K6" s="23" t="s">
        <v>20</v>
      </c>
      <c r="Q6" s="11"/>
    </row>
    <row r="7" spans="1:17" ht="15" customHeight="1" x14ac:dyDescent="0.2">
      <c r="A7" s="24"/>
      <c r="B7" s="25"/>
      <c r="C7" s="26" t="s">
        <v>19</v>
      </c>
      <c r="D7" s="27"/>
      <c r="E7" s="28">
        <f>SUM(F7:J7)</f>
        <v>100</v>
      </c>
      <c r="F7" s="28">
        <v>5</v>
      </c>
      <c r="G7" s="28">
        <v>5</v>
      </c>
      <c r="H7" s="28">
        <v>20</v>
      </c>
      <c r="I7" s="28">
        <v>30</v>
      </c>
      <c r="J7" s="28">
        <f>100-SUM(F7:I7)</f>
        <v>40</v>
      </c>
      <c r="K7" s="29"/>
      <c r="L7" s="53"/>
      <c r="M7" s="53"/>
      <c r="N7" s="1"/>
      <c r="Q7" s="11"/>
    </row>
    <row r="8" spans="1:17" ht="15.6" customHeight="1" x14ac:dyDescent="0.2">
      <c r="A8" s="30">
        <v>1</v>
      </c>
      <c r="B8" s="47" t="s">
        <v>40</v>
      </c>
      <c r="C8" s="46" t="s">
        <v>41</v>
      </c>
      <c r="D8" s="30" t="str">
        <f>+IF(AND(ISTEXT(C8)=TRUE,K8&lt;&gt;""),PROPER(K8),IF(AND(ISTEXT(C8)=TRUE,K8="",COUNTA(F8:J8)&lt;4),"",VLOOKUP(E8,grd,2,TRUE)))</f>
        <v/>
      </c>
      <c r="E8" s="30">
        <f>IF(ISTEXT(C8)=TRUE,IF((SUM($F8:$J8)-ROUNDDOWN(SUM($F8:$J8),0))&gt;0.49,ROUNDUP(SUM($F8:$J8),0),ROUNDDOWN(SUM($F8:$J8),0)),-1)</f>
        <v>8</v>
      </c>
      <c r="F8" s="31"/>
      <c r="G8" s="31"/>
      <c r="H8" s="31">
        <v>8</v>
      </c>
      <c r="I8" s="31"/>
      <c r="J8" s="31"/>
      <c r="K8" s="32"/>
      <c r="L8" s="53"/>
      <c r="M8" s="53"/>
      <c r="N8" s="1"/>
      <c r="O8" s="17"/>
      <c r="P8" s="17"/>
      <c r="Q8" s="10"/>
    </row>
    <row r="9" spans="1:17" ht="15.6" customHeight="1" x14ac:dyDescent="0.2">
      <c r="A9" s="30">
        <v>2</v>
      </c>
      <c r="B9" s="47" t="s">
        <v>42</v>
      </c>
      <c r="C9" s="46" t="s">
        <v>43</v>
      </c>
      <c r="D9" s="30" t="str">
        <f t="shared" ref="D9:D39" si="0">+IF(AND(ISTEXT(C9)=TRUE,K9&lt;&gt;""),PROPER(K9),IF(AND(ISTEXT(C9)=TRUE,K9="",COUNTA(F9:J9)&lt;4),"",VLOOKUP(E9,grd,2,TRUE)))</f>
        <v/>
      </c>
      <c r="E9" s="30">
        <f t="shared" ref="E9:E72" si="1">IF(ISTEXT(C9)=TRUE,IF((SUM($F9:$J9)-ROUNDDOWN(SUM($F9:$J9),0))&gt;0.49,ROUNDUP(SUM($F9:$J9),0),ROUNDDOWN(SUM($F9:$J9),0)),-1)</f>
        <v>7</v>
      </c>
      <c r="F9" s="31"/>
      <c r="G9" s="31"/>
      <c r="H9" s="31">
        <v>7</v>
      </c>
      <c r="I9" s="31"/>
      <c r="J9" s="31"/>
      <c r="K9" s="32"/>
      <c r="L9" s="53"/>
      <c r="M9" s="53"/>
      <c r="N9" s="1"/>
      <c r="O9" s="10"/>
      <c r="P9" s="10"/>
    </row>
    <row r="10" spans="1:17" ht="15.6" customHeight="1" x14ac:dyDescent="0.25">
      <c r="A10" s="30">
        <v>3</v>
      </c>
      <c r="B10" s="47" t="s">
        <v>44</v>
      </c>
      <c r="C10" s="46" t="s">
        <v>45</v>
      </c>
      <c r="D10" s="30" t="str">
        <f t="shared" si="0"/>
        <v/>
      </c>
      <c r="E10" s="30">
        <f t="shared" si="1"/>
        <v>8</v>
      </c>
      <c r="F10" s="31"/>
      <c r="G10" s="31"/>
      <c r="H10" s="31">
        <v>7.5</v>
      </c>
      <c r="I10" s="31"/>
      <c r="J10" s="31"/>
      <c r="K10" s="32"/>
      <c r="L10" s="53"/>
      <c r="M10" s="53"/>
      <c r="N10" s="33"/>
      <c r="O10" s="34"/>
      <c r="P10" s="34"/>
    </row>
    <row r="11" spans="1:17" ht="15.6" customHeight="1" thickBot="1" x14ac:dyDescent="0.25">
      <c r="A11" s="30">
        <v>4</v>
      </c>
      <c r="B11" s="47" t="s">
        <v>46</v>
      </c>
      <c r="C11" s="46" t="s">
        <v>47</v>
      </c>
      <c r="D11" s="30" t="str">
        <f t="shared" si="0"/>
        <v/>
      </c>
      <c r="E11" s="30">
        <f t="shared" si="1"/>
        <v>8</v>
      </c>
      <c r="F11" s="31"/>
      <c r="G11" s="31"/>
      <c r="H11" s="31">
        <v>7.5</v>
      </c>
      <c r="I11" s="31"/>
      <c r="J11" s="31"/>
      <c r="K11" s="32"/>
      <c r="L11" s="53"/>
      <c r="M11" s="53"/>
      <c r="N11" s="35"/>
      <c r="O11" s="34"/>
      <c r="P11" s="34"/>
    </row>
    <row r="12" spans="1:17" ht="15.6" customHeight="1" thickBot="1" x14ac:dyDescent="0.25">
      <c r="A12" s="30">
        <v>5</v>
      </c>
      <c r="B12" s="47" t="s">
        <v>48</v>
      </c>
      <c r="C12" s="46" t="s">
        <v>49</v>
      </c>
      <c r="D12" s="30" t="str">
        <f t="shared" si="0"/>
        <v/>
      </c>
      <c r="E12" s="30">
        <f t="shared" si="1"/>
        <v>0</v>
      </c>
      <c r="F12" s="31"/>
      <c r="G12" s="31"/>
      <c r="H12" s="31">
        <v>0</v>
      </c>
      <c r="I12" s="31"/>
      <c r="J12" s="31"/>
      <c r="K12" s="32"/>
      <c r="N12" s="34"/>
      <c r="O12" s="59" t="s">
        <v>25</v>
      </c>
      <c r="P12" s="60"/>
      <c r="Q12" s="61"/>
    </row>
    <row r="13" spans="1:17" ht="15.6" customHeight="1" x14ac:dyDescent="0.2">
      <c r="A13" s="30">
        <v>6</v>
      </c>
      <c r="B13" s="47" t="s">
        <v>50</v>
      </c>
      <c r="C13" s="46" t="s">
        <v>51</v>
      </c>
      <c r="D13" s="30" t="str">
        <f t="shared" si="0"/>
        <v/>
      </c>
      <c r="E13" s="30">
        <f t="shared" si="1"/>
        <v>9</v>
      </c>
      <c r="F13" s="31"/>
      <c r="G13" s="31"/>
      <c r="H13" s="31">
        <v>8.5</v>
      </c>
      <c r="I13" s="31"/>
      <c r="J13" s="31"/>
      <c r="K13" s="32"/>
      <c r="L13" s="36">
        <v>0</v>
      </c>
      <c r="M13" s="36" t="s">
        <v>5</v>
      </c>
      <c r="N13" s="34"/>
      <c r="O13" s="62" t="s">
        <v>26</v>
      </c>
      <c r="P13" s="63"/>
      <c r="Q13" s="37">
        <f>COUNTIF(C8:C80,"&lt;&gt;")</f>
        <v>52</v>
      </c>
    </row>
    <row r="14" spans="1:17" ht="15.6" customHeight="1" x14ac:dyDescent="0.2">
      <c r="A14" s="30">
        <v>7</v>
      </c>
      <c r="B14" s="47" t="s">
        <v>52</v>
      </c>
      <c r="C14" s="46" t="s">
        <v>53</v>
      </c>
      <c r="D14" s="30" t="str">
        <f t="shared" si="0"/>
        <v/>
      </c>
      <c r="E14" s="30">
        <f t="shared" si="1"/>
        <v>0</v>
      </c>
      <c r="F14" s="31"/>
      <c r="G14" s="31"/>
      <c r="H14" s="31">
        <v>0</v>
      </c>
      <c r="I14" s="31"/>
      <c r="J14" s="31"/>
      <c r="K14" s="32"/>
      <c r="L14" s="36">
        <v>55</v>
      </c>
      <c r="M14" s="36" t="s">
        <v>6</v>
      </c>
      <c r="N14" s="34"/>
      <c r="O14" s="51" t="s">
        <v>27</v>
      </c>
      <c r="P14" s="52"/>
      <c r="Q14" s="38">
        <f>COUNTIF(D8:D80,"A")/Q13</f>
        <v>0</v>
      </c>
    </row>
    <row r="15" spans="1:17" ht="15.6" customHeight="1" x14ac:dyDescent="0.2">
      <c r="A15" s="30">
        <v>8</v>
      </c>
      <c r="B15" s="47" t="s">
        <v>54</v>
      </c>
      <c r="C15" s="46" t="s">
        <v>55</v>
      </c>
      <c r="D15" s="30" t="str">
        <f t="shared" si="0"/>
        <v/>
      </c>
      <c r="E15" s="30">
        <f t="shared" si="1"/>
        <v>9</v>
      </c>
      <c r="F15" s="31"/>
      <c r="G15" s="31"/>
      <c r="H15" s="31">
        <v>9</v>
      </c>
      <c r="I15" s="31"/>
      <c r="J15" s="31"/>
      <c r="K15" s="32"/>
      <c r="L15" s="36">
        <v>58</v>
      </c>
      <c r="M15" s="36" t="s">
        <v>7</v>
      </c>
      <c r="N15" s="34"/>
      <c r="O15" s="51" t="s">
        <v>28</v>
      </c>
      <c r="P15" s="52"/>
      <c r="Q15" s="38">
        <f>COUNTIF(D8:D80,"A-")/Q13</f>
        <v>0</v>
      </c>
    </row>
    <row r="16" spans="1:17" ht="15.6" customHeight="1" x14ac:dyDescent="0.2">
      <c r="A16" s="30">
        <v>9</v>
      </c>
      <c r="B16" s="47" t="s">
        <v>56</v>
      </c>
      <c r="C16" s="46" t="s">
        <v>57</v>
      </c>
      <c r="D16" s="30" t="str">
        <f t="shared" si="0"/>
        <v/>
      </c>
      <c r="E16" s="30">
        <f t="shared" si="1"/>
        <v>8</v>
      </c>
      <c r="F16" s="31"/>
      <c r="G16" s="31"/>
      <c r="H16" s="31">
        <v>7.5</v>
      </c>
      <c r="I16" s="31"/>
      <c r="J16" s="31"/>
      <c r="K16" s="32"/>
      <c r="L16" s="36">
        <v>62</v>
      </c>
      <c r="M16" s="36" t="s">
        <v>8</v>
      </c>
      <c r="N16" s="34"/>
      <c r="O16" s="51" t="s">
        <v>29</v>
      </c>
      <c r="P16" s="52"/>
      <c r="Q16" s="38">
        <f>COUNTIF(D8:D80,"B+")/Q13</f>
        <v>0</v>
      </c>
    </row>
    <row r="17" spans="1:17" ht="15.6" customHeight="1" x14ac:dyDescent="0.2">
      <c r="A17" s="30">
        <v>10</v>
      </c>
      <c r="B17" s="47" t="s">
        <v>58</v>
      </c>
      <c r="C17" s="46" t="s">
        <v>59</v>
      </c>
      <c r="D17" s="30" t="str">
        <f t="shared" si="0"/>
        <v/>
      </c>
      <c r="E17" s="30">
        <f t="shared" si="1"/>
        <v>9</v>
      </c>
      <c r="F17" s="31"/>
      <c r="G17" s="31"/>
      <c r="H17" s="31">
        <v>8.5</v>
      </c>
      <c r="I17" s="31"/>
      <c r="J17" s="31"/>
      <c r="K17" s="32"/>
      <c r="L17" s="36">
        <v>66</v>
      </c>
      <c r="M17" s="36" t="s">
        <v>14</v>
      </c>
      <c r="N17" s="34"/>
      <c r="O17" s="51" t="s">
        <v>30</v>
      </c>
      <c r="P17" s="52"/>
      <c r="Q17" s="38">
        <f>COUNTIF(D8:D80,"B")/Q13</f>
        <v>0</v>
      </c>
    </row>
    <row r="18" spans="1:17" ht="15.6" customHeight="1" x14ac:dyDescent="0.2">
      <c r="A18" s="30">
        <v>11</v>
      </c>
      <c r="B18" s="47" t="s">
        <v>60</v>
      </c>
      <c r="C18" s="46" t="s">
        <v>61</v>
      </c>
      <c r="D18" s="30" t="str">
        <f t="shared" si="0"/>
        <v/>
      </c>
      <c r="E18" s="30">
        <f t="shared" si="1"/>
        <v>8</v>
      </c>
      <c r="F18" s="31"/>
      <c r="G18" s="31"/>
      <c r="H18" s="31">
        <v>8</v>
      </c>
      <c r="I18" s="31"/>
      <c r="J18" s="31"/>
      <c r="K18" s="32"/>
      <c r="L18" s="36">
        <v>70</v>
      </c>
      <c r="M18" s="36" t="s">
        <v>9</v>
      </c>
      <c r="N18" s="34"/>
      <c r="O18" s="51" t="s">
        <v>31</v>
      </c>
      <c r="P18" s="52"/>
      <c r="Q18" s="38">
        <f>COUNTIF(D8:D80,"B-")/Q13</f>
        <v>0</v>
      </c>
    </row>
    <row r="19" spans="1:17" ht="15.6" customHeight="1" x14ac:dyDescent="0.2">
      <c r="A19" s="30">
        <v>12</v>
      </c>
      <c r="B19" s="47" t="s">
        <v>62</v>
      </c>
      <c r="C19" s="46" t="s">
        <v>63</v>
      </c>
      <c r="D19" s="30" t="str">
        <f t="shared" si="0"/>
        <v/>
      </c>
      <c r="E19" s="30">
        <f t="shared" si="1"/>
        <v>9</v>
      </c>
      <c r="F19" s="31"/>
      <c r="G19" s="31"/>
      <c r="H19" s="31">
        <v>9</v>
      </c>
      <c r="I19" s="31"/>
      <c r="J19" s="31"/>
      <c r="K19" s="32"/>
      <c r="L19" s="36">
        <v>74</v>
      </c>
      <c r="M19" s="36" t="s">
        <v>10</v>
      </c>
      <c r="N19" s="34"/>
      <c r="O19" s="51" t="s">
        <v>32</v>
      </c>
      <c r="P19" s="52"/>
      <c r="Q19" s="38">
        <f>COUNTIF(D8:D80,"C+")/Q13</f>
        <v>0</v>
      </c>
    </row>
    <row r="20" spans="1:17" ht="15.6" customHeight="1" x14ac:dyDescent="0.2">
      <c r="A20" s="30">
        <v>13</v>
      </c>
      <c r="B20" s="47" t="s">
        <v>64</v>
      </c>
      <c r="C20" s="46" t="s">
        <v>65</v>
      </c>
      <c r="D20" s="30" t="str">
        <f t="shared" si="0"/>
        <v/>
      </c>
      <c r="E20" s="30">
        <f t="shared" si="1"/>
        <v>8</v>
      </c>
      <c r="F20" s="31"/>
      <c r="G20" s="31"/>
      <c r="H20" s="31">
        <v>7.5</v>
      </c>
      <c r="I20" s="31"/>
      <c r="J20" s="31"/>
      <c r="K20" s="32"/>
      <c r="L20" s="36">
        <v>78</v>
      </c>
      <c r="M20" s="36" t="s">
        <v>15</v>
      </c>
      <c r="N20" s="34"/>
      <c r="O20" s="51" t="s">
        <v>33</v>
      </c>
      <c r="P20" s="52"/>
      <c r="Q20" s="38">
        <f>COUNTIF(D8:D80,"C")/Q13</f>
        <v>0</v>
      </c>
    </row>
    <row r="21" spans="1:17" ht="15.6" customHeight="1" x14ac:dyDescent="0.2">
      <c r="A21" s="30">
        <v>14</v>
      </c>
      <c r="B21" s="47" t="s">
        <v>66</v>
      </c>
      <c r="C21" s="46" t="s">
        <v>67</v>
      </c>
      <c r="D21" s="30" t="str">
        <f t="shared" si="0"/>
        <v/>
      </c>
      <c r="E21" s="30">
        <f t="shared" si="1"/>
        <v>9</v>
      </c>
      <c r="F21" s="31"/>
      <c r="G21" s="31"/>
      <c r="H21" s="31">
        <v>8.5</v>
      </c>
      <c r="I21" s="31"/>
      <c r="J21" s="31"/>
      <c r="K21" s="32"/>
      <c r="L21" s="36">
        <v>82</v>
      </c>
      <c r="M21" s="36" t="s">
        <v>11</v>
      </c>
      <c r="N21" s="34"/>
      <c r="O21" s="51" t="s">
        <v>34</v>
      </c>
      <c r="P21" s="52"/>
      <c r="Q21" s="38">
        <f>COUNTIF(D8:D80,"C-")/Q13</f>
        <v>0</v>
      </c>
    </row>
    <row r="22" spans="1:17" ht="15.6" customHeight="1" x14ac:dyDescent="0.2">
      <c r="A22" s="30">
        <v>15</v>
      </c>
      <c r="B22" s="47" t="s">
        <v>68</v>
      </c>
      <c r="C22" s="46" t="s">
        <v>69</v>
      </c>
      <c r="D22" s="30" t="str">
        <f t="shared" si="0"/>
        <v/>
      </c>
      <c r="E22" s="30">
        <f t="shared" si="1"/>
        <v>9</v>
      </c>
      <c r="F22" s="31"/>
      <c r="G22" s="31"/>
      <c r="H22" s="31">
        <v>8.5</v>
      </c>
      <c r="I22" s="31"/>
      <c r="J22" s="31"/>
      <c r="K22" s="32"/>
      <c r="L22" s="36">
        <v>86</v>
      </c>
      <c r="M22" s="36" t="s">
        <v>12</v>
      </c>
      <c r="N22" s="34"/>
      <c r="O22" s="51" t="s">
        <v>35</v>
      </c>
      <c r="P22" s="52"/>
      <c r="Q22" s="38">
        <f>COUNTIF(D8:D80,"D+")/Q13</f>
        <v>0</v>
      </c>
    </row>
    <row r="23" spans="1:17" ht="15.6" customHeight="1" x14ac:dyDescent="0.2">
      <c r="A23" s="30">
        <v>16</v>
      </c>
      <c r="B23" s="47" t="s">
        <v>70</v>
      </c>
      <c r="C23" s="46" t="s">
        <v>71</v>
      </c>
      <c r="D23" s="30" t="str">
        <f t="shared" si="0"/>
        <v/>
      </c>
      <c r="E23" s="30">
        <f t="shared" si="1"/>
        <v>8</v>
      </c>
      <c r="F23" s="31"/>
      <c r="G23" s="31"/>
      <c r="H23" s="31">
        <v>7.5</v>
      </c>
      <c r="I23" s="31"/>
      <c r="J23" s="31"/>
      <c r="K23" s="32"/>
      <c r="L23" s="39">
        <v>90</v>
      </c>
      <c r="M23" s="36" t="s">
        <v>13</v>
      </c>
      <c r="O23" s="51" t="s">
        <v>36</v>
      </c>
      <c r="P23" s="52"/>
      <c r="Q23" s="38">
        <f>COUNTIF(D8:D80,"D")/Q13</f>
        <v>0</v>
      </c>
    </row>
    <row r="24" spans="1:17" ht="15.6" customHeight="1" x14ac:dyDescent="0.2">
      <c r="A24" s="30">
        <v>17</v>
      </c>
      <c r="B24" s="47" t="s">
        <v>72</v>
      </c>
      <c r="C24" s="46" t="s">
        <v>73</v>
      </c>
      <c r="D24" s="30" t="str">
        <f t="shared" si="0"/>
        <v/>
      </c>
      <c r="E24" s="30">
        <f t="shared" si="1"/>
        <v>8</v>
      </c>
      <c r="F24" s="31"/>
      <c r="G24" s="31"/>
      <c r="H24" s="31">
        <v>7.5</v>
      </c>
      <c r="I24" s="31"/>
      <c r="J24" s="31"/>
      <c r="K24" s="32"/>
      <c r="O24" s="51" t="s">
        <v>37</v>
      </c>
      <c r="P24" s="52"/>
      <c r="Q24" s="40">
        <f>COUNTIF(D8:D80,"W")/Q13</f>
        <v>0</v>
      </c>
    </row>
    <row r="25" spans="1:17" ht="15.6" customHeight="1" x14ac:dyDescent="0.2">
      <c r="A25" s="30">
        <v>18</v>
      </c>
      <c r="B25" s="47" t="s">
        <v>74</v>
      </c>
      <c r="C25" s="46" t="s">
        <v>75</v>
      </c>
      <c r="D25" s="30" t="str">
        <f t="shared" si="0"/>
        <v/>
      </c>
      <c r="E25" s="30">
        <f t="shared" si="1"/>
        <v>9</v>
      </c>
      <c r="F25" s="31"/>
      <c r="G25" s="31"/>
      <c r="H25" s="31">
        <v>9</v>
      </c>
      <c r="I25" s="31"/>
      <c r="J25" s="31"/>
      <c r="K25" s="32"/>
      <c r="O25" s="51" t="s">
        <v>38</v>
      </c>
      <c r="P25" s="52"/>
      <c r="Q25" s="40">
        <f>COUNTIF(D8:D80,"I")/Q13</f>
        <v>0</v>
      </c>
    </row>
    <row r="26" spans="1:17" ht="15.6" customHeight="1" x14ac:dyDescent="0.2">
      <c r="A26" s="30">
        <v>19</v>
      </c>
      <c r="B26" s="47" t="s">
        <v>76</v>
      </c>
      <c r="C26" s="46" t="s">
        <v>77</v>
      </c>
      <c r="D26" s="30" t="str">
        <f t="shared" si="0"/>
        <v/>
      </c>
      <c r="E26" s="30">
        <f t="shared" si="1"/>
        <v>8</v>
      </c>
      <c r="F26" s="31"/>
      <c r="G26" s="31"/>
      <c r="H26" s="31">
        <v>8</v>
      </c>
      <c r="I26" s="31"/>
      <c r="J26" s="31"/>
      <c r="K26" s="32"/>
      <c r="O26" s="57" t="s">
        <v>39</v>
      </c>
      <c r="P26" s="58"/>
      <c r="Q26" s="41">
        <f>COUNTIF(D8:D80,"F")/Q13</f>
        <v>0</v>
      </c>
    </row>
    <row r="27" spans="1:17" ht="15.6" customHeight="1" thickBot="1" x14ac:dyDescent="0.25">
      <c r="A27" s="30">
        <v>20</v>
      </c>
      <c r="B27" s="47" t="s">
        <v>78</v>
      </c>
      <c r="C27" s="46" t="s">
        <v>79</v>
      </c>
      <c r="D27" s="30" t="str">
        <f t="shared" si="0"/>
        <v/>
      </c>
      <c r="E27" s="30">
        <f t="shared" si="1"/>
        <v>8</v>
      </c>
      <c r="F27" s="31"/>
      <c r="G27" s="31"/>
      <c r="H27" s="31">
        <v>8</v>
      </c>
      <c r="I27" s="31"/>
      <c r="J27" s="31"/>
      <c r="K27" s="32"/>
      <c r="O27" s="55" t="s">
        <v>18</v>
      </c>
      <c r="P27" s="56"/>
      <c r="Q27" s="42">
        <f>SUM(Q14:Q26)</f>
        <v>0</v>
      </c>
    </row>
    <row r="28" spans="1:17" ht="15.6" customHeight="1" x14ac:dyDescent="0.2">
      <c r="A28" s="30">
        <v>21</v>
      </c>
      <c r="B28" s="47" t="s">
        <v>80</v>
      </c>
      <c r="C28" s="46" t="s">
        <v>81</v>
      </c>
      <c r="D28" s="30" t="str">
        <f t="shared" si="0"/>
        <v/>
      </c>
      <c r="E28" s="30">
        <f t="shared" si="1"/>
        <v>8</v>
      </c>
      <c r="F28" s="31"/>
      <c r="G28" s="31"/>
      <c r="H28" s="31">
        <v>7.5</v>
      </c>
      <c r="I28" s="31"/>
      <c r="J28" s="31"/>
      <c r="K28" s="32"/>
    </row>
    <row r="29" spans="1:17" ht="15.6" customHeight="1" x14ac:dyDescent="0.2">
      <c r="A29" s="30">
        <v>22</v>
      </c>
      <c r="B29" s="47" t="s">
        <v>82</v>
      </c>
      <c r="C29" s="46" t="s">
        <v>83</v>
      </c>
      <c r="D29" s="30" t="str">
        <f t="shared" si="0"/>
        <v/>
      </c>
      <c r="E29" s="30">
        <f t="shared" si="1"/>
        <v>9</v>
      </c>
      <c r="F29" s="31"/>
      <c r="G29" s="31"/>
      <c r="H29" s="31">
        <v>9</v>
      </c>
      <c r="I29" s="31"/>
      <c r="J29" s="31"/>
      <c r="K29" s="32"/>
    </row>
    <row r="30" spans="1:17" ht="15.6" customHeight="1" x14ac:dyDescent="0.2">
      <c r="A30" s="30">
        <v>23</v>
      </c>
      <c r="B30" s="47" t="s">
        <v>84</v>
      </c>
      <c r="C30" s="46" t="s">
        <v>85</v>
      </c>
      <c r="D30" s="30" t="str">
        <f t="shared" si="0"/>
        <v/>
      </c>
      <c r="E30" s="30">
        <f t="shared" si="1"/>
        <v>8</v>
      </c>
      <c r="F30" s="31"/>
      <c r="G30" s="31"/>
      <c r="H30" s="31">
        <v>7.5</v>
      </c>
      <c r="I30" s="31"/>
      <c r="J30" s="31"/>
      <c r="K30" s="32"/>
    </row>
    <row r="31" spans="1:17" ht="15.6" customHeight="1" x14ac:dyDescent="0.2">
      <c r="A31" s="30">
        <v>24</v>
      </c>
      <c r="B31" s="47" t="s">
        <v>86</v>
      </c>
      <c r="C31" s="46" t="s">
        <v>87</v>
      </c>
      <c r="D31" s="30" t="str">
        <f t="shared" si="0"/>
        <v/>
      </c>
      <c r="E31" s="30">
        <f t="shared" si="1"/>
        <v>9</v>
      </c>
      <c r="F31" s="31"/>
      <c r="G31" s="31"/>
      <c r="H31" s="31">
        <v>8.5</v>
      </c>
      <c r="I31" s="31"/>
      <c r="J31" s="31"/>
      <c r="K31" s="32"/>
    </row>
    <row r="32" spans="1:17" ht="15.6" customHeight="1" x14ac:dyDescent="0.2">
      <c r="A32" s="30">
        <v>25</v>
      </c>
      <c r="B32" s="47" t="s">
        <v>88</v>
      </c>
      <c r="C32" s="46" t="s">
        <v>89</v>
      </c>
      <c r="D32" s="30" t="str">
        <f t="shared" si="0"/>
        <v/>
      </c>
      <c r="E32" s="30">
        <f t="shared" si="1"/>
        <v>9</v>
      </c>
      <c r="F32" s="31"/>
      <c r="G32" s="31"/>
      <c r="H32" s="31">
        <v>8.5</v>
      </c>
      <c r="I32" s="31"/>
      <c r="J32" s="31"/>
      <c r="K32" s="32"/>
    </row>
    <row r="33" spans="1:11" ht="15.6" customHeight="1" x14ac:dyDescent="0.2">
      <c r="A33" s="30">
        <v>26</v>
      </c>
      <c r="B33" s="47" t="s">
        <v>90</v>
      </c>
      <c r="C33" s="46" t="s">
        <v>91</v>
      </c>
      <c r="D33" s="30" t="str">
        <f t="shared" si="0"/>
        <v/>
      </c>
      <c r="E33" s="30">
        <f t="shared" si="1"/>
        <v>9</v>
      </c>
      <c r="F33" s="31"/>
      <c r="G33" s="31"/>
      <c r="H33" s="31">
        <v>8.5</v>
      </c>
      <c r="I33" s="31"/>
      <c r="J33" s="31"/>
      <c r="K33" s="32"/>
    </row>
    <row r="34" spans="1:11" ht="15.6" customHeight="1" x14ac:dyDescent="0.2">
      <c r="A34" s="30">
        <v>27</v>
      </c>
      <c r="B34" s="47" t="s">
        <v>92</v>
      </c>
      <c r="C34" s="46" t="s">
        <v>93</v>
      </c>
      <c r="D34" s="30" t="str">
        <f t="shared" si="0"/>
        <v/>
      </c>
      <c r="E34" s="30">
        <f t="shared" si="1"/>
        <v>9</v>
      </c>
      <c r="F34" s="31"/>
      <c r="G34" s="31"/>
      <c r="H34" s="31">
        <v>9</v>
      </c>
      <c r="I34" s="31"/>
      <c r="J34" s="31"/>
      <c r="K34" s="32"/>
    </row>
    <row r="35" spans="1:11" ht="15.6" customHeight="1" x14ac:dyDescent="0.2">
      <c r="A35" s="30">
        <v>28</v>
      </c>
      <c r="B35" s="47" t="s">
        <v>94</v>
      </c>
      <c r="C35" s="46" t="s">
        <v>95</v>
      </c>
      <c r="D35" s="30" t="str">
        <f t="shared" si="0"/>
        <v/>
      </c>
      <c r="E35" s="30">
        <f t="shared" si="1"/>
        <v>8</v>
      </c>
      <c r="F35" s="31"/>
      <c r="G35" s="31"/>
      <c r="H35" s="31">
        <v>8</v>
      </c>
      <c r="I35" s="31"/>
      <c r="J35" s="31"/>
      <c r="K35" s="32"/>
    </row>
    <row r="36" spans="1:11" ht="15.6" customHeight="1" x14ac:dyDescent="0.2">
      <c r="A36" s="30">
        <v>29</v>
      </c>
      <c r="B36" s="47" t="s">
        <v>96</v>
      </c>
      <c r="C36" s="46" t="s">
        <v>97</v>
      </c>
      <c r="D36" s="30" t="str">
        <f t="shared" si="0"/>
        <v/>
      </c>
      <c r="E36" s="30">
        <f t="shared" si="1"/>
        <v>9</v>
      </c>
      <c r="F36" s="31"/>
      <c r="G36" s="31"/>
      <c r="H36" s="31">
        <v>8.5</v>
      </c>
      <c r="I36" s="31"/>
      <c r="J36" s="31"/>
      <c r="K36" s="32"/>
    </row>
    <row r="37" spans="1:11" ht="15.6" customHeight="1" x14ac:dyDescent="0.2">
      <c r="A37" s="30">
        <v>30</v>
      </c>
      <c r="B37" s="47" t="s">
        <v>98</v>
      </c>
      <c r="C37" s="46" t="s">
        <v>99</v>
      </c>
      <c r="D37" s="30" t="str">
        <f t="shared" si="0"/>
        <v/>
      </c>
      <c r="E37" s="30">
        <f t="shared" si="1"/>
        <v>9</v>
      </c>
      <c r="F37" s="31"/>
      <c r="G37" s="31"/>
      <c r="H37" s="31">
        <v>9</v>
      </c>
      <c r="I37" s="31"/>
      <c r="J37" s="31"/>
      <c r="K37" s="32"/>
    </row>
    <row r="38" spans="1:11" ht="15.6" customHeight="1" x14ac:dyDescent="0.2">
      <c r="A38" s="30">
        <v>31</v>
      </c>
      <c r="B38" s="47" t="s">
        <v>100</v>
      </c>
      <c r="C38" s="46" t="s">
        <v>101</v>
      </c>
      <c r="D38" s="30" t="str">
        <f t="shared" si="0"/>
        <v/>
      </c>
      <c r="E38" s="30">
        <f t="shared" si="1"/>
        <v>9</v>
      </c>
      <c r="F38" s="31"/>
      <c r="G38" s="31"/>
      <c r="H38" s="31">
        <v>9</v>
      </c>
      <c r="I38" s="31"/>
      <c r="J38" s="31"/>
      <c r="K38" s="32"/>
    </row>
    <row r="39" spans="1:11" ht="15.6" customHeight="1" x14ac:dyDescent="0.2">
      <c r="A39" s="30">
        <v>32</v>
      </c>
      <c r="B39" s="47" t="s">
        <v>102</v>
      </c>
      <c r="C39" s="46" t="s">
        <v>103</v>
      </c>
      <c r="D39" s="30" t="str">
        <f t="shared" si="0"/>
        <v/>
      </c>
      <c r="E39" s="30">
        <f t="shared" si="1"/>
        <v>8</v>
      </c>
      <c r="F39" s="31"/>
      <c r="G39" s="31"/>
      <c r="H39" s="31">
        <v>8</v>
      </c>
      <c r="I39" s="31"/>
      <c r="J39" s="31"/>
      <c r="K39" s="32"/>
    </row>
    <row r="40" spans="1:11" ht="15.6" customHeight="1" x14ac:dyDescent="0.2">
      <c r="A40" s="30">
        <v>33</v>
      </c>
      <c r="B40" s="47" t="s">
        <v>104</v>
      </c>
      <c r="C40" s="46" t="s">
        <v>105</v>
      </c>
      <c r="D40" s="30" t="str">
        <f t="shared" ref="D40:D71" si="2">+IF(AND(ISTEXT(C40)=TRUE,K40&lt;&gt;""),PROPER(K40),IF(AND(ISTEXT(C40)=TRUE,K40="",COUNTA(F40:J40)&lt;4),"",VLOOKUP(E40,grd,2,TRUE)))</f>
        <v/>
      </c>
      <c r="E40" s="30">
        <f t="shared" si="1"/>
        <v>8</v>
      </c>
      <c r="F40" s="31"/>
      <c r="G40" s="31"/>
      <c r="H40" s="31">
        <v>7.5</v>
      </c>
      <c r="I40" s="31"/>
      <c r="J40" s="31"/>
      <c r="K40" s="32"/>
    </row>
    <row r="41" spans="1:11" ht="15.6" customHeight="1" x14ac:dyDescent="0.2">
      <c r="A41" s="30">
        <v>34</v>
      </c>
      <c r="B41" s="47" t="s">
        <v>106</v>
      </c>
      <c r="C41" s="46" t="s">
        <v>107</v>
      </c>
      <c r="D41" s="30" t="str">
        <f t="shared" si="2"/>
        <v/>
      </c>
      <c r="E41" s="30">
        <f t="shared" si="1"/>
        <v>9</v>
      </c>
      <c r="F41" s="31"/>
      <c r="G41" s="31"/>
      <c r="H41" s="31">
        <v>9</v>
      </c>
      <c r="I41" s="31"/>
      <c r="J41" s="31"/>
      <c r="K41" s="32"/>
    </row>
    <row r="42" spans="1:11" ht="15.6" customHeight="1" x14ac:dyDescent="0.2">
      <c r="A42" s="30">
        <v>35</v>
      </c>
      <c r="B42" s="47" t="s">
        <v>108</v>
      </c>
      <c r="C42" s="46" t="s">
        <v>109</v>
      </c>
      <c r="D42" s="30" t="str">
        <f t="shared" si="2"/>
        <v/>
      </c>
      <c r="E42" s="30">
        <f t="shared" si="1"/>
        <v>8</v>
      </c>
      <c r="F42" s="31"/>
      <c r="G42" s="31"/>
      <c r="H42" s="31">
        <v>8</v>
      </c>
      <c r="I42" s="31"/>
      <c r="J42" s="31"/>
      <c r="K42" s="32"/>
    </row>
    <row r="43" spans="1:11" ht="15.6" customHeight="1" x14ac:dyDescent="0.2">
      <c r="A43" s="30">
        <v>36</v>
      </c>
      <c r="B43" s="47" t="s">
        <v>110</v>
      </c>
      <c r="C43" s="46" t="s">
        <v>111</v>
      </c>
      <c r="D43" s="30" t="str">
        <f t="shared" si="2"/>
        <v/>
      </c>
      <c r="E43" s="30">
        <f t="shared" si="1"/>
        <v>9</v>
      </c>
      <c r="F43" s="31"/>
      <c r="G43" s="31"/>
      <c r="H43" s="31">
        <v>8.5</v>
      </c>
      <c r="I43" s="31"/>
      <c r="J43" s="31"/>
      <c r="K43" s="32"/>
    </row>
    <row r="44" spans="1:11" ht="15.6" customHeight="1" x14ac:dyDescent="0.2">
      <c r="A44" s="30">
        <v>37</v>
      </c>
      <c r="B44" s="47" t="s">
        <v>112</v>
      </c>
      <c r="C44" s="46" t="s">
        <v>113</v>
      </c>
      <c r="D44" s="30" t="str">
        <f t="shared" si="2"/>
        <v/>
      </c>
      <c r="E44" s="30">
        <f t="shared" si="1"/>
        <v>8</v>
      </c>
      <c r="F44" s="31"/>
      <c r="G44" s="31"/>
      <c r="H44" s="31">
        <v>8</v>
      </c>
      <c r="I44" s="31"/>
      <c r="J44" s="31"/>
      <c r="K44" s="32"/>
    </row>
    <row r="45" spans="1:11" ht="15.6" customHeight="1" x14ac:dyDescent="0.2">
      <c r="A45" s="30">
        <v>38</v>
      </c>
      <c r="B45" s="47" t="s">
        <v>114</v>
      </c>
      <c r="C45" s="46" t="s">
        <v>115</v>
      </c>
      <c r="D45" s="30" t="str">
        <f t="shared" si="2"/>
        <v/>
      </c>
      <c r="E45" s="30">
        <f t="shared" si="1"/>
        <v>9</v>
      </c>
      <c r="F45" s="31"/>
      <c r="G45" s="31"/>
      <c r="H45" s="31">
        <v>9</v>
      </c>
      <c r="I45" s="31"/>
      <c r="J45" s="31"/>
      <c r="K45" s="32"/>
    </row>
    <row r="46" spans="1:11" ht="15.6" customHeight="1" x14ac:dyDescent="0.2">
      <c r="A46" s="30">
        <v>39</v>
      </c>
      <c r="B46" s="47" t="s">
        <v>116</v>
      </c>
      <c r="C46" s="46" t="s">
        <v>117</v>
      </c>
      <c r="D46" s="30" t="str">
        <f t="shared" si="2"/>
        <v/>
      </c>
      <c r="E46" s="30">
        <f t="shared" si="1"/>
        <v>8</v>
      </c>
      <c r="F46" s="31"/>
      <c r="G46" s="31"/>
      <c r="H46" s="31">
        <v>7.5</v>
      </c>
      <c r="I46" s="31"/>
      <c r="J46" s="31"/>
      <c r="K46" s="32"/>
    </row>
    <row r="47" spans="1:11" ht="15.6" customHeight="1" x14ac:dyDescent="0.2">
      <c r="A47" s="30">
        <v>40</v>
      </c>
      <c r="B47" s="47" t="s">
        <v>118</v>
      </c>
      <c r="C47" s="46" t="s">
        <v>119</v>
      </c>
      <c r="D47" s="30" t="str">
        <f t="shared" si="2"/>
        <v/>
      </c>
      <c r="E47" s="30">
        <f t="shared" si="1"/>
        <v>8</v>
      </c>
      <c r="F47" s="31"/>
      <c r="G47" s="31"/>
      <c r="H47" s="31">
        <v>7.5</v>
      </c>
      <c r="I47" s="31"/>
      <c r="J47" s="31"/>
      <c r="K47" s="32"/>
    </row>
    <row r="48" spans="1:11" ht="15.6" customHeight="1" x14ac:dyDescent="0.2">
      <c r="A48" s="30">
        <v>41</v>
      </c>
      <c r="B48" s="47" t="s">
        <v>120</v>
      </c>
      <c r="C48" s="46" t="s">
        <v>121</v>
      </c>
      <c r="D48" s="30" t="str">
        <f t="shared" si="2"/>
        <v/>
      </c>
      <c r="E48" s="30">
        <f t="shared" si="1"/>
        <v>8</v>
      </c>
      <c r="F48" s="31"/>
      <c r="G48" s="31"/>
      <c r="H48" s="31">
        <v>8</v>
      </c>
      <c r="I48" s="31"/>
      <c r="J48" s="31"/>
      <c r="K48" s="32"/>
    </row>
    <row r="49" spans="1:11" ht="15.6" customHeight="1" x14ac:dyDescent="0.2">
      <c r="A49" s="30">
        <v>42</v>
      </c>
      <c r="B49" s="47" t="s">
        <v>122</v>
      </c>
      <c r="C49" s="46" t="s">
        <v>123</v>
      </c>
      <c r="D49" s="30" t="str">
        <f t="shared" si="2"/>
        <v/>
      </c>
      <c r="E49" s="30">
        <f t="shared" si="1"/>
        <v>8</v>
      </c>
      <c r="F49" s="31"/>
      <c r="G49" s="31"/>
      <c r="H49" s="31">
        <v>7.5</v>
      </c>
      <c r="I49" s="31"/>
      <c r="J49" s="31"/>
      <c r="K49" s="32"/>
    </row>
    <row r="50" spans="1:11" x14ac:dyDescent="0.2">
      <c r="A50" s="30">
        <v>43</v>
      </c>
      <c r="B50" s="47" t="s">
        <v>124</v>
      </c>
      <c r="C50" s="46" t="s">
        <v>125</v>
      </c>
      <c r="D50" s="30" t="str">
        <f t="shared" si="2"/>
        <v/>
      </c>
      <c r="E50" s="30">
        <f t="shared" si="1"/>
        <v>8</v>
      </c>
      <c r="F50" s="31"/>
      <c r="G50" s="31"/>
      <c r="H50" s="31">
        <v>7.5</v>
      </c>
      <c r="I50" s="31"/>
      <c r="J50" s="31"/>
      <c r="K50" s="32"/>
    </row>
    <row r="51" spans="1:11" x14ac:dyDescent="0.2">
      <c r="A51" s="30">
        <v>44</v>
      </c>
      <c r="B51" s="47" t="s">
        <v>126</v>
      </c>
      <c r="C51" s="46" t="s">
        <v>127</v>
      </c>
      <c r="D51" s="30" t="str">
        <f t="shared" si="2"/>
        <v/>
      </c>
      <c r="E51" s="30">
        <f t="shared" si="1"/>
        <v>7</v>
      </c>
      <c r="F51" s="31"/>
      <c r="G51" s="31"/>
      <c r="H51" s="31">
        <v>7</v>
      </c>
      <c r="I51" s="31"/>
      <c r="J51" s="31"/>
      <c r="K51" s="32"/>
    </row>
    <row r="52" spans="1:11" x14ac:dyDescent="0.2">
      <c r="A52" s="30">
        <v>45</v>
      </c>
      <c r="B52" s="47" t="s">
        <v>128</v>
      </c>
      <c r="C52" s="46" t="s">
        <v>129</v>
      </c>
      <c r="D52" s="30" t="str">
        <f t="shared" si="2"/>
        <v/>
      </c>
      <c r="E52" s="30">
        <f t="shared" si="1"/>
        <v>7</v>
      </c>
      <c r="F52" s="31"/>
      <c r="G52" s="31"/>
      <c r="H52" s="31">
        <v>7</v>
      </c>
      <c r="I52" s="31"/>
      <c r="J52" s="31"/>
      <c r="K52" s="32"/>
    </row>
    <row r="53" spans="1:11" x14ac:dyDescent="0.2">
      <c r="A53" s="30">
        <v>46</v>
      </c>
      <c r="B53" s="47" t="s">
        <v>130</v>
      </c>
      <c r="C53" s="46" t="s">
        <v>131</v>
      </c>
      <c r="D53" s="30" t="str">
        <f t="shared" si="2"/>
        <v/>
      </c>
      <c r="E53" s="30">
        <f t="shared" si="1"/>
        <v>8</v>
      </c>
      <c r="F53" s="31"/>
      <c r="G53" s="31"/>
      <c r="H53" s="31">
        <v>7.5</v>
      </c>
      <c r="I53" s="31"/>
      <c r="J53" s="31"/>
      <c r="K53" s="32"/>
    </row>
    <row r="54" spans="1:11" x14ac:dyDescent="0.2">
      <c r="A54" s="30">
        <v>47</v>
      </c>
      <c r="B54" s="47" t="s">
        <v>132</v>
      </c>
      <c r="C54" s="46" t="s">
        <v>133</v>
      </c>
      <c r="D54" s="30" t="str">
        <f t="shared" si="2"/>
        <v/>
      </c>
      <c r="E54" s="30">
        <f t="shared" si="1"/>
        <v>8</v>
      </c>
      <c r="F54" s="31"/>
      <c r="G54" s="31"/>
      <c r="H54" s="31">
        <v>7.5</v>
      </c>
      <c r="I54" s="31"/>
      <c r="J54" s="31"/>
      <c r="K54" s="32"/>
    </row>
    <row r="55" spans="1:11" x14ac:dyDescent="0.2">
      <c r="A55" s="30">
        <v>48</v>
      </c>
      <c r="B55" s="47" t="s">
        <v>134</v>
      </c>
      <c r="C55" s="46" t="s">
        <v>135</v>
      </c>
      <c r="D55" s="30" t="str">
        <f t="shared" si="2"/>
        <v/>
      </c>
      <c r="E55" s="30">
        <f t="shared" si="1"/>
        <v>8</v>
      </c>
      <c r="F55" s="31"/>
      <c r="G55" s="31"/>
      <c r="H55" s="31">
        <v>7.5</v>
      </c>
      <c r="I55" s="31"/>
      <c r="J55" s="31"/>
      <c r="K55" s="32"/>
    </row>
    <row r="56" spans="1:11" x14ac:dyDescent="0.2">
      <c r="A56" s="30">
        <v>49</v>
      </c>
      <c r="B56" s="47" t="s">
        <v>136</v>
      </c>
      <c r="C56" s="46" t="s">
        <v>137</v>
      </c>
      <c r="D56" s="30" t="str">
        <f t="shared" si="2"/>
        <v/>
      </c>
      <c r="E56" s="30">
        <f t="shared" si="1"/>
        <v>8</v>
      </c>
      <c r="F56" s="31"/>
      <c r="G56" s="31"/>
      <c r="H56" s="31">
        <v>8</v>
      </c>
      <c r="I56" s="31"/>
      <c r="J56" s="31"/>
      <c r="K56" s="32"/>
    </row>
    <row r="57" spans="1:11" x14ac:dyDescent="0.2">
      <c r="A57" s="30">
        <v>50</v>
      </c>
      <c r="B57" s="47" t="s">
        <v>138</v>
      </c>
      <c r="C57" s="46" t="s">
        <v>139</v>
      </c>
      <c r="D57" s="30" t="str">
        <f t="shared" si="2"/>
        <v/>
      </c>
      <c r="E57" s="30">
        <f t="shared" si="1"/>
        <v>9</v>
      </c>
      <c r="F57" s="31"/>
      <c r="G57" s="31"/>
      <c r="H57" s="31">
        <v>8.5</v>
      </c>
      <c r="I57" s="31"/>
      <c r="J57" s="31"/>
      <c r="K57" s="32"/>
    </row>
    <row r="58" spans="1:11" x14ac:dyDescent="0.2">
      <c r="A58" s="30">
        <v>51</v>
      </c>
      <c r="B58" s="47" t="s">
        <v>140</v>
      </c>
      <c r="C58" s="46" t="s">
        <v>141</v>
      </c>
      <c r="D58" s="30" t="str">
        <f t="shared" si="2"/>
        <v/>
      </c>
      <c r="E58" s="30">
        <f t="shared" si="1"/>
        <v>8</v>
      </c>
      <c r="F58" s="31"/>
      <c r="G58" s="31"/>
      <c r="H58" s="31">
        <v>8</v>
      </c>
      <c r="I58" s="31"/>
      <c r="J58" s="31"/>
      <c r="K58" s="32"/>
    </row>
    <row r="59" spans="1:11" x14ac:dyDescent="0.2">
      <c r="A59" s="30">
        <v>52</v>
      </c>
      <c r="B59" s="47" t="s">
        <v>142</v>
      </c>
      <c r="C59" s="46" t="s">
        <v>143</v>
      </c>
      <c r="D59" s="30" t="str">
        <f t="shared" si="2"/>
        <v/>
      </c>
      <c r="E59" s="30">
        <f t="shared" si="1"/>
        <v>8</v>
      </c>
      <c r="F59" s="31"/>
      <c r="G59" s="31"/>
      <c r="H59" s="31">
        <v>8</v>
      </c>
      <c r="I59" s="31"/>
      <c r="J59" s="31"/>
      <c r="K59" s="32"/>
    </row>
    <row r="60" spans="1:11" x14ac:dyDescent="0.2">
      <c r="A60" s="30">
        <v>53</v>
      </c>
      <c r="B60" s="47"/>
      <c r="C60" s="46"/>
      <c r="D60" s="30" t="e">
        <f t="shared" si="2"/>
        <v>#N/A</v>
      </c>
      <c r="E60" s="30">
        <f t="shared" si="1"/>
        <v>-1</v>
      </c>
      <c r="F60" s="31"/>
      <c r="G60" s="31"/>
      <c r="H60" s="31"/>
      <c r="I60" s="31"/>
      <c r="J60" s="31"/>
      <c r="K60" s="32"/>
    </row>
    <row r="61" spans="1:11" x14ac:dyDescent="0.2">
      <c r="A61" s="30">
        <v>54</v>
      </c>
      <c r="B61" s="47"/>
      <c r="C61" s="46"/>
      <c r="D61" s="30" t="e">
        <f t="shared" si="2"/>
        <v>#N/A</v>
      </c>
      <c r="E61" s="30">
        <f t="shared" si="1"/>
        <v>-1</v>
      </c>
      <c r="F61" s="31"/>
      <c r="G61" s="31"/>
      <c r="H61" s="31"/>
      <c r="I61" s="31"/>
      <c r="J61" s="31"/>
      <c r="K61" s="32"/>
    </row>
    <row r="62" spans="1:11" x14ac:dyDescent="0.2">
      <c r="A62" s="30">
        <v>55</v>
      </c>
      <c r="B62" s="47"/>
      <c r="C62" s="46"/>
      <c r="D62" s="30" t="e">
        <f t="shared" si="2"/>
        <v>#N/A</v>
      </c>
      <c r="E62" s="30">
        <f t="shared" si="1"/>
        <v>-1</v>
      </c>
      <c r="F62" s="31"/>
      <c r="G62" s="31"/>
      <c r="H62" s="31"/>
      <c r="I62" s="31"/>
      <c r="J62" s="31"/>
      <c r="K62" s="32"/>
    </row>
    <row r="63" spans="1:11" x14ac:dyDescent="0.2">
      <c r="A63" s="30">
        <v>56</v>
      </c>
      <c r="B63" s="47"/>
      <c r="C63" s="46"/>
      <c r="D63" s="30" t="e">
        <f t="shared" si="2"/>
        <v>#N/A</v>
      </c>
      <c r="E63" s="30">
        <f t="shared" si="1"/>
        <v>-1</v>
      </c>
      <c r="F63" s="31"/>
      <c r="G63" s="31"/>
      <c r="H63" s="31"/>
      <c r="I63" s="31"/>
      <c r="J63" s="31"/>
      <c r="K63" s="32"/>
    </row>
    <row r="64" spans="1:11" x14ac:dyDescent="0.2">
      <c r="A64" s="30">
        <v>57</v>
      </c>
      <c r="B64" s="47"/>
      <c r="C64" s="46"/>
      <c r="D64" s="30" t="e">
        <f t="shared" si="2"/>
        <v>#N/A</v>
      </c>
      <c r="E64" s="30">
        <f t="shared" si="1"/>
        <v>-1</v>
      </c>
      <c r="F64" s="31"/>
      <c r="G64" s="31"/>
      <c r="H64" s="31"/>
      <c r="I64" s="31"/>
      <c r="J64" s="31"/>
      <c r="K64" s="32"/>
    </row>
    <row r="65" spans="1:11" x14ac:dyDescent="0.2">
      <c r="A65" s="30">
        <v>58</v>
      </c>
      <c r="B65" s="47"/>
      <c r="C65" s="46"/>
      <c r="D65" s="30" t="e">
        <f t="shared" si="2"/>
        <v>#N/A</v>
      </c>
      <c r="E65" s="30">
        <f t="shared" si="1"/>
        <v>-1</v>
      </c>
      <c r="F65" s="31"/>
      <c r="G65" s="31"/>
      <c r="H65" s="31"/>
      <c r="I65" s="31"/>
      <c r="J65" s="31"/>
      <c r="K65" s="32"/>
    </row>
    <row r="66" spans="1:11" x14ac:dyDescent="0.2">
      <c r="A66" s="30">
        <v>59</v>
      </c>
      <c r="B66" s="47"/>
      <c r="C66" s="46"/>
      <c r="D66" s="30" t="e">
        <f t="shared" si="2"/>
        <v>#N/A</v>
      </c>
      <c r="E66" s="30">
        <f t="shared" si="1"/>
        <v>-1</v>
      </c>
      <c r="F66" s="31"/>
      <c r="G66" s="31"/>
      <c r="H66" s="31"/>
      <c r="I66" s="31"/>
      <c r="J66" s="31"/>
      <c r="K66" s="32"/>
    </row>
    <row r="67" spans="1:11" x14ac:dyDescent="0.2">
      <c r="A67" s="30">
        <v>60</v>
      </c>
      <c r="B67" s="47"/>
      <c r="C67" s="46"/>
      <c r="D67" s="30" t="e">
        <f t="shared" si="2"/>
        <v>#N/A</v>
      </c>
      <c r="E67" s="30">
        <f t="shared" si="1"/>
        <v>-1</v>
      </c>
      <c r="F67" s="31"/>
      <c r="G67" s="31"/>
      <c r="H67" s="31"/>
      <c r="I67" s="31"/>
      <c r="J67" s="31"/>
      <c r="K67" s="32"/>
    </row>
    <row r="68" spans="1:11" x14ac:dyDescent="0.2">
      <c r="A68" s="30">
        <v>61</v>
      </c>
      <c r="B68" s="47"/>
      <c r="C68" s="46"/>
      <c r="D68" s="30" t="e">
        <f t="shared" si="2"/>
        <v>#N/A</v>
      </c>
      <c r="E68" s="30">
        <f t="shared" si="1"/>
        <v>-1</v>
      </c>
      <c r="F68" s="31"/>
      <c r="G68" s="31"/>
      <c r="H68" s="31"/>
      <c r="I68" s="31"/>
      <c r="J68" s="31"/>
      <c r="K68" s="32"/>
    </row>
    <row r="69" spans="1:11" x14ac:dyDescent="0.2">
      <c r="A69" s="30">
        <v>62</v>
      </c>
      <c r="B69" s="47"/>
      <c r="C69" s="46"/>
      <c r="D69" s="30" t="e">
        <f t="shared" si="2"/>
        <v>#N/A</v>
      </c>
      <c r="E69" s="30">
        <f t="shared" si="1"/>
        <v>-1</v>
      </c>
      <c r="F69" s="31"/>
      <c r="G69" s="31"/>
      <c r="H69" s="31"/>
      <c r="I69" s="31"/>
      <c r="J69" s="31"/>
      <c r="K69" s="32"/>
    </row>
    <row r="70" spans="1:11" x14ac:dyDescent="0.2">
      <c r="A70" s="30">
        <v>63</v>
      </c>
      <c r="B70" s="47"/>
      <c r="C70" s="46"/>
      <c r="D70" s="30" t="e">
        <f t="shared" si="2"/>
        <v>#N/A</v>
      </c>
      <c r="E70" s="30">
        <f t="shared" si="1"/>
        <v>-1</v>
      </c>
      <c r="F70" s="31"/>
      <c r="G70" s="31"/>
      <c r="H70" s="31"/>
      <c r="I70" s="31"/>
      <c r="J70" s="31"/>
      <c r="K70" s="32"/>
    </row>
    <row r="71" spans="1:11" x14ac:dyDescent="0.2">
      <c r="A71" s="30">
        <v>64</v>
      </c>
      <c r="B71" s="47"/>
      <c r="C71" s="46"/>
      <c r="D71" s="30" t="e">
        <f t="shared" si="2"/>
        <v>#N/A</v>
      </c>
      <c r="E71" s="30">
        <f t="shared" si="1"/>
        <v>-1</v>
      </c>
      <c r="F71" s="31"/>
      <c r="G71" s="31"/>
      <c r="H71" s="31"/>
      <c r="I71" s="31"/>
      <c r="J71" s="31"/>
      <c r="K71" s="32"/>
    </row>
    <row r="72" spans="1:11" x14ac:dyDescent="0.2">
      <c r="A72" s="30">
        <v>65</v>
      </c>
      <c r="B72" s="47"/>
      <c r="C72" s="46"/>
      <c r="D72" s="30" t="e">
        <f t="shared" ref="D72:D103" si="3">+IF(AND(ISTEXT(C72)=TRUE,K72&lt;&gt;""),PROPER(K72),IF(AND(ISTEXT(C72)=TRUE,K72="",COUNTA(F72:J72)&lt;4),"",VLOOKUP(E72,grd,2,TRUE)))</f>
        <v>#N/A</v>
      </c>
      <c r="E72" s="30">
        <f t="shared" si="1"/>
        <v>-1</v>
      </c>
      <c r="F72" s="31"/>
      <c r="G72" s="31"/>
      <c r="H72" s="31"/>
      <c r="I72" s="31"/>
      <c r="J72" s="31"/>
      <c r="K72" s="32"/>
    </row>
    <row r="73" spans="1:11" x14ac:dyDescent="0.2">
      <c r="A73" s="30">
        <v>66</v>
      </c>
      <c r="B73" s="47"/>
      <c r="C73" s="46"/>
      <c r="D73" s="30" t="e">
        <f t="shared" si="3"/>
        <v>#N/A</v>
      </c>
      <c r="E73" s="30">
        <f t="shared" ref="E73:E136" si="4">IF(ISTEXT(C73)=TRUE,IF((SUM($F73:$J73)-ROUNDDOWN(SUM($F73:$J73),0))&gt;0.49,ROUNDUP(SUM($F73:$J73),0),ROUNDDOWN(SUM($F73:$J73),0)),-1)</f>
        <v>-1</v>
      </c>
      <c r="F73" s="31"/>
      <c r="G73" s="31"/>
      <c r="H73" s="31"/>
      <c r="I73" s="31"/>
      <c r="J73" s="31"/>
      <c r="K73" s="32"/>
    </row>
    <row r="74" spans="1:11" x14ac:dyDescent="0.2">
      <c r="A74" s="30">
        <v>67</v>
      </c>
      <c r="B74" s="47"/>
      <c r="C74" s="46"/>
      <c r="D74" s="30" t="e">
        <f t="shared" si="3"/>
        <v>#N/A</v>
      </c>
      <c r="E74" s="30">
        <f t="shared" si="4"/>
        <v>-1</v>
      </c>
      <c r="F74" s="31"/>
      <c r="G74" s="31"/>
      <c r="H74" s="31"/>
      <c r="I74" s="31"/>
      <c r="J74" s="31"/>
      <c r="K74" s="32"/>
    </row>
    <row r="75" spans="1:11" x14ac:dyDescent="0.2">
      <c r="A75" s="30">
        <v>68</v>
      </c>
      <c r="B75" s="47"/>
      <c r="C75" s="46"/>
      <c r="D75" s="30" t="e">
        <f t="shared" si="3"/>
        <v>#N/A</v>
      </c>
      <c r="E75" s="30">
        <f t="shared" si="4"/>
        <v>-1</v>
      </c>
      <c r="F75" s="31"/>
      <c r="G75" s="31"/>
      <c r="H75" s="31"/>
      <c r="I75" s="31"/>
      <c r="J75" s="31"/>
      <c r="K75" s="32"/>
    </row>
    <row r="76" spans="1:11" x14ac:dyDescent="0.2">
      <c r="A76" s="30">
        <v>69</v>
      </c>
      <c r="B76" s="47"/>
      <c r="C76" s="46"/>
      <c r="D76" s="30" t="e">
        <f t="shared" si="3"/>
        <v>#N/A</v>
      </c>
      <c r="E76" s="30">
        <f t="shared" si="4"/>
        <v>-1</v>
      </c>
      <c r="F76" s="31"/>
      <c r="G76" s="31"/>
      <c r="H76" s="31"/>
      <c r="I76" s="31"/>
      <c r="J76" s="31"/>
      <c r="K76" s="32"/>
    </row>
    <row r="77" spans="1:11" x14ac:dyDescent="0.2">
      <c r="A77" s="30">
        <v>70</v>
      </c>
      <c r="B77" s="47"/>
      <c r="C77" s="46"/>
      <c r="D77" s="30" t="e">
        <f t="shared" si="3"/>
        <v>#N/A</v>
      </c>
      <c r="E77" s="30">
        <f t="shared" si="4"/>
        <v>-1</v>
      </c>
      <c r="F77" s="31"/>
      <c r="G77" s="31"/>
      <c r="H77" s="31"/>
      <c r="I77" s="31"/>
      <c r="J77" s="31"/>
      <c r="K77" s="32"/>
    </row>
    <row r="78" spans="1:11" x14ac:dyDescent="0.2">
      <c r="A78" s="30">
        <v>71</v>
      </c>
      <c r="B78" s="47"/>
      <c r="C78" s="46"/>
      <c r="D78" s="30" t="e">
        <f t="shared" si="3"/>
        <v>#N/A</v>
      </c>
      <c r="E78" s="30">
        <f t="shared" si="4"/>
        <v>-1</v>
      </c>
      <c r="F78" s="31"/>
      <c r="G78" s="31"/>
      <c r="H78" s="31"/>
      <c r="I78" s="31"/>
      <c r="J78" s="31"/>
      <c r="K78" s="32"/>
    </row>
    <row r="79" spans="1:11" x14ac:dyDescent="0.2">
      <c r="A79" s="30">
        <v>72</v>
      </c>
      <c r="B79" s="47"/>
      <c r="C79" s="46"/>
      <c r="D79" s="30" t="e">
        <f t="shared" si="3"/>
        <v>#N/A</v>
      </c>
      <c r="E79" s="30">
        <f t="shared" si="4"/>
        <v>-1</v>
      </c>
      <c r="F79" s="31"/>
      <c r="G79" s="31"/>
      <c r="H79" s="31"/>
      <c r="I79" s="31"/>
      <c r="J79" s="31"/>
      <c r="K79" s="32"/>
    </row>
    <row r="80" spans="1:11" x14ac:dyDescent="0.2">
      <c r="A80" s="30">
        <v>73</v>
      </c>
      <c r="B80" s="47"/>
      <c r="C80" s="46"/>
      <c r="D80" s="30" t="e">
        <f t="shared" si="3"/>
        <v>#N/A</v>
      </c>
      <c r="E80" s="30">
        <f t="shared" si="4"/>
        <v>-1</v>
      </c>
      <c r="F80" s="31"/>
      <c r="G80" s="31"/>
      <c r="H80" s="31"/>
      <c r="I80" s="31"/>
      <c r="J80" s="31"/>
      <c r="K80" s="32"/>
    </row>
    <row r="81" spans="1:11" x14ac:dyDescent="0.2">
      <c r="A81" s="30">
        <v>74</v>
      </c>
      <c r="B81" s="47"/>
      <c r="C81" s="46"/>
      <c r="D81" s="30" t="e">
        <f t="shared" si="3"/>
        <v>#N/A</v>
      </c>
      <c r="E81" s="30">
        <f t="shared" si="4"/>
        <v>-1</v>
      </c>
      <c r="F81" s="31"/>
      <c r="G81" s="31"/>
      <c r="H81" s="31"/>
      <c r="I81" s="31"/>
      <c r="J81" s="31"/>
      <c r="K81" s="32"/>
    </row>
    <row r="82" spans="1:11" x14ac:dyDescent="0.2">
      <c r="A82" s="30">
        <v>75</v>
      </c>
      <c r="B82" s="47"/>
      <c r="C82" s="46"/>
      <c r="D82" s="30" t="e">
        <f t="shared" si="3"/>
        <v>#N/A</v>
      </c>
      <c r="E82" s="30">
        <f t="shared" si="4"/>
        <v>-1</v>
      </c>
      <c r="F82" s="31"/>
      <c r="G82" s="31"/>
      <c r="H82" s="31"/>
      <c r="I82" s="31"/>
      <c r="J82" s="31"/>
      <c r="K82" s="32"/>
    </row>
    <row r="83" spans="1:11" x14ac:dyDescent="0.2">
      <c r="A83" s="30">
        <v>76</v>
      </c>
      <c r="B83" s="47"/>
      <c r="C83" s="46"/>
      <c r="D83" s="30" t="e">
        <f t="shared" si="3"/>
        <v>#N/A</v>
      </c>
      <c r="E83" s="30">
        <f t="shared" si="4"/>
        <v>-1</v>
      </c>
      <c r="F83" s="31"/>
      <c r="G83" s="31"/>
      <c r="H83" s="31"/>
      <c r="I83" s="31"/>
      <c r="J83" s="31"/>
      <c r="K83" s="32"/>
    </row>
    <row r="84" spans="1:11" x14ac:dyDescent="0.2">
      <c r="A84" s="30">
        <v>77</v>
      </c>
      <c r="B84" s="47"/>
      <c r="C84" s="46"/>
      <c r="D84" s="30" t="e">
        <f t="shared" si="3"/>
        <v>#N/A</v>
      </c>
      <c r="E84" s="30">
        <f t="shared" si="4"/>
        <v>-1</v>
      </c>
      <c r="F84" s="31"/>
      <c r="G84" s="31"/>
      <c r="H84" s="31"/>
      <c r="I84" s="31"/>
      <c r="J84" s="31"/>
      <c r="K84" s="32"/>
    </row>
    <row r="85" spans="1:11" x14ac:dyDescent="0.2">
      <c r="A85" s="30">
        <v>78</v>
      </c>
      <c r="B85" s="47"/>
      <c r="C85" s="46"/>
      <c r="D85" s="30" t="e">
        <f t="shared" si="3"/>
        <v>#N/A</v>
      </c>
      <c r="E85" s="30">
        <f t="shared" si="4"/>
        <v>-1</v>
      </c>
      <c r="F85" s="31"/>
      <c r="G85" s="31"/>
      <c r="H85" s="31"/>
      <c r="I85" s="31"/>
      <c r="J85" s="31"/>
      <c r="K85" s="32"/>
    </row>
    <row r="86" spans="1:11" x14ac:dyDescent="0.2">
      <c r="A86" s="30">
        <v>79</v>
      </c>
      <c r="B86" s="47"/>
      <c r="C86" s="46"/>
      <c r="D86" s="30" t="e">
        <f t="shared" si="3"/>
        <v>#N/A</v>
      </c>
      <c r="E86" s="30">
        <f t="shared" si="4"/>
        <v>-1</v>
      </c>
      <c r="F86" s="31"/>
      <c r="G86" s="31"/>
      <c r="H86" s="31"/>
      <c r="I86" s="31"/>
      <c r="J86" s="31"/>
      <c r="K86" s="32"/>
    </row>
    <row r="87" spans="1:11" x14ac:dyDescent="0.2">
      <c r="A87" s="30">
        <v>80</v>
      </c>
      <c r="B87" s="47"/>
      <c r="C87" s="46"/>
      <c r="D87" s="30" t="e">
        <f t="shared" si="3"/>
        <v>#N/A</v>
      </c>
      <c r="E87" s="30">
        <f t="shared" si="4"/>
        <v>-1</v>
      </c>
      <c r="F87" s="31"/>
      <c r="G87" s="31"/>
      <c r="H87" s="31"/>
      <c r="I87" s="31"/>
      <c r="J87" s="31"/>
      <c r="K87" s="32"/>
    </row>
    <row r="88" spans="1:11" x14ac:dyDescent="0.2">
      <c r="A88" s="30">
        <v>81</v>
      </c>
      <c r="B88" s="47"/>
      <c r="C88" s="46"/>
      <c r="D88" s="30" t="e">
        <f t="shared" si="3"/>
        <v>#N/A</v>
      </c>
      <c r="E88" s="30">
        <f t="shared" si="4"/>
        <v>-1</v>
      </c>
      <c r="F88" s="31"/>
      <c r="G88" s="31"/>
      <c r="H88" s="31"/>
      <c r="I88" s="31"/>
      <c r="J88" s="31"/>
      <c r="K88" s="32"/>
    </row>
    <row r="89" spans="1:11" x14ac:dyDescent="0.2">
      <c r="A89" s="30">
        <v>82</v>
      </c>
      <c r="B89" s="47"/>
      <c r="C89" s="46"/>
      <c r="D89" s="30" t="e">
        <f t="shared" si="3"/>
        <v>#N/A</v>
      </c>
      <c r="E89" s="30">
        <f t="shared" si="4"/>
        <v>-1</v>
      </c>
      <c r="F89" s="31"/>
      <c r="G89" s="31"/>
      <c r="H89" s="31"/>
      <c r="I89" s="31"/>
      <c r="J89" s="31"/>
      <c r="K89" s="32"/>
    </row>
    <row r="90" spans="1:11" x14ac:dyDescent="0.2">
      <c r="A90" s="30">
        <v>83</v>
      </c>
      <c r="B90" s="47"/>
      <c r="C90" s="46"/>
      <c r="D90" s="30" t="e">
        <f t="shared" si="3"/>
        <v>#N/A</v>
      </c>
      <c r="E90" s="30">
        <f t="shared" si="4"/>
        <v>-1</v>
      </c>
      <c r="F90" s="31"/>
      <c r="G90" s="31"/>
      <c r="H90" s="31"/>
      <c r="I90" s="31"/>
      <c r="J90" s="31"/>
      <c r="K90" s="32"/>
    </row>
    <row r="91" spans="1:11" x14ac:dyDescent="0.2">
      <c r="A91" s="30">
        <v>84</v>
      </c>
      <c r="B91" s="47"/>
      <c r="C91" s="46"/>
      <c r="D91" s="30" t="e">
        <f t="shared" si="3"/>
        <v>#N/A</v>
      </c>
      <c r="E91" s="30">
        <f t="shared" si="4"/>
        <v>-1</v>
      </c>
      <c r="F91" s="31"/>
      <c r="G91" s="31"/>
      <c r="H91" s="31"/>
      <c r="I91" s="31"/>
      <c r="J91" s="31"/>
      <c r="K91" s="32"/>
    </row>
    <row r="92" spans="1:11" x14ac:dyDescent="0.2">
      <c r="A92" s="30">
        <v>85</v>
      </c>
      <c r="B92" s="47"/>
      <c r="C92" s="46"/>
      <c r="D92" s="30" t="e">
        <f t="shared" si="3"/>
        <v>#N/A</v>
      </c>
      <c r="E92" s="30">
        <f t="shared" si="4"/>
        <v>-1</v>
      </c>
      <c r="F92" s="31"/>
      <c r="G92" s="31"/>
      <c r="H92" s="31"/>
      <c r="I92" s="31"/>
      <c r="J92" s="31"/>
      <c r="K92" s="32"/>
    </row>
    <row r="93" spans="1:11" x14ac:dyDescent="0.2">
      <c r="A93" s="30">
        <v>86</v>
      </c>
      <c r="B93" s="47"/>
      <c r="C93" s="46"/>
      <c r="D93" s="30" t="e">
        <f t="shared" si="3"/>
        <v>#N/A</v>
      </c>
      <c r="E93" s="30">
        <f t="shared" si="4"/>
        <v>-1</v>
      </c>
      <c r="F93" s="31"/>
      <c r="G93" s="31"/>
      <c r="H93" s="31"/>
      <c r="I93" s="31"/>
      <c r="J93" s="31"/>
      <c r="K93" s="32"/>
    </row>
    <row r="94" spans="1:11" x14ac:dyDescent="0.2">
      <c r="A94" s="30">
        <v>87</v>
      </c>
      <c r="B94" s="47"/>
      <c r="C94" s="46"/>
      <c r="D94" s="30" t="e">
        <f t="shared" si="3"/>
        <v>#N/A</v>
      </c>
      <c r="E94" s="30">
        <f t="shared" si="4"/>
        <v>-1</v>
      </c>
      <c r="F94" s="31"/>
      <c r="G94" s="31"/>
      <c r="H94" s="31"/>
      <c r="I94" s="31"/>
      <c r="J94" s="31"/>
      <c r="K94" s="32"/>
    </row>
    <row r="95" spans="1:11" x14ac:dyDescent="0.2">
      <c r="A95" s="30">
        <v>88</v>
      </c>
      <c r="B95" s="47"/>
      <c r="C95" s="46"/>
      <c r="D95" s="30" t="e">
        <f t="shared" si="3"/>
        <v>#N/A</v>
      </c>
      <c r="E95" s="30">
        <f t="shared" si="4"/>
        <v>-1</v>
      </c>
      <c r="F95" s="31"/>
      <c r="G95" s="31"/>
      <c r="H95" s="31"/>
      <c r="I95" s="31"/>
      <c r="J95" s="31"/>
      <c r="K95" s="32"/>
    </row>
    <row r="96" spans="1:11" x14ac:dyDescent="0.2">
      <c r="A96" s="30">
        <v>89</v>
      </c>
      <c r="B96" s="47"/>
      <c r="C96" s="46"/>
      <c r="D96" s="30" t="e">
        <f t="shared" si="3"/>
        <v>#N/A</v>
      </c>
      <c r="E96" s="30">
        <f t="shared" si="4"/>
        <v>-1</v>
      </c>
      <c r="F96" s="31"/>
      <c r="G96" s="31"/>
      <c r="H96" s="31"/>
      <c r="I96" s="31"/>
      <c r="J96" s="31"/>
      <c r="K96" s="32"/>
    </row>
    <row r="97" spans="1:11" x14ac:dyDescent="0.2">
      <c r="A97" s="30">
        <v>90</v>
      </c>
      <c r="B97" s="47"/>
      <c r="C97" s="46"/>
      <c r="D97" s="30" t="e">
        <f t="shared" si="3"/>
        <v>#N/A</v>
      </c>
      <c r="E97" s="30">
        <f t="shared" si="4"/>
        <v>-1</v>
      </c>
      <c r="F97" s="31"/>
      <c r="G97" s="31"/>
      <c r="H97" s="31"/>
      <c r="I97" s="31"/>
      <c r="J97" s="31"/>
      <c r="K97" s="32"/>
    </row>
    <row r="98" spans="1:11" x14ac:dyDescent="0.2">
      <c r="A98" s="30">
        <v>91</v>
      </c>
      <c r="B98" s="47"/>
      <c r="C98" s="46"/>
      <c r="D98" s="30" t="e">
        <f t="shared" si="3"/>
        <v>#N/A</v>
      </c>
      <c r="E98" s="30">
        <f t="shared" si="4"/>
        <v>-1</v>
      </c>
      <c r="F98" s="31"/>
      <c r="G98" s="31"/>
      <c r="H98" s="31"/>
      <c r="I98" s="31"/>
      <c r="J98" s="31"/>
      <c r="K98" s="32"/>
    </row>
    <row r="99" spans="1:11" x14ac:dyDescent="0.2">
      <c r="A99" s="30">
        <v>92</v>
      </c>
      <c r="B99" s="47"/>
      <c r="C99" s="46"/>
      <c r="D99" s="30" t="e">
        <f t="shared" si="3"/>
        <v>#N/A</v>
      </c>
      <c r="E99" s="30">
        <f t="shared" si="4"/>
        <v>-1</v>
      </c>
      <c r="F99" s="31"/>
      <c r="G99" s="31"/>
      <c r="H99" s="31"/>
      <c r="I99" s="31"/>
      <c r="J99" s="31"/>
      <c r="K99" s="32"/>
    </row>
    <row r="100" spans="1:11" x14ac:dyDescent="0.2">
      <c r="A100" s="30">
        <v>93</v>
      </c>
      <c r="B100" s="47"/>
      <c r="C100" s="46"/>
      <c r="D100" s="30" t="e">
        <f t="shared" si="3"/>
        <v>#N/A</v>
      </c>
      <c r="E100" s="30">
        <f t="shared" si="4"/>
        <v>-1</v>
      </c>
      <c r="F100" s="31"/>
      <c r="G100" s="31"/>
      <c r="H100" s="31"/>
      <c r="I100" s="31"/>
      <c r="J100" s="31"/>
      <c r="K100" s="32"/>
    </row>
    <row r="101" spans="1:11" x14ac:dyDescent="0.2">
      <c r="A101" s="30">
        <v>94</v>
      </c>
      <c r="B101" s="47"/>
      <c r="C101" s="46"/>
      <c r="D101" s="30" t="e">
        <f t="shared" si="3"/>
        <v>#N/A</v>
      </c>
      <c r="E101" s="30">
        <f t="shared" si="4"/>
        <v>-1</v>
      </c>
      <c r="F101" s="31"/>
      <c r="G101" s="31"/>
      <c r="H101" s="31"/>
      <c r="I101" s="31"/>
      <c r="J101" s="31"/>
      <c r="K101" s="32"/>
    </row>
    <row r="102" spans="1:11" x14ac:dyDescent="0.2">
      <c r="A102" s="30">
        <v>95</v>
      </c>
      <c r="B102" s="47"/>
      <c r="C102" s="46"/>
      <c r="D102" s="30" t="e">
        <f t="shared" si="3"/>
        <v>#N/A</v>
      </c>
      <c r="E102" s="30">
        <f t="shared" si="4"/>
        <v>-1</v>
      </c>
      <c r="F102" s="31"/>
      <c r="G102" s="31"/>
      <c r="H102" s="31"/>
      <c r="I102" s="31"/>
      <c r="J102" s="31"/>
      <c r="K102" s="32"/>
    </row>
    <row r="103" spans="1:11" x14ac:dyDescent="0.2">
      <c r="A103" s="30">
        <v>96</v>
      </c>
      <c r="B103" s="47"/>
      <c r="C103" s="46"/>
      <c r="D103" s="30" t="e">
        <f t="shared" si="3"/>
        <v>#N/A</v>
      </c>
      <c r="E103" s="30">
        <f t="shared" si="4"/>
        <v>-1</v>
      </c>
      <c r="F103" s="31"/>
      <c r="G103" s="31"/>
      <c r="H103" s="31"/>
      <c r="I103" s="31"/>
      <c r="J103" s="31"/>
      <c r="K103" s="32"/>
    </row>
    <row r="104" spans="1:11" x14ac:dyDescent="0.2">
      <c r="A104" s="30">
        <v>97</v>
      </c>
      <c r="B104" s="47"/>
      <c r="C104" s="46"/>
      <c r="D104" s="30" t="e">
        <f t="shared" ref="D104:D135" si="5">+IF(AND(ISTEXT(C104)=TRUE,K104&lt;&gt;""),PROPER(K104),IF(AND(ISTEXT(C104)=TRUE,K104="",COUNTA(F104:J104)&lt;4),"",VLOOKUP(E104,grd,2,TRUE)))</f>
        <v>#N/A</v>
      </c>
      <c r="E104" s="30">
        <f t="shared" si="4"/>
        <v>-1</v>
      </c>
      <c r="F104" s="31"/>
      <c r="G104" s="31"/>
      <c r="H104" s="31"/>
      <c r="I104" s="31"/>
      <c r="J104" s="31"/>
      <c r="K104" s="32"/>
    </row>
    <row r="105" spans="1:11" x14ac:dyDescent="0.2">
      <c r="A105" s="30">
        <v>98</v>
      </c>
      <c r="B105" s="47"/>
      <c r="C105" s="46"/>
      <c r="D105" s="30" t="e">
        <f t="shared" si="5"/>
        <v>#N/A</v>
      </c>
      <c r="E105" s="30">
        <f t="shared" si="4"/>
        <v>-1</v>
      </c>
      <c r="F105" s="31"/>
      <c r="G105" s="31"/>
      <c r="H105" s="31"/>
      <c r="I105" s="31"/>
      <c r="J105" s="31"/>
      <c r="K105" s="32"/>
    </row>
    <row r="106" spans="1:11" x14ac:dyDescent="0.2">
      <c r="A106" s="30">
        <v>99</v>
      </c>
      <c r="B106" s="47"/>
      <c r="C106" s="46"/>
      <c r="D106" s="30" t="e">
        <f t="shared" si="5"/>
        <v>#N/A</v>
      </c>
      <c r="E106" s="30">
        <f t="shared" si="4"/>
        <v>-1</v>
      </c>
      <c r="F106" s="31"/>
      <c r="G106" s="31"/>
      <c r="H106" s="31"/>
      <c r="I106" s="31"/>
      <c r="J106" s="31"/>
      <c r="K106" s="32"/>
    </row>
    <row r="107" spans="1:11" x14ac:dyDescent="0.2">
      <c r="A107" s="30">
        <v>100</v>
      </c>
      <c r="B107" s="47"/>
      <c r="C107" s="46"/>
      <c r="D107" s="30" t="e">
        <f t="shared" si="5"/>
        <v>#N/A</v>
      </c>
      <c r="E107" s="30">
        <f t="shared" si="4"/>
        <v>-1</v>
      </c>
      <c r="F107" s="31"/>
      <c r="G107" s="31"/>
      <c r="H107" s="31"/>
      <c r="I107" s="31"/>
      <c r="J107" s="31"/>
      <c r="K107" s="32"/>
    </row>
    <row r="108" spans="1:11" x14ac:dyDescent="0.2">
      <c r="A108" s="30">
        <v>101</v>
      </c>
      <c r="B108" s="47"/>
      <c r="C108" s="46"/>
      <c r="D108" s="30" t="e">
        <f t="shared" si="5"/>
        <v>#N/A</v>
      </c>
      <c r="E108" s="30">
        <f t="shared" si="4"/>
        <v>-1</v>
      </c>
      <c r="F108" s="31"/>
      <c r="G108" s="31"/>
      <c r="H108" s="31"/>
      <c r="I108" s="31"/>
      <c r="J108" s="31"/>
      <c r="K108" s="32"/>
    </row>
    <row r="109" spans="1:11" x14ac:dyDescent="0.2">
      <c r="A109" s="30">
        <v>102</v>
      </c>
      <c r="B109" s="47"/>
      <c r="C109" s="46"/>
      <c r="D109" s="30" t="e">
        <f t="shared" si="5"/>
        <v>#N/A</v>
      </c>
      <c r="E109" s="30">
        <f t="shared" si="4"/>
        <v>-1</v>
      </c>
      <c r="F109" s="31"/>
      <c r="G109" s="31"/>
      <c r="H109" s="31"/>
      <c r="I109" s="31"/>
      <c r="J109" s="31"/>
      <c r="K109" s="32"/>
    </row>
    <row r="110" spans="1:11" x14ac:dyDescent="0.2">
      <c r="A110" s="30">
        <v>103</v>
      </c>
      <c r="B110" s="47"/>
      <c r="C110" s="46"/>
      <c r="D110" s="30" t="e">
        <f t="shared" si="5"/>
        <v>#N/A</v>
      </c>
      <c r="E110" s="30">
        <f t="shared" si="4"/>
        <v>-1</v>
      </c>
      <c r="F110" s="31"/>
      <c r="G110" s="31"/>
      <c r="H110" s="31"/>
      <c r="I110" s="31"/>
      <c r="J110" s="31"/>
      <c r="K110" s="32"/>
    </row>
    <row r="111" spans="1:11" x14ac:dyDescent="0.2">
      <c r="A111" s="30">
        <v>104</v>
      </c>
      <c r="B111" s="47"/>
      <c r="C111" s="46"/>
      <c r="D111" s="30" t="e">
        <f t="shared" si="5"/>
        <v>#N/A</v>
      </c>
      <c r="E111" s="30">
        <f t="shared" si="4"/>
        <v>-1</v>
      </c>
      <c r="F111" s="31"/>
      <c r="G111" s="31"/>
      <c r="H111" s="31"/>
      <c r="I111" s="31"/>
      <c r="J111" s="31"/>
      <c r="K111" s="32"/>
    </row>
    <row r="112" spans="1:11" x14ac:dyDescent="0.2">
      <c r="A112" s="30">
        <v>105</v>
      </c>
      <c r="B112" s="47"/>
      <c r="C112" s="46"/>
      <c r="D112" s="30" t="e">
        <f t="shared" si="5"/>
        <v>#N/A</v>
      </c>
      <c r="E112" s="30">
        <f t="shared" si="4"/>
        <v>-1</v>
      </c>
      <c r="F112" s="31"/>
      <c r="G112" s="31"/>
      <c r="H112" s="31"/>
      <c r="I112" s="31"/>
      <c r="J112" s="31"/>
      <c r="K112" s="32"/>
    </row>
    <row r="113" spans="1:11" x14ac:dyDescent="0.2">
      <c r="A113" s="30">
        <v>106</v>
      </c>
      <c r="B113" s="47"/>
      <c r="C113" s="46"/>
      <c r="D113" s="30" t="e">
        <f t="shared" si="5"/>
        <v>#N/A</v>
      </c>
      <c r="E113" s="30">
        <f t="shared" si="4"/>
        <v>-1</v>
      </c>
      <c r="F113" s="31"/>
      <c r="G113" s="31"/>
      <c r="H113" s="31"/>
      <c r="I113" s="31"/>
      <c r="J113" s="31"/>
      <c r="K113" s="32"/>
    </row>
    <row r="114" spans="1:11" x14ac:dyDescent="0.2">
      <c r="A114" s="30">
        <v>107</v>
      </c>
      <c r="B114" s="47"/>
      <c r="C114" s="46"/>
      <c r="D114" s="30" t="e">
        <f t="shared" si="5"/>
        <v>#N/A</v>
      </c>
      <c r="E114" s="30">
        <f t="shared" si="4"/>
        <v>-1</v>
      </c>
      <c r="F114" s="31"/>
      <c r="G114" s="31"/>
      <c r="H114" s="31"/>
      <c r="I114" s="31"/>
      <c r="J114" s="31"/>
      <c r="K114" s="32"/>
    </row>
    <row r="115" spans="1:11" x14ac:dyDescent="0.2">
      <c r="A115" s="30">
        <v>108</v>
      </c>
      <c r="B115" s="47"/>
      <c r="C115" s="46"/>
      <c r="D115" s="30" t="e">
        <f t="shared" si="5"/>
        <v>#N/A</v>
      </c>
      <c r="E115" s="30">
        <f t="shared" si="4"/>
        <v>-1</v>
      </c>
      <c r="F115" s="31"/>
      <c r="G115" s="31"/>
      <c r="H115" s="31"/>
      <c r="I115" s="31"/>
      <c r="J115" s="31"/>
      <c r="K115" s="32"/>
    </row>
    <row r="116" spans="1:11" x14ac:dyDescent="0.2">
      <c r="A116" s="30">
        <v>109</v>
      </c>
      <c r="B116" s="47"/>
      <c r="C116" s="46"/>
      <c r="D116" s="30" t="e">
        <f t="shared" si="5"/>
        <v>#N/A</v>
      </c>
      <c r="E116" s="30">
        <f t="shared" si="4"/>
        <v>-1</v>
      </c>
      <c r="F116" s="31"/>
      <c r="G116" s="31"/>
      <c r="H116" s="31"/>
      <c r="I116" s="31"/>
      <c r="J116" s="31"/>
      <c r="K116" s="32"/>
    </row>
    <row r="117" spans="1:11" x14ac:dyDescent="0.2">
      <c r="A117" s="30">
        <v>110</v>
      </c>
      <c r="B117" s="47"/>
      <c r="C117" s="46"/>
      <c r="D117" s="30" t="e">
        <f t="shared" si="5"/>
        <v>#N/A</v>
      </c>
      <c r="E117" s="30">
        <f t="shared" si="4"/>
        <v>-1</v>
      </c>
      <c r="F117" s="31"/>
      <c r="G117" s="31"/>
      <c r="H117" s="31"/>
      <c r="I117" s="31"/>
      <c r="J117" s="31"/>
      <c r="K117" s="32"/>
    </row>
    <row r="118" spans="1:11" x14ac:dyDescent="0.2">
      <c r="A118" s="30">
        <v>111</v>
      </c>
      <c r="B118" s="47"/>
      <c r="C118" s="46"/>
      <c r="D118" s="30" t="e">
        <f t="shared" si="5"/>
        <v>#N/A</v>
      </c>
      <c r="E118" s="30">
        <f t="shared" si="4"/>
        <v>-1</v>
      </c>
      <c r="F118" s="31"/>
      <c r="G118" s="31"/>
      <c r="H118" s="31"/>
      <c r="I118" s="31"/>
      <c r="J118" s="31"/>
      <c r="K118" s="32"/>
    </row>
    <row r="119" spans="1:11" x14ac:dyDescent="0.2">
      <c r="A119" s="30">
        <v>112</v>
      </c>
      <c r="B119" s="47"/>
      <c r="C119" s="46"/>
      <c r="D119" s="30" t="e">
        <f t="shared" si="5"/>
        <v>#N/A</v>
      </c>
      <c r="E119" s="30">
        <f t="shared" si="4"/>
        <v>-1</v>
      </c>
      <c r="F119" s="31"/>
      <c r="G119" s="31"/>
      <c r="H119" s="31"/>
      <c r="I119" s="31"/>
      <c r="J119" s="31"/>
      <c r="K119" s="32"/>
    </row>
    <row r="120" spans="1:11" x14ac:dyDescent="0.2">
      <c r="A120" s="30">
        <v>113</v>
      </c>
      <c r="B120" s="47"/>
      <c r="C120" s="46"/>
      <c r="D120" s="30" t="e">
        <f t="shared" si="5"/>
        <v>#N/A</v>
      </c>
      <c r="E120" s="30">
        <f t="shared" si="4"/>
        <v>-1</v>
      </c>
      <c r="F120" s="31"/>
      <c r="G120" s="31"/>
      <c r="H120" s="31"/>
      <c r="I120" s="31"/>
      <c r="J120" s="31"/>
      <c r="K120" s="32"/>
    </row>
    <row r="121" spans="1:11" x14ac:dyDescent="0.2">
      <c r="A121" s="30">
        <v>114</v>
      </c>
      <c r="B121" s="47"/>
      <c r="C121" s="46"/>
      <c r="D121" s="30" t="e">
        <f t="shared" si="5"/>
        <v>#N/A</v>
      </c>
      <c r="E121" s="30">
        <f t="shared" si="4"/>
        <v>-1</v>
      </c>
      <c r="F121" s="31"/>
      <c r="G121" s="31"/>
      <c r="H121" s="31"/>
      <c r="I121" s="31"/>
      <c r="J121" s="31"/>
      <c r="K121" s="32"/>
    </row>
    <row r="122" spans="1:11" x14ac:dyDescent="0.2">
      <c r="A122" s="30">
        <v>115</v>
      </c>
      <c r="B122" s="47"/>
      <c r="C122" s="46"/>
      <c r="D122" s="30" t="e">
        <f t="shared" si="5"/>
        <v>#N/A</v>
      </c>
      <c r="E122" s="30">
        <f t="shared" si="4"/>
        <v>-1</v>
      </c>
      <c r="F122" s="31"/>
      <c r="G122" s="31"/>
      <c r="H122" s="31"/>
      <c r="I122" s="31"/>
      <c r="J122" s="31"/>
      <c r="K122" s="32"/>
    </row>
    <row r="123" spans="1:11" x14ac:dyDescent="0.2">
      <c r="A123" s="30">
        <v>116</v>
      </c>
      <c r="B123" s="47"/>
      <c r="C123" s="46"/>
      <c r="D123" s="30" t="e">
        <f t="shared" si="5"/>
        <v>#N/A</v>
      </c>
      <c r="E123" s="30">
        <f t="shared" si="4"/>
        <v>-1</v>
      </c>
      <c r="F123" s="31"/>
      <c r="G123" s="31"/>
      <c r="H123" s="31"/>
      <c r="I123" s="31"/>
      <c r="J123" s="31"/>
      <c r="K123" s="32"/>
    </row>
    <row r="124" spans="1:11" x14ac:dyDescent="0.2">
      <c r="A124" s="30">
        <v>117</v>
      </c>
      <c r="B124" s="47"/>
      <c r="C124" s="46"/>
      <c r="D124" s="30" t="e">
        <f t="shared" si="5"/>
        <v>#N/A</v>
      </c>
      <c r="E124" s="30">
        <f t="shared" si="4"/>
        <v>-1</v>
      </c>
      <c r="F124" s="31"/>
      <c r="G124" s="31"/>
      <c r="H124" s="31"/>
      <c r="I124" s="31"/>
      <c r="J124" s="31"/>
      <c r="K124" s="32"/>
    </row>
    <row r="125" spans="1:11" x14ac:dyDescent="0.2">
      <c r="A125" s="30">
        <v>118</v>
      </c>
      <c r="B125" s="47"/>
      <c r="C125" s="46"/>
      <c r="D125" s="30" t="e">
        <f t="shared" si="5"/>
        <v>#N/A</v>
      </c>
      <c r="E125" s="30">
        <f t="shared" si="4"/>
        <v>-1</v>
      </c>
      <c r="F125" s="31"/>
      <c r="G125" s="31"/>
      <c r="H125" s="31"/>
      <c r="I125" s="31"/>
      <c r="J125" s="31"/>
      <c r="K125" s="32"/>
    </row>
    <row r="126" spans="1:11" x14ac:dyDescent="0.2">
      <c r="A126" s="30">
        <v>119</v>
      </c>
      <c r="B126" s="47"/>
      <c r="C126" s="46"/>
      <c r="D126" s="30" t="e">
        <f t="shared" si="5"/>
        <v>#N/A</v>
      </c>
      <c r="E126" s="30">
        <f t="shared" si="4"/>
        <v>-1</v>
      </c>
      <c r="F126" s="31"/>
      <c r="G126" s="31"/>
      <c r="H126" s="31"/>
      <c r="I126" s="31"/>
      <c r="J126" s="31"/>
      <c r="K126" s="32"/>
    </row>
    <row r="127" spans="1:11" x14ac:dyDescent="0.2">
      <c r="A127" s="30">
        <v>120</v>
      </c>
      <c r="B127" s="47"/>
      <c r="C127" s="46"/>
      <c r="D127" s="30" t="e">
        <f t="shared" si="5"/>
        <v>#N/A</v>
      </c>
      <c r="E127" s="30">
        <f t="shared" si="4"/>
        <v>-1</v>
      </c>
      <c r="F127" s="31"/>
      <c r="G127" s="31"/>
      <c r="H127" s="31"/>
      <c r="I127" s="31"/>
      <c r="J127" s="31"/>
      <c r="K127" s="32"/>
    </row>
    <row r="128" spans="1:11" x14ac:dyDescent="0.2">
      <c r="A128" s="30">
        <v>121</v>
      </c>
      <c r="B128" s="47"/>
      <c r="C128" s="46"/>
      <c r="D128" s="30" t="e">
        <f t="shared" si="5"/>
        <v>#N/A</v>
      </c>
      <c r="E128" s="30">
        <f t="shared" si="4"/>
        <v>-1</v>
      </c>
      <c r="F128" s="31"/>
      <c r="G128" s="31"/>
      <c r="H128" s="31"/>
      <c r="I128" s="31"/>
      <c r="J128" s="31"/>
      <c r="K128" s="32"/>
    </row>
    <row r="129" spans="1:11" x14ac:dyDescent="0.2">
      <c r="A129" s="30">
        <v>122</v>
      </c>
      <c r="B129" s="47"/>
      <c r="C129" s="46"/>
      <c r="D129" s="30" t="e">
        <f t="shared" si="5"/>
        <v>#N/A</v>
      </c>
      <c r="E129" s="30">
        <f t="shared" si="4"/>
        <v>-1</v>
      </c>
      <c r="F129" s="31"/>
      <c r="G129" s="31"/>
      <c r="H129" s="31"/>
      <c r="I129" s="31"/>
      <c r="J129" s="31"/>
      <c r="K129" s="32"/>
    </row>
    <row r="130" spans="1:11" x14ac:dyDescent="0.2">
      <c r="A130" s="30">
        <v>123</v>
      </c>
      <c r="B130" s="47"/>
      <c r="C130" s="46"/>
      <c r="D130" s="30" t="e">
        <f t="shared" si="5"/>
        <v>#N/A</v>
      </c>
      <c r="E130" s="30">
        <f t="shared" si="4"/>
        <v>-1</v>
      </c>
      <c r="F130" s="31"/>
      <c r="G130" s="31"/>
      <c r="H130" s="31"/>
      <c r="I130" s="31"/>
      <c r="J130" s="31"/>
      <c r="K130" s="32"/>
    </row>
    <row r="131" spans="1:11" x14ac:dyDescent="0.2">
      <c r="A131" s="30">
        <v>124</v>
      </c>
      <c r="B131" s="47"/>
      <c r="C131" s="46"/>
      <c r="D131" s="30" t="e">
        <f t="shared" si="5"/>
        <v>#N/A</v>
      </c>
      <c r="E131" s="30">
        <f t="shared" si="4"/>
        <v>-1</v>
      </c>
      <c r="F131" s="31"/>
      <c r="G131" s="31"/>
      <c r="H131" s="31"/>
      <c r="I131" s="31"/>
      <c r="J131" s="31"/>
      <c r="K131" s="32"/>
    </row>
    <row r="132" spans="1:11" x14ac:dyDescent="0.2">
      <c r="A132" s="30">
        <v>125</v>
      </c>
      <c r="B132" s="47"/>
      <c r="C132" s="46"/>
      <c r="D132" s="30" t="e">
        <f t="shared" si="5"/>
        <v>#N/A</v>
      </c>
      <c r="E132" s="30">
        <f t="shared" si="4"/>
        <v>-1</v>
      </c>
      <c r="F132" s="31"/>
      <c r="G132" s="31"/>
      <c r="H132" s="31"/>
      <c r="I132" s="31"/>
      <c r="J132" s="31"/>
      <c r="K132" s="32"/>
    </row>
    <row r="133" spans="1:11" x14ac:dyDescent="0.2">
      <c r="A133" s="30">
        <v>126</v>
      </c>
      <c r="B133" s="47"/>
      <c r="C133" s="46"/>
      <c r="D133" s="30" t="e">
        <f t="shared" si="5"/>
        <v>#N/A</v>
      </c>
      <c r="E133" s="30">
        <f t="shared" si="4"/>
        <v>-1</v>
      </c>
      <c r="F133" s="31"/>
      <c r="G133" s="31"/>
      <c r="H133" s="31"/>
      <c r="I133" s="31"/>
      <c r="J133" s="31"/>
      <c r="K133" s="32"/>
    </row>
    <row r="134" spans="1:11" x14ac:dyDescent="0.2">
      <c r="A134" s="30">
        <v>127</v>
      </c>
      <c r="B134" s="47"/>
      <c r="C134" s="46"/>
      <c r="D134" s="30" t="e">
        <f t="shared" si="5"/>
        <v>#N/A</v>
      </c>
      <c r="E134" s="30">
        <f t="shared" si="4"/>
        <v>-1</v>
      </c>
      <c r="F134" s="31"/>
      <c r="G134" s="31"/>
      <c r="H134" s="31"/>
      <c r="I134" s="31"/>
      <c r="J134" s="31"/>
      <c r="K134" s="32"/>
    </row>
    <row r="135" spans="1:11" x14ac:dyDescent="0.2">
      <c r="A135" s="30">
        <v>128</v>
      </c>
      <c r="B135" s="47"/>
      <c r="C135" s="46"/>
      <c r="D135" s="30" t="e">
        <f t="shared" si="5"/>
        <v>#N/A</v>
      </c>
      <c r="E135" s="30">
        <f t="shared" si="4"/>
        <v>-1</v>
      </c>
      <c r="F135" s="31"/>
      <c r="G135" s="31"/>
      <c r="H135" s="31"/>
      <c r="I135" s="31"/>
      <c r="J135" s="31"/>
      <c r="K135" s="32"/>
    </row>
    <row r="136" spans="1:11" x14ac:dyDescent="0.2">
      <c r="A136" s="30">
        <v>129</v>
      </c>
      <c r="B136" s="47"/>
      <c r="C136" s="46"/>
      <c r="D136" s="30" t="e">
        <f t="shared" ref="D136:D167" si="6">+IF(AND(ISTEXT(C136)=TRUE,K136&lt;&gt;""),PROPER(K136),IF(AND(ISTEXT(C136)=TRUE,K136="",COUNTA(F136:J136)&lt;4),"",VLOOKUP(E136,grd,2,TRUE)))</f>
        <v>#N/A</v>
      </c>
      <c r="E136" s="30">
        <f t="shared" si="4"/>
        <v>-1</v>
      </c>
      <c r="F136" s="31"/>
      <c r="G136" s="31"/>
      <c r="H136" s="31"/>
      <c r="I136" s="31"/>
      <c r="J136" s="31"/>
      <c r="K136" s="32"/>
    </row>
    <row r="137" spans="1:11" x14ac:dyDescent="0.2">
      <c r="A137" s="30">
        <v>130</v>
      </c>
      <c r="B137" s="47"/>
      <c r="C137" s="46"/>
      <c r="D137" s="30" t="e">
        <f t="shared" si="6"/>
        <v>#N/A</v>
      </c>
      <c r="E137" s="30">
        <f t="shared" ref="E137:E200" si="7">IF(ISTEXT(C137)=TRUE,IF((SUM($F137:$J137)-ROUNDDOWN(SUM($F137:$J137),0))&gt;0.49,ROUNDUP(SUM($F137:$J137),0),ROUNDDOWN(SUM($F137:$J137),0)),-1)</f>
        <v>-1</v>
      </c>
      <c r="F137" s="31"/>
      <c r="G137" s="31"/>
      <c r="H137" s="31"/>
      <c r="I137" s="31"/>
      <c r="J137" s="31"/>
      <c r="K137" s="32"/>
    </row>
    <row r="138" spans="1:11" x14ac:dyDescent="0.2">
      <c r="A138" s="30">
        <v>131</v>
      </c>
      <c r="B138" s="47"/>
      <c r="C138" s="46"/>
      <c r="D138" s="30" t="e">
        <f t="shared" si="6"/>
        <v>#N/A</v>
      </c>
      <c r="E138" s="30">
        <f t="shared" si="7"/>
        <v>-1</v>
      </c>
      <c r="F138" s="31"/>
      <c r="G138" s="31"/>
      <c r="H138" s="31"/>
      <c r="I138" s="31"/>
      <c r="J138" s="31"/>
      <c r="K138" s="32"/>
    </row>
    <row r="139" spans="1:11" x14ac:dyDescent="0.2">
      <c r="A139" s="30">
        <v>132</v>
      </c>
      <c r="B139" s="47"/>
      <c r="C139" s="46"/>
      <c r="D139" s="30" t="e">
        <f t="shared" si="6"/>
        <v>#N/A</v>
      </c>
      <c r="E139" s="30">
        <f t="shared" si="7"/>
        <v>-1</v>
      </c>
      <c r="F139" s="31"/>
      <c r="G139" s="31"/>
      <c r="H139" s="31"/>
      <c r="I139" s="31"/>
      <c r="J139" s="31"/>
      <c r="K139" s="32"/>
    </row>
    <row r="140" spans="1:11" x14ac:dyDescent="0.2">
      <c r="A140" s="30">
        <v>133</v>
      </c>
      <c r="B140" s="47"/>
      <c r="C140" s="46"/>
      <c r="D140" s="30" t="e">
        <f t="shared" si="6"/>
        <v>#N/A</v>
      </c>
      <c r="E140" s="30">
        <f t="shared" si="7"/>
        <v>-1</v>
      </c>
      <c r="F140" s="31"/>
      <c r="G140" s="31"/>
      <c r="H140" s="31"/>
      <c r="I140" s="31"/>
      <c r="J140" s="31"/>
      <c r="K140" s="32"/>
    </row>
    <row r="141" spans="1:11" x14ac:dyDescent="0.2">
      <c r="A141" s="30">
        <v>134</v>
      </c>
      <c r="B141" s="47"/>
      <c r="C141" s="46"/>
      <c r="D141" s="30" t="e">
        <f t="shared" si="6"/>
        <v>#N/A</v>
      </c>
      <c r="E141" s="30">
        <f t="shared" si="7"/>
        <v>-1</v>
      </c>
      <c r="F141" s="31"/>
      <c r="G141" s="31"/>
      <c r="H141" s="31"/>
      <c r="I141" s="31"/>
      <c r="J141" s="31"/>
      <c r="K141" s="32"/>
    </row>
    <row r="142" spans="1:11" x14ac:dyDescent="0.2">
      <c r="A142" s="30">
        <v>135</v>
      </c>
      <c r="B142" s="47"/>
      <c r="C142" s="46"/>
      <c r="D142" s="30" t="e">
        <f t="shared" si="6"/>
        <v>#N/A</v>
      </c>
      <c r="E142" s="30">
        <f t="shared" si="7"/>
        <v>-1</v>
      </c>
      <c r="F142" s="31"/>
      <c r="G142" s="31"/>
      <c r="H142" s="31"/>
      <c r="I142" s="31"/>
      <c r="J142" s="31"/>
      <c r="K142" s="32"/>
    </row>
    <row r="143" spans="1:11" x14ac:dyDescent="0.2">
      <c r="A143" s="30">
        <v>136</v>
      </c>
      <c r="B143" s="47"/>
      <c r="C143" s="46"/>
      <c r="D143" s="30" t="e">
        <f t="shared" si="6"/>
        <v>#N/A</v>
      </c>
      <c r="E143" s="30">
        <f t="shared" si="7"/>
        <v>-1</v>
      </c>
      <c r="F143" s="31"/>
      <c r="G143" s="31"/>
      <c r="H143" s="31"/>
      <c r="I143" s="31"/>
      <c r="J143" s="31"/>
      <c r="K143" s="32"/>
    </row>
    <row r="144" spans="1:11" x14ac:dyDescent="0.2">
      <c r="A144" s="30">
        <v>137</v>
      </c>
      <c r="B144" s="47"/>
      <c r="C144" s="46"/>
      <c r="D144" s="30" t="e">
        <f t="shared" si="6"/>
        <v>#N/A</v>
      </c>
      <c r="E144" s="30">
        <f t="shared" si="7"/>
        <v>-1</v>
      </c>
      <c r="F144" s="31"/>
      <c r="G144" s="31"/>
      <c r="H144" s="31"/>
      <c r="I144" s="31"/>
      <c r="J144" s="31"/>
      <c r="K144" s="32"/>
    </row>
    <row r="145" spans="1:11" x14ac:dyDescent="0.2">
      <c r="A145" s="30">
        <v>138</v>
      </c>
      <c r="B145" s="47"/>
      <c r="C145" s="46"/>
      <c r="D145" s="30" t="e">
        <f t="shared" si="6"/>
        <v>#N/A</v>
      </c>
      <c r="E145" s="30">
        <f t="shared" si="7"/>
        <v>-1</v>
      </c>
      <c r="F145" s="31"/>
      <c r="G145" s="31"/>
      <c r="H145" s="31"/>
      <c r="I145" s="31"/>
      <c r="J145" s="31"/>
      <c r="K145" s="32"/>
    </row>
    <row r="146" spans="1:11" x14ac:dyDescent="0.2">
      <c r="A146" s="30">
        <v>139</v>
      </c>
      <c r="B146" s="47"/>
      <c r="C146" s="46"/>
      <c r="D146" s="30" t="e">
        <f t="shared" si="6"/>
        <v>#N/A</v>
      </c>
      <c r="E146" s="30">
        <f t="shared" si="7"/>
        <v>-1</v>
      </c>
      <c r="F146" s="31"/>
      <c r="G146" s="31"/>
      <c r="H146" s="31"/>
      <c r="I146" s="31"/>
      <c r="J146" s="31"/>
      <c r="K146" s="32"/>
    </row>
    <row r="147" spans="1:11" x14ac:dyDescent="0.2">
      <c r="A147" s="30">
        <v>140</v>
      </c>
      <c r="B147" s="47"/>
      <c r="C147" s="46"/>
      <c r="D147" s="30" t="e">
        <f t="shared" si="6"/>
        <v>#N/A</v>
      </c>
      <c r="E147" s="30">
        <f t="shared" si="7"/>
        <v>-1</v>
      </c>
      <c r="F147" s="31"/>
      <c r="G147" s="31"/>
      <c r="H147" s="31"/>
      <c r="I147" s="31"/>
      <c r="J147" s="31"/>
      <c r="K147" s="32"/>
    </row>
    <row r="148" spans="1:11" x14ac:dyDescent="0.2">
      <c r="A148" s="30">
        <v>141</v>
      </c>
      <c r="B148" s="47"/>
      <c r="C148" s="46"/>
      <c r="D148" s="30" t="e">
        <f t="shared" si="6"/>
        <v>#N/A</v>
      </c>
      <c r="E148" s="30">
        <f t="shared" si="7"/>
        <v>-1</v>
      </c>
      <c r="F148" s="31"/>
      <c r="G148" s="31"/>
      <c r="H148" s="31"/>
      <c r="I148" s="31"/>
      <c r="J148" s="31"/>
      <c r="K148" s="32"/>
    </row>
    <row r="149" spans="1:11" x14ac:dyDescent="0.2">
      <c r="A149" s="30">
        <v>142</v>
      </c>
      <c r="B149" s="47"/>
      <c r="C149" s="46"/>
      <c r="D149" s="30" t="e">
        <f t="shared" si="6"/>
        <v>#N/A</v>
      </c>
      <c r="E149" s="30">
        <f t="shared" si="7"/>
        <v>-1</v>
      </c>
      <c r="F149" s="31"/>
      <c r="G149" s="31"/>
      <c r="H149" s="31"/>
      <c r="I149" s="31"/>
      <c r="J149" s="31"/>
      <c r="K149" s="32"/>
    </row>
    <row r="150" spans="1:11" x14ac:dyDescent="0.2">
      <c r="A150" s="30">
        <v>143</v>
      </c>
      <c r="B150" s="47"/>
      <c r="C150" s="46"/>
      <c r="D150" s="30" t="e">
        <f t="shared" si="6"/>
        <v>#N/A</v>
      </c>
      <c r="E150" s="30">
        <f t="shared" si="7"/>
        <v>-1</v>
      </c>
      <c r="F150" s="31"/>
      <c r="G150" s="31"/>
      <c r="H150" s="31"/>
      <c r="I150" s="31"/>
      <c r="J150" s="31"/>
      <c r="K150" s="32"/>
    </row>
    <row r="151" spans="1:11" x14ac:dyDescent="0.2">
      <c r="A151" s="30">
        <v>144</v>
      </c>
      <c r="B151" s="47"/>
      <c r="C151" s="46"/>
      <c r="D151" s="30" t="e">
        <f t="shared" si="6"/>
        <v>#N/A</v>
      </c>
      <c r="E151" s="30">
        <f t="shared" si="7"/>
        <v>-1</v>
      </c>
      <c r="F151" s="31"/>
      <c r="G151" s="31"/>
      <c r="H151" s="31"/>
      <c r="I151" s="31"/>
      <c r="J151" s="31"/>
      <c r="K151" s="32"/>
    </row>
    <row r="152" spans="1:11" x14ac:dyDescent="0.2">
      <c r="A152" s="30">
        <v>145</v>
      </c>
      <c r="B152" s="47"/>
      <c r="C152" s="46"/>
      <c r="D152" s="30" t="e">
        <f t="shared" si="6"/>
        <v>#N/A</v>
      </c>
      <c r="E152" s="30">
        <f t="shared" si="7"/>
        <v>-1</v>
      </c>
      <c r="F152" s="31"/>
      <c r="G152" s="31"/>
      <c r="H152" s="31"/>
      <c r="I152" s="31"/>
      <c r="J152" s="31"/>
      <c r="K152" s="32"/>
    </row>
    <row r="153" spans="1:11" x14ac:dyDescent="0.2">
      <c r="A153" s="30">
        <v>146</v>
      </c>
      <c r="B153" s="47"/>
      <c r="C153" s="46"/>
      <c r="D153" s="30" t="e">
        <f t="shared" si="6"/>
        <v>#N/A</v>
      </c>
      <c r="E153" s="30">
        <f t="shared" si="7"/>
        <v>-1</v>
      </c>
      <c r="F153" s="31"/>
      <c r="G153" s="31"/>
      <c r="H153" s="31"/>
      <c r="I153" s="31"/>
      <c r="J153" s="31"/>
      <c r="K153" s="32"/>
    </row>
    <row r="154" spans="1:11" x14ac:dyDescent="0.2">
      <c r="A154" s="30">
        <v>147</v>
      </c>
      <c r="B154" s="47"/>
      <c r="C154" s="46"/>
      <c r="D154" s="30" t="e">
        <f t="shared" si="6"/>
        <v>#N/A</v>
      </c>
      <c r="E154" s="30">
        <f t="shared" si="7"/>
        <v>-1</v>
      </c>
      <c r="F154" s="31"/>
      <c r="G154" s="31"/>
      <c r="H154" s="31"/>
      <c r="I154" s="31"/>
      <c r="J154" s="31"/>
      <c r="K154" s="32"/>
    </row>
    <row r="155" spans="1:11" x14ac:dyDescent="0.2">
      <c r="A155" s="30">
        <v>148</v>
      </c>
      <c r="B155" s="47"/>
      <c r="C155" s="46"/>
      <c r="D155" s="30" t="e">
        <f t="shared" si="6"/>
        <v>#N/A</v>
      </c>
      <c r="E155" s="30">
        <f t="shared" si="7"/>
        <v>-1</v>
      </c>
      <c r="F155" s="31"/>
      <c r="G155" s="31"/>
      <c r="H155" s="31"/>
      <c r="I155" s="31"/>
      <c r="J155" s="31"/>
      <c r="K155" s="32"/>
    </row>
    <row r="156" spans="1:11" x14ac:dyDescent="0.2">
      <c r="A156" s="30">
        <v>149</v>
      </c>
      <c r="B156" s="47"/>
      <c r="C156" s="46"/>
      <c r="D156" s="30" t="e">
        <f t="shared" si="6"/>
        <v>#N/A</v>
      </c>
      <c r="E156" s="30">
        <f t="shared" si="7"/>
        <v>-1</v>
      </c>
      <c r="F156" s="31"/>
      <c r="G156" s="31"/>
      <c r="H156" s="31"/>
      <c r="I156" s="31"/>
      <c r="J156" s="31"/>
      <c r="K156" s="32"/>
    </row>
    <row r="157" spans="1:11" x14ac:dyDescent="0.2">
      <c r="A157" s="30">
        <v>150</v>
      </c>
      <c r="B157" s="47"/>
      <c r="C157" s="46"/>
      <c r="D157" s="30" t="e">
        <f t="shared" si="6"/>
        <v>#N/A</v>
      </c>
      <c r="E157" s="30">
        <f t="shared" si="7"/>
        <v>-1</v>
      </c>
      <c r="F157" s="31"/>
      <c r="G157" s="31"/>
      <c r="H157" s="31"/>
      <c r="I157" s="31"/>
      <c r="J157" s="31"/>
      <c r="K157" s="32"/>
    </row>
    <row r="158" spans="1:11" x14ac:dyDescent="0.2">
      <c r="A158" s="30">
        <v>151</v>
      </c>
      <c r="B158" s="47"/>
      <c r="C158" s="46"/>
      <c r="D158" s="30" t="e">
        <f t="shared" si="6"/>
        <v>#N/A</v>
      </c>
      <c r="E158" s="30">
        <f t="shared" si="7"/>
        <v>-1</v>
      </c>
      <c r="F158" s="31"/>
      <c r="G158" s="31"/>
      <c r="H158" s="31"/>
      <c r="I158" s="31"/>
      <c r="J158" s="31"/>
      <c r="K158" s="32"/>
    </row>
    <row r="159" spans="1:11" x14ac:dyDescent="0.2">
      <c r="A159" s="30">
        <v>152</v>
      </c>
      <c r="B159" s="47"/>
      <c r="C159" s="46"/>
      <c r="D159" s="30" t="e">
        <f t="shared" si="6"/>
        <v>#N/A</v>
      </c>
      <c r="E159" s="30">
        <f t="shared" si="7"/>
        <v>-1</v>
      </c>
      <c r="F159" s="31"/>
      <c r="G159" s="31"/>
      <c r="H159" s="31"/>
      <c r="I159" s="31"/>
      <c r="J159" s="31"/>
      <c r="K159" s="32"/>
    </row>
    <row r="160" spans="1:11" x14ac:dyDescent="0.2">
      <c r="A160" s="30">
        <v>153</v>
      </c>
      <c r="B160" s="47"/>
      <c r="C160" s="46"/>
      <c r="D160" s="30" t="e">
        <f t="shared" si="6"/>
        <v>#N/A</v>
      </c>
      <c r="E160" s="30">
        <f t="shared" si="7"/>
        <v>-1</v>
      </c>
      <c r="F160" s="31"/>
      <c r="G160" s="31"/>
      <c r="H160" s="31"/>
      <c r="I160" s="31"/>
      <c r="J160" s="31"/>
      <c r="K160" s="32"/>
    </row>
    <row r="161" spans="1:11" x14ac:dyDescent="0.2">
      <c r="A161" s="30">
        <v>154</v>
      </c>
      <c r="B161" s="47"/>
      <c r="C161" s="46"/>
      <c r="D161" s="30" t="e">
        <f t="shared" si="6"/>
        <v>#N/A</v>
      </c>
      <c r="E161" s="30">
        <f t="shared" si="7"/>
        <v>-1</v>
      </c>
      <c r="F161" s="31"/>
      <c r="G161" s="31"/>
      <c r="H161" s="31"/>
      <c r="I161" s="31"/>
      <c r="J161" s="31"/>
      <c r="K161" s="32"/>
    </row>
    <row r="162" spans="1:11" x14ac:dyDescent="0.2">
      <c r="A162" s="30">
        <v>155</v>
      </c>
      <c r="B162" s="47"/>
      <c r="C162" s="46"/>
      <c r="D162" s="30" t="e">
        <f t="shared" si="6"/>
        <v>#N/A</v>
      </c>
      <c r="E162" s="30">
        <f t="shared" si="7"/>
        <v>-1</v>
      </c>
      <c r="F162" s="31"/>
      <c r="G162" s="31"/>
      <c r="H162" s="31"/>
      <c r="I162" s="31"/>
      <c r="J162" s="31"/>
      <c r="K162" s="32"/>
    </row>
    <row r="163" spans="1:11" x14ac:dyDescent="0.2">
      <c r="A163" s="30">
        <v>156</v>
      </c>
      <c r="B163" s="47"/>
      <c r="C163" s="46"/>
      <c r="D163" s="30" t="e">
        <f t="shared" si="6"/>
        <v>#N/A</v>
      </c>
      <c r="E163" s="30">
        <f t="shared" si="7"/>
        <v>-1</v>
      </c>
      <c r="F163" s="31"/>
      <c r="G163" s="31"/>
      <c r="H163" s="31"/>
      <c r="I163" s="31"/>
      <c r="J163" s="31"/>
      <c r="K163" s="32"/>
    </row>
    <row r="164" spans="1:11" x14ac:dyDescent="0.2">
      <c r="A164" s="30">
        <v>157</v>
      </c>
      <c r="B164" s="47"/>
      <c r="C164" s="46"/>
      <c r="D164" s="30" t="e">
        <f t="shared" si="6"/>
        <v>#N/A</v>
      </c>
      <c r="E164" s="30">
        <f t="shared" si="7"/>
        <v>-1</v>
      </c>
      <c r="F164" s="31"/>
      <c r="G164" s="31"/>
      <c r="H164" s="31"/>
      <c r="I164" s="31"/>
      <c r="J164" s="31"/>
      <c r="K164" s="32"/>
    </row>
    <row r="165" spans="1:11" x14ac:dyDescent="0.2">
      <c r="A165" s="30">
        <v>158</v>
      </c>
      <c r="B165" s="47"/>
      <c r="C165" s="46"/>
      <c r="D165" s="30" t="e">
        <f t="shared" si="6"/>
        <v>#N/A</v>
      </c>
      <c r="E165" s="30">
        <f t="shared" si="7"/>
        <v>-1</v>
      </c>
      <c r="F165" s="31"/>
      <c r="G165" s="31"/>
      <c r="H165" s="31"/>
      <c r="I165" s="31"/>
      <c r="J165" s="31"/>
      <c r="K165" s="32"/>
    </row>
    <row r="166" spans="1:11" x14ac:dyDescent="0.2">
      <c r="A166" s="30">
        <v>159</v>
      </c>
      <c r="B166" s="47"/>
      <c r="C166" s="46"/>
      <c r="D166" s="30" t="e">
        <f t="shared" si="6"/>
        <v>#N/A</v>
      </c>
      <c r="E166" s="30">
        <f t="shared" si="7"/>
        <v>-1</v>
      </c>
      <c r="F166" s="31"/>
      <c r="G166" s="31"/>
      <c r="H166" s="31"/>
      <c r="I166" s="31"/>
      <c r="J166" s="31"/>
      <c r="K166" s="32"/>
    </row>
    <row r="167" spans="1:11" x14ac:dyDescent="0.2">
      <c r="A167" s="30">
        <v>160</v>
      </c>
      <c r="B167" s="47"/>
      <c r="C167" s="46"/>
      <c r="D167" s="30" t="e">
        <f t="shared" si="6"/>
        <v>#N/A</v>
      </c>
      <c r="E167" s="30">
        <f t="shared" si="7"/>
        <v>-1</v>
      </c>
      <c r="F167" s="31"/>
      <c r="G167" s="31"/>
      <c r="H167" s="31"/>
      <c r="I167" s="31"/>
      <c r="J167" s="31"/>
      <c r="K167" s="32"/>
    </row>
    <row r="168" spans="1:11" x14ac:dyDescent="0.2">
      <c r="A168" s="30">
        <v>161</v>
      </c>
      <c r="B168" s="47"/>
      <c r="C168" s="46"/>
      <c r="D168" s="30" t="e">
        <f t="shared" ref="D168:D199" si="8">+IF(AND(ISTEXT(C168)=TRUE,K168&lt;&gt;""),PROPER(K168),IF(AND(ISTEXT(C168)=TRUE,K168="",COUNTA(F168:J168)&lt;4),"",VLOOKUP(E168,grd,2,TRUE)))</f>
        <v>#N/A</v>
      </c>
      <c r="E168" s="30">
        <f t="shared" si="7"/>
        <v>-1</v>
      </c>
      <c r="F168" s="31"/>
      <c r="G168" s="31"/>
      <c r="H168" s="31"/>
      <c r="I168" s="31"/>
      <c r="J168" s="31"/>
      <c r="K168" s="32"/>
    </row>
    <row r="169" spans="1:11" x14ac:dyDescent="0.2">
      <c r="A169" s="30">
        <v>162</v>
      </c>
      <c r="B169" s="47"/>
      <c r="C169" s="46"/>
      <c r="D169" s="30" t="e">
        <f t="shared" si="8"/>
        <v>#N/A</v>
      </c>
      <c r="E169" s="30">
        <f t="shared" si="7"/>
        <v>-1</v>
      </c>
      <c r="F169" s="31"/>
      <c r="G169" s="31"/>
      <c r="H169" s="31"/>
      <c r="I169" s="31"/>
      <c r="J169" s="31"/>
      <c r="K169" s="32"/>
    </row>
    <row r="170" spans="1:11" x14ac:dyDescent="0.2">
      <c r="A170" s="30">
        <v>163</v>
      </c>
      <c r="B170" s="47"/>
      <c r="C170" s="46"/>
      <c r="D170" s="30" t="e">
        <f t="shared" si="8"/>
        <v>#N/A</v>
      </c>
      <c r="E170" s="30">
        <f t="shared" si="7"/>
        <v>-1</v>
      </c>
      <c r="F170" s="31"/>
      <c r="G170" s="31"/>
      <c r="H170" s="31"/>
      <c r="I170" s="31"/>
      <c r="J170" s="31"/>
      <c r="K170" s="32"/>
    </row>
    <row r="171" spans="1:11" x14ac:dyDescent="0.2">
      <c r="A171" s="30">
        <v>164</v>
      </c>
      <c r="B171" s="47"/>
      <c r="C171" s="46"/>
      <c r="D171" s="30" t="e">
        <f t="shared" si="8"/>
        <v>#N/A</v>
      </c>
      <c r="E171" s="30">
        <f t="shared" si="7"/>
        <v>-1</v>
      </c>
      <c r="F171" s="31"/>
      <c r="G171" s="31"/>
      <c r="H171" s="31"/>
      <c r="I171" s="31"/>
      <c r="J171" s="31"/>
      <c r="K171" s="32"/>
    </row>
    <row r="172" spans="1:11" x14ac:dyDescent="0.2">
      <c r="A172" s="30">
        <v>165</v>
      </c>
      <c r="B172" s="47"/>
      <c r="C172" s="46"/>
      <c r="D172" s="30" t="e">
        <f t="shared" si="8"/>
        <v>#N/A</v>
      </c>
      <c r="E172" s="30">
        <f t="shared" si="7"/>
        <v>-1</v>
      </c>
      <c r="F172" s="31"/>
      <c r="G172" s="31"/>
      <c r="H172" s="31"/>
      <c r="I172" s="31"/>
      <c r="J172" s="31"/>
      <c r="K172" s="32"/>
    </row>
    <row r="173" spans="1:11" x14ac:dyDescent="0.2">
      <c r="A173" s="30">
        <v>166</v>
      </c>
      <c r="B173" s="47"/>
      <c r="C173" s="46"/>
      <c r="D173" s="30" t="e">
        <f t="shared" si="8"/>
        <v>#N/A</v>
      </c>
      <c r="E173" s="30">
        <f t="shared" si="7"/>
        <v>-1</v>
      </c>
      <c r="F173" s="31"/>
      <c r="G173" s="31"/>
      <c r="H173" s="31"/>
      <c r="I173" s="31"/>
      <c r="J173" s="31"/>
      <c r="K173" s="32"/>
    </row>
    <row r="174" spans="1:11" x14ac:dyDescent="0.2">
      <c r="A174" s="30">
        <v>167</v>
      </c>
      <c r="B174" s="47"/>
      <c r="C174" s="46"/>
      <c r="D174" s="30" t="e">
        <f t="shared" si="8"/>
        <v>#N/A</v>
      </c>
      <c r="E174" s="30">
        <f t="shared" si="7"/>
        <v>-1</v>
      </c>
      <c r="F174" s="31"/>
      <c r="G174" s="31"/>
      <c r="H174" s="31"/>
      <c r="I174" s="31"/>
      <c r="J174" s="31"/>
      <c r="K174" s="32"/>
    </row>
    <row r="175" spans="1:11" x14ac:dyDescent="0.2">
      <c r="A175" s="30">
        <v>168</v>
      </c>
      <c r="B175" s="47"/>
      <c r="C175" s="46"/>
      <c r="D175" s="30" t="e">
        <f t="shared" si="8"/>
        <v>#N/A</v>
      </c>
      <c r="E175" s="30">
        <f t="shared" si="7"/>
        <v>-1</v>
      </c>
      <c r="F175" s="31"/>
      <c r="G175" s="31"/>
      <c r="H175" s="31"/>
      <c r="I175" s="31"/>
      <c r="J175" s="31"/>
      <c r="K175" s="32"/>
    </row>
    <row r="176" spans="1:11" x14ac:dyDescent="0.2">
      <c r="A176" s="30">
        <v>169</v>
      </c>
      <c r="B176" s="47"/>
      <c r="C176" s="46"/>
      <c r="D176" s="30" t="e">
        <f t="shared" si="8"/>
        <v>#N/A</v>
      </c>
      <c r="E176" s="30">
        <f t="shared" si="7"/>
        <v>-1</v>
      </c>
      <c r="F176" s="31"/>
      <c r="G176" s="31"/>
      <c r="H176" s="31"/>
      <c r="I176" s="31"/>
      <c r="J176" s="31"/>
      <c r="K176" s="32"/>
    </row>
    <row r="177" spans="1:11" x14ac:dyDescent="0.2">
      <c r="A177" s="30">
        <v>170</v>
      </c>
      <c r="B177" s="47"/>
      <c r="C177" s="46"/>
      <c r="D177" s="30" t="e">
        <f t="shared" si="8"/>
        <v>#N/A</v>
      </c>
      <c r="E177" s="30">
        <f t="shared" si="7"/>
        <v>-1</v>
      </c>
      <c r="F177" s="31"/>
      <c r="G177" s="31"/>
      <c r="H177" s="31"/>
      <c r="I177" s="31"/>
      <c r="J177" s="31"/>
      <c r="K177" s="32"/>
    </row>
    <row r="178" spans="1:11" x14ac:dyDescent="0.2">
      <c r="A178" s="30">
        <v>171</v>
      </c>
      <c r="B178" s="47"/>
      <c r="C178" s="46"/>
      <c r="D178" s="30" t="e">
        <f t="shared" si="8"/>
        <v>#N/A</v>
      </c>
      <c r="E178" s="30">
        <f t="shared" si="7"/>
        <v>-1</v>
      </c>
      <c r="F178" s="31"/>
      <c r="G178" s="31"/>
      <c r="H178" s="31"/>
      <c r="I178" s="31"/>
      <c r="J178" s="31"/>
      <c r="K178" s="32"/>
    </row>
    <row r="179" spans="1:11" x14ac:dyDescent="0.2">
      <c r="A179" s="30">
        <v>172</v>
      </c>
      <c r="B179" s="47"/>
      <c r="C179" s="46"/>
      <c r="D179" s="30" t="e">
        <f t="shared" si="8"/>
        <v>#N/A</v>
      </c>
      <c r="E179" s="30">
        <f t="shared" si="7"/>
        <v>-1</v>
      </c>
      <c r="F179" s="31"/>
      <c r="G179" s="31"/>
      <c r="H179" s="31"/>
      <c r="I179" s="31"/>
      <c r="J179" s="31"/>
      <c r="K179" s="32"/>
    </row>
    <row r="180" spans="1:11" x14ac:dyDescent="0.2">
      <c r="A180" s="30">
        <v>173</v>
      </c>
      <c r="B180" s="47"/>
      <c r="C180" s="46"/>
      <c r="D180" s="30" t="e">
        <f t="shared" si="8"/>
        <v>#N/A</v>
      </c>
      <c r="E180" s="30">
        <f t="shared" si="7"/>
        <v>-1</v>
      </c>
      <c r="F180" s="31"/>
      <c r="G180" s="31"/>
      <c r="H180" s="31"/>
      <c r="I180" s="31"/>
      <c r="J180" s="31"/>
      <c r="K180" s="32"/>
    </row>
    <row r="181" spans="1:11" x14ac:dyDescent="0.2">
      <c r="A181" s="30">
        <v>174</v>
      </c>
      <c r="B181" s="47"/>
      <c r="C181" s="46"/>
      <c r="D181" s="30" t="e">
        <f t="shared" si="8"/>
        <v>#N/A</v>
      </c>
      <c r="E181" s="30">
        <f t="shared" si="7"/>
        <v>-1</v>
      </c>
      <c r="F181" s="31"/>
      <c r="G181" s="31"/>
      <c r="H181" s="31"/>
      <c r="I181" s="31"/>
      <c r="J181" s="31"/>
      <c r="K181" s="32"/>
    </row>
    <row r="182" spans="1:11" x14ac:dyDescent="0.2">
      <c r="A182" s="30">
        <v>175</v>
      </c>
      <c r="B182" s="47"/>
      <c r="C182" s="46"/>
      <c r="D182" s="30" t="e">
        <f t="shared" si="8"/>
        <v>#N/A</v>
      </c>
      <c r="E182" s="30">
        <f t="shared" si="7"/>
        <v>-1</v>
      </c>
      <c r="F182" s="31"/>
      <c r="G182" s="31"/>
      <c r="H182" s="31"/>
      <c r="I182" s="31"/>
      <c r="J182" s="31"/>
      <c r="K182" s="32"/>
    </row>
    <row r="183" spans="1:11" x14ac:dyDescent="0.2">
      <c r="A183" s="30">
        <v>176</v>
      </c>
      <c r="B183" s="47"/>
      <c r="C183" s="46"/>
      <c r="D183" s="30" t="e">
        <f t="shared" si="8"/>
        <v>#N/A</v>
      </c>
      <c r="E183" s="30">
        <f t="shared" si="7"/>
        <v>-1</v>
      </c>
      <c r="F183" s="31"/>
      <c r="G183" s="31"/>
      <c r="H183" s="31"/>
      <c r="I183" s="31"/>
      <c r="J183" s="31"/>
      <c r="K183" s="32"/>
    </row>
    <row r="184" spans="1:11" x14ac:dyDescent="0.2">
      <c r="A184" s="30">
        <v>177</v>
      </c>
      <c r="B184" s="47"/>
      <c r="C184" s="46"/>
      <c r="D184" s="30" t="e">
        <f t="shared" si="8"/>
        <v>#N/A</v>
      </c>
      <c r="E184" s="30">
        <f t="shared" si="7"/>
        <v>-1</v>
      </c>
      <c r="F184" s="31"/>
      <c r="G184" s="31"/>
      <c r="H184" s="31"/>
      <c r="I184" s="31"/>
      <c r="J184" s="31"/>
      <c r="K184" s="32"/>
    </row>
    <row r="185" spans="1:11" x14ac:dyDescent="0.2">
      <c r="A185" s="30">
        <v>178</v>
      </c>
      <c r="B185" s="47"/>
      <c r="C185" s="46"/>
      <c r="D185" s="30" t="e">
        <f t="shared" si="8"/>
        <v>#N/A</v>
      </c>
      <c r="E185" s="30">
        <f t="shared" si="7"/>
        <v>-1</v>
      </c>
      <c r="F185" s="31"/>
      <c r="G185" s="31"/>
      <c r="H185" s="31"/>
      <c r="I185" s="31"/>
      <c r="J185" s="31"/>
      <c r="K185" s="32"/>
    </row>
    <row r="186" spans="1:11" x14ac:dyDescent="0.2">
      <c r="A186" s="30">
        <v>179</v>
      </c>
      <c r="B186" s="47"/>
      <c r="C186" s="46"/>
      <c r="D186" s="30" t="e">
        <f t="shared" si="8"/>
        <v>#N/A</v>
      </c>
      <c r="E186" s="30">
        <f t="shared" si="7"/>
        <v>-1</v>
      </c>
      <c r="F186" s="31"/>
      <c r="G186" s="31"/>
      <c r="H186" s="31"/>
      <c r="I186" s="31"/>
      <c r="J186" s="31"/>
      <c r="K186" s="32"/>
    </row>
    <row r="187" spans="1:11" x14ac:dyDescent="0.2">
      <c r="A187" s="30">
        <v>180</v>
      </c>
      <c r="B187" s="47"/>
      <c r="C187" s="46"/>
      <c r="D187" s="30" t="e">
        <f t="shared" si="8"/>
        <v>#N/A</v>
      </c>
      <c r="E187" s="30">
        <f t="shared" si="7"/>
        <v>-1</v>
      </c>
      <c r="F187" s="31"/>
      <c r="G187" s="31"/>
      <c r="H187" s="31"/>
      <c r="I187" s="31"/>
      <c r="J187" s="31"/>
      <c r="K187" s="32"/>
    </row>
    <row r="188" spans="1:11" x14ac:dyDescent="0.2">
      <c r="A188" s="30">
        <v>181</v>
      </c>
      <c r="B188" s="47"/>
      <c r="C188" s="46"/>
      <c r="D188" s="30" t="e">
        <f t="shared" si="8"/>
        <v>#N/A</v>
      </c>
      <c r="E188" s="30">
        <f t="shared" si="7"/>
        <v>-1</v>
      </c>
      <c r="F188" s="31"/>
      <c r="G188" s="31"/>
      <c r="H188" s="31"/>
      <c r="I188" s="31"/>
      <c r="J188" s="31"/>
      <c r="K188" s="32"/>
    </row>
    <row r="189" spans="1:11" x14ac:dyDescent="0.2">
      <c r="A189" s="30">
        <v>182</v>
      </c>
      <c r="B189" s="47"/>
      <c r="C189" s="46"/>
      <c r="D189" s="30" t="e">
        <f t="shared" si="8"/>
        <v>#N/A</v>
      </c>
      <c r="E189" s="30">
        <f t="shared" si="7"/>
        <v>-1</v>
      </c>
      <c r="F189" s="31"/>
      <c r="G189" s="31"/>
      <c r="H189" s="31"/>
      <c r="I189" s="31"/>
      <c r="J189" s="31"/>
      <c r="K189" s="32"/>
    </row>
    <row r="190" spans="1:11" x14ac:dyDescent="0.2">
      <c r="A190" s="30">
        <v>183</v>
      </c>
      <c r="B190" s="47"/>
      <c r="C190" s="46"/>
      <c r="D190" s="30" t="e">
        <f t="shared" si="8"/>
        <v>#N/A</v>
      </c>
      <c r="E190" s="30">
        <f t="shared" si="7"/>
        <v>-1</v>
      </c>
      <c r="F190" s="31"/>
      <c r="G190" s="31"/>
      <c r="H190" s="31"/>
      <c r="I190" s="31"/>
      <c r="J190" s="31"/>
      <c r="K190" s="32"/>
    </row>
    <row r="191" spans="1:11" x14ac:dyDescent="0.2">
      <c r="A191" s="30">
        <v>184</v>
      </c>
      <c r="B191" s="47"/>
      <c r="C191" s="46"/>
      <c r="D191" s="30" t="e">
        <f t="shared" si="8"/>
        <v>#N/A</v>
      </c>
      <c r="E191" s="30">
        <f t="shared" si="7"/>
        <v>-1</v>
      </c>
      <c r="F191" s="31"/>
      <c r="G191" s="31"/>
      <c r="H191" s="31"/>
      <c r="I191" s="31"/>
      <c r="J191" s="31"/>
      <c r="K191" s="32"/>
    </row>
    <row r="192" spans="1:11" x14ac:dyDescent="0.2">
      <c r="A192" s="30">
        <v>185</v>
      </c>
      <c r="B192" s="47"/>
      <c r="C192" s="46"/>
      <c r="D192" s="30" t="e">
        <f t="shared" si="8"/>
        <v>#N/A</v>
      </c>
      <c r="E192" s="30">
        <f t="shared" si="7"/>
        <v>-1</v>
      </c>
      <c r="F192" s="31"/>
      <c r="G192" s="31"/>
      <c r="H192" s="31"/>
      <c r="I192" s="31"/>
      <c r="J192" s="31"/>
      <c r="K192" s="32"/>
    </row>
    <row r="193" spans="1:11" x14ac:dyDescent="0.2">
      <c r="A193" s="30">
        <v>186</v>
      </c>
      <c r="B193" s="47"/>
      <c r="C193" s="46"/>
      <c r="D193" s="30" t="e">
        <f t="shared" si="8"/>
        <v>#N/A</v>
      </c>
      <c r="E193" s="30">
        <f t="shared" si="7"/>
        <v>-1</v>
      </c>
      <c r="F193" s="31"/>
      <c r="G193" s="31"/>
      <c r="H193" s="31"/>
      <c r="I193" s="31"/>
      <c r="J193" s="31"/>
      <c r="K193" s="32"/>
    </row>
    <row r="194" spans="1:11" x14ac:dyDescent="0.2">
      <c r="A194" s="30">
        <v>187</v>
      </c>
      <c r="B194" s="47"/>
      <c r="C194" s="46"/>
      <c r="D194" s="30" t="e">
        <f t="shared" si="8"/>
        <v>#N/A</v>
      </c>
      <c r="E194" s="30">
        <f t="shared" si="7"/>
        <v>-1</v>
      </c>
      <c r="F194" s="31"/>
      <c r="G194" s="31"/>
      <c r="H194" s="31"/>
      <c r="I194" s="31"/>
      <c r="J194" s="31"/>
      <c r="K194" s="32"/>
    </row>
    <row r="195" spans="1:11" x14ac:dyDescent="0.2">
      <c r="A195" s="30">
        <v>188</v>
      </c>
      <c r="B195" s="47"/>
      <c r="C195" s="46"/>
      <c r="D195" s="30" t="e">
        <f t="shared" si="8"/>
        <v>#N/A</v>
      </c>
      <c r="E195" s="30">
        <f t="shared" si="7"/>
        <v>-1</v>
      </c>
      <c r="F195" s="31"/>
      <c r="G195" s="31"/>
      <c r="H195" s="31"/>
      <c r="I195" s="31"/>
      <c r="J195" s="31"/>
      <c r="K195" s="32"/>
    </row>
    <row r="196" spans="1:11" x14ac:dyDescent="0.2">
      <c r="A196" s="30">
        <v>189</v>
      </c>
      <c r="B196" s="47"/>
      <c r="C196" s="46"/>
      <c r="D196" s="30" t="e">
        <f t="shared" si="8"/>
        <v>#N/A</v>
      </c>
      <c r="E196" s="30">
        <f t="shared" si="7"/>
        <v>-1</v>
      </c>
      <c r="F196" s="31"/>
      <c r="G196" s="31"/>
      <c r="H196" s="31"/>
      <c r="I196" s="31"/>
      <c r="J196" s="31"/>
      <c r="K196" s="32"/>
    </row>
    <row r="197" spans="1:11" x14ac:dyDescent="0.2">
      <c r="A197" s="30">
        <v>190</v>
      </c>
      <c r="B197" s="47"/>
      <c r="C197" s="46"/>
      <c r="D197" s="30" t="e">
        <f t="shared" si="8"/>
        <v>#N/A</v>
      </c>
      <c r="E197" s="30">
        <f t="shared" si="7"/>
        <v>-1</v>
      </c>
      <c r="F197" s="31"/>
      <c r="G197" s="31"/>
      <c r="H197" s="31"/>
      <c r="I197" s="31"/>
      <c r="J197" s="31"/>
      <c r="K197" s="32"/>
    </row>
    <row r="198" spans="1:11" x14ac:dyDescent="0.2">
      <c r="A198" s="30">
        <v>191</v>
      </c>
      <c r="B198" s="47"/>
      <c r="C198" s="46"/>
      <c r="D198" s="30" t="e">
        <f t="shared" si="8"/>
        <v>#N/A</v>
      </c>
      <c r="E198" s="30">
        <f t="shared" si="7"/>
        <v>-1</v>
      </c>
      <c r="F198" s="31"/>
      <c r="G198" s="31"/>
      <c r="H198" s="31"/>
      <c r="I198" s="31"/>
      <c r="J198" s="31"/>
      <c r="K198" s="32"/>
    </row>
    <row r="199" spans="1:11" x14ac:dyDescent="0.2">
      <c r="A199" s="30">
        <v>192</v>
      </c>
      <c r="B199" s="47"/>
      <c r="C199" s="46"/>
      <c r="D199" s="30" t="e">
        <f t="shared" si="8"/>
        <v>#N/A</v>
      </c>
      <c r="E199" s="30">
        <f t="shared" si="7"/>
        <v>-1</v>
      </c>
      <c r="F199" s="31"/>
      <c r="G199" s="31"/>
      <c r="H199" s="31"/>
      <c r="I199" s="31"/>
      <c r="J199" s="31"/>
      <c r="K199" s="32"/>
    </row>
    <row r="200" spans="1:11" x14ac:dyDescent="0.2">
      <c r="A200" s="30">
        <v>193</v>
      </c>
      <c r="B200" s="47"/>
      <c r="C200" s="46"/>
      <c r="D200" s="30" t="e">
        <f t="shared" ref="D200" si="9">+IF(AND(ISTEXT(C200)=TRUE,K200&lt;&gt;""),PROPER(K200),IF(AND(ISTEXT(C200)=TRUE,K200="",COUNTA(F200:J200)&lt;4),"",VLOOKUP(E200,grd,2,TRUE)))</f>
        <v>#N/A</v>
      </c>
      <c r="E200" s="30">
        <f t="shared" si="7"/>
        <v>-1</v>
      </c>
      <c r="F200" s="31"/>
      <c r="G200" s="31"/>
      <c r="H200" s="31"/>
      <c r="I200" s="31"/>
      <c r="J200" s="31"/>
      <c r="K200" s="32"/>
    </row>
  </sheetData>
  <sheetProtection password="CF66" sheet="1" objects="1" scenarios="1" insertColumns="0" insertRows="0"/>
  <protectedRanges>
    <protectedRange sqref="M5" name="Range6"/>
    <protectedRange sqref="N7:N11" name="Range5"/>
    <protectedRange sqref="N3:N4" name="Range4"/>
    <protectedRange sqref="F8:K200" name="Range2"/>
  </protectedRanges>
  <dataConsolidate/>
  <mergeCells count="25">
    <mergeCell ref="C1:H1"/>
    <mergeCell ref="C3:H3"/>
    <mergeCell ref="O27:P27"/>
    <mergeCell ref="O22:P22"/>
    <mergeCell ref="O23:P23"/>
    <mergeCell ref="O24:P24"/>
    <mergeCell ref="O25:P25"/>
    <mergeCell ref="O26:P26"/>
    <mergeCell ref="O17:P17"/>
    <mergeCell ref="O18:P18"/>
    <mergeCell ref="O19:P19"/>
    <mergeCell ref="O20:P20"/>
    <mergeCell ref="O21:P21"/>
    <mergeCell ref="O12:Q12"/>
    <mergeCell ref="O13:P13"/>
    <mergeCell ref="O14:P14"/>
    <mergeCell ref="A2:B2"/>
    <mergeCell ref="C2:H2"/>
    <mergeCell ref="O15:P15"/>
    <mergeCell ref="O16:P16"/>
    <mergeCell ref="L11:M11"/>
    <mergeCell ref="L7:M7"/>
    <mergeCell ref="L8:M8"/>
    <mergeCell ref="L9:M9"/>
    <mergeCell ref="L10:M10"/>
  </mergeCells>
  <phoneticPr fontId="2" type="noConversion"/>
  <conditionalFormatting sqref="A8:A200">
    <cfRule type="expression" dxfId="9" priority="6" stopIfTrue="1">
      <formula>+AND(ISTEXT(B8)=TRUE,ISTEXT(C8)=TRUE)</formula>
    </cfRule>
  </conditionalFormatting>
  <conditionalFormatting sqref="F8:J200 D8:D200">
    <cfRule type="expression" dxfId="8" priority="7" stopIfTrue="1">
      <formula>+ISTEXT($C8)=TRUE</formula>
    </cfRule>
  </conditionalFormatting>
  <conditionalFormatting sqref="E8:E200">
    <cfRule type="expression" dxfId="7" priority="13" stopIfTrue="1">
      <formula>+AND(C8&lt;&gt;"",E8&lt;101)</formula>
    </cfRule>
    <cfRule type="cellIs" dxfId="6" priority="14" stopIfTrue="1" operator="greaterThan">
      <formula>100</formula>
    </cfRule>
  </conditionalFormatting>
  <conditionalFormatting sqref="K8:K200">
    <cfRule type="expression" dxfId="5" priority="9" stopIfTrue="1">
      <formula>+ISTEXT(K8)=TRUE</formula>
    </cfRule>
  </conditionalFormatting>
  <conditionalFormatting sqref="J7">
    <cfRule type="cellIs" dxfId="4" priority="21" stopIfTrue="1" operator="lessThan">
      <formula>20</formula>
    </cfRule>
  </conditionalFormatting>
  <conditionalFormatting sqref="E7">
    <cfRule type="cellIs" dxfId="3" priority="20" stopIfTrue="1" operator="greaterThan">
      <formula>100</formula>
    </cfRule>
  </conditionalFormatting>
  <conditionalFormatting sqref="I7">
    <cfRule type="cellIs" dxfId="2" priority="4" stopIfTrue="1" operator="lessThan">
      <formula>20</formula>
    </cfRule>
  </conditionalFormatting>
  <conditionalFormatting sqref="H7">
    <cfRule type="cellIs" dxfId="1" priority="3" stopIfTrue="1" operator="lessThan">
      <formula>20</formula>
    </cfRule>
  </conditionalFormatting>
  <conditionalFormatting sqref="B8:C200">
    <cfRule type="expression" dxfId="0" priority="1" stopIfTrue="1">
      <formula>+ISTEXT($C8)=TRUE</formula>
    </cfRule>
  </conditionalFormatting>
  <dataValidations count="2">
    <dataValidation type="custom" allowBlank="1" showInputMessage="1" showErrorMessage="1" error="Plz insert a correct Grade!!!" sqref="K8:K200">
      <formula1>+OR(K8="W", K8="I")</formula1>
    </dataValidation>
    <dataValidation type="custom" showInputMessage="1" showErrorMessage="1" error="Your Inputed value is greater than the WEIGHT !!!" sqref="F8:J200">
      <formula1>OR(AND(F8&lt;F$7+0.001,$M$5=2),AND(F8="ab",$M$5=2))</formula1>
    </dataValidation>
  </dataValidations>
  <pageMargins left="0.4" right="0" top="0.2" bottom="0.7" header="0.3" footer="0"/>
  <pageSetup paperSize="9" scale="105" fitToWidth="0" fitToHeight="0" orientation="portrait"/>
  <headerFooter>
    <oddHeader>&amp;RPage No. - &amp;P  (&amp;D)</oddHeader>
    <oddFooter>&amp;L&amp;"Arial,Bold"     Faculty Signature&amp;C&amp;"Arial,Bold"Head/Coordinator 
School of Science and Engineering&amp;R&amp;"Arial,Bold"Dean                         &amp;"Arial,Regular"&amp;1.&amp;"Arial,Bold"&amp;10 
School of Science and Engineering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Course</vt:lpstr>
      <vt:lpstr>grd</vt:lpstr>
      <vt:lpstr>Course!Print_Area</vt:lpstr>
      <vt:lpstr>Course!Print_Titles</vt:lpstr>
    </vt:vector>
  </TitlesOfParts>
  <Company>UIU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fhasan</dc:creator>
  <cp:lastModifiedBy>Admin</cp:lastModifiedBy>
  <cp:lastPrinted>2013-01-02T10:08:32Z</cp:lastPrinted>
  <dcterms:created xsi:type="dcterms:W3CDTF">2007-03-07T07:56:00Z</dcterms:created>
  <dcterms:modified xsi:type="dcterms:W3CDTF">2025-03-18T04:27:25Z</dcterms:modified>
</cp:coreProperties>
</file>