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10-11-22 h2o2 libh4 mcpba final kinetics\"/>
    </mc:Choice>
  </mc:AlternateContent>
  <xr:revisionPtr revIDLastSave="0" documentId="8_{7A9AB156-14D3-4EA9-B963-AECE832DA35C}" xr6:coauthVersionLast="47" xr6:coauthVersionMax="47" xr10:uidLastSave="{00000000-0000-0000-0000-000000000000}"/>
  <bookViews>
    <workbookView xWindow="-120" yWindow="-120" windowWidth="29040" windowHeight="15720" xr2:uid="{B572C955-7CBA-4E76-8F7A-EBABF56EF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M4" i="1"/>
  <c r="N4" i="1"/>
  <c r="O4" i="1"/>
  <c r="P4" i="1"/>
  <c r="Q4" i="1"/>
  <c r="L5" i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Q3" i="1"/>
  <c r="P3" i="1"/>
  <c r="L3" i="1"/>
  <c r="M3" i="1"/>
  <c r="N3" i="1"/>
  <c r="O3" i="1"/>
  <c r="Q2" i="1"/>
  <c r="P2" i="1"/>
  <c r="O2" i="1"/>
  <c r="N2" i="1"/>
  <c r="L2" i="1"/>
  <c r="M2" i="1"/>
</calcChain>
</file>

<file path=xl/sharedStrings.xml><?xml version="1.0" encoding="utf-8"?>
<sst xmlns="http://schemas.openxmlformats.org/spreadsheetml/2006/main" count="23" uniqueCount="23">
  <si>
    <t>A488</t>
  </si>
  <si>
    <t>A532</t>
  </si>
  <si>
    <t>A546</t>
  </si>
  <si>
    <t>A555</t>
  </si>
  <si>
    <t>A568</t>
  </si>
  <si>
    <t>A594</t>
  </si>
  <si>
    <t>A647</t>
  </si>
  <si>
    <t>Dye</t>
  </si>
  <si>
    <t>mCPBA rel k error</t>
  </si>
  <si>
    <t>mCPBA rel K</t>
  </si>
  <si>
    <t>LiBH4 rel K</t>
  </si>
  <si>
    <t>LiBH4 rel k error</t>
  </si>
  <si>
    <t>H2O2 rel K</t>
  </si>
  <si>
    <t>H2O2 rel k error</t>
  </si>
  <si>
    <t>mCPBA tau 1</t>
  </si>
  <si>
    <t>mCPBA tau 2</t>
  </si>
  <si>
    <t>mCPBA tau 3</t>
  </si>
  <si>
    <t>LiBH4 tau 1</t>
  </si>
  <si>
    <t>LiBH4 tau 2</t>
  </si>
  <si>
    <t>LiBH4 tau 3</t>
  </si>
  <si>
    <t>H2O2 tau 1</t>
  </si>
  <si>
    <t>H2O2 tau 2</t>
  </si>
  <si>
    <t>H2O2 tau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</si>
</sst>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505-E641-4920-A397-BEE6A71E6E10}">
  <dimension ref="A1:Q8"/>
  <sheetViews>
    <sheetView tabSelected="1" workbookViewId="0">
      <selection activeCell="P8" sqref="P8:Q8"/>
    </sheetView>
  </sheetViews>
  <sheetFormatPr defaultRowHeight="15" x14ac:dyDescent="0.25"/>
  <cols>
    <col min="2" max="2" width="16.140625" customWidth="1"/>
    <col min="3" max="3" width="12.7109375" customWidth="1"/>
    <col min="4" max="4" width="13.42578125" customWidth="1"/>
    <col min="5" max="5" width="12" customWidth="1"/>
    <col min="6" max="6" width="13.42578125" customWidth="1"/>
    <col min="7" max="10" width="12" customWidth="1"/>
    <col min="11" max="11" width="15.140625" customWidth="1"/>
    <col min="12" max="12" width="15" customWidth="1"/>
    <col min="13" max="13" width="19" customWidth="1"/>
    <col min="14" max="14" width="13" customWidth="1"/>
    <col min="15" max="15" width="17.85546875" customWidth="1"/>
    <col min="16" max="16" width="14" customWidth="1"/>
    <col min="17" max="17" width="17" customWidth="1"/>
  </cols>
  <sheetData>
    <row r="1" spans="1:17" x14ac:dyDescent="0.25">
      <c r="A1" t="s">
        <v>7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L1" t="s">
        <v>9</v>
      </c>
      <c r="M1" t="s">
        <v>8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0</v>
      </c>
      <c r="B2" s="1">
        <v>209.1</v>
      </c>
      <c r="C2" s="1">
        <v>220.6</v>
      </c>
      <c r="D2" s="1">
        <v>233.6</v>
      </c>
      <c r="E2" s="1">
        <v>555.20000000000005</v>
      </c>
      <c r="F2" s="1">
        <v>539.4</v>
      </c>
      <c r="G2" s="1">
        <v>525.29999999999995</v>
      </c>
      <c r="H2" s="1">
        <v>482.9</v>
      </c>
      <c r="I2" s="1">
        <v>364.9</v>
      </c>
      <c r="J2" s="1"/>
      <c r="L2">
        <f>AVERAGE(B2:D2)</f>
        <v>221.1</v>
      </c>
      <c r="M2">
        <f>_xlfn.STDEV.P(B2:D2)</f>
        <v>10.008329864001619</v>
      </c>
      <c r="N2">
        <f>AVERAGE(E2:G2)*10</f>
        <v>5399.6666666666661</v>
      </c>
      <c r="O2">
        <f>_xlfn.STDEV.P(E2:G2)*10</f>
        <v>122.13198689214187</v>
      </c>
      <c r="P2">
        <f>AVERAGE(H2:I2)*1470</f>
        <v>623133</v>
      </c>
      <c r="Q2">
        <f>_xlfn.STDEV.P(H2:I2)*1470</f>
        <v>86729.999999999636</v>
      </c>
    </row>
    <row r="3" spans="1:17" x14ac:dyDescent="0.25">
      <c r="A3" t="s">
        <v>1</v>
      </c>
      <c r="B3" s="1">
        <v>139.6</v>
      </c>
      <c r="C3" s="1">
        <v>147.19999999999999</v>
      </c>
      <c r="D3" s="1">
        <v>145.6</v>
      </c>
      <c r="E3" s="1">
        <v>407.4</v>
      </c>
      <c r="F3" s="1">
        <v>416.8</v>
      </c>
      <c r="G3" s="1">
        <v>453.1</v>
      </c>
      <c r="H3" s="1">
        <v>199.1</v>
      </c>
      <c r="I3" s="1">
        <v>215.3</v>
      </c>
      <c r="J3" s="1">
        <v>276.2</v>
      </c>
      <c r="L3">
        <f>AVERAGE(B3:D3)</f>
        <v>144.13333333333333</v>
      </c>
      <c r="M3">
        <f>_xlfn.STDEV.P(B3:D3)</f>
        <v>3.2714251057027441</v>
      </c>
      <c r="N3">
        <f>AVERAGE(E3:G3)*10</f>
        <v>4257.666666666667</v>
      </c>
      <c r="O3">
        <f>_xlfn.STDEV.P(E3:G3)*10</f>
        <v>197.04878132640729</v>
      </c>
      <c r="P3">
        <f>AVERAGE(H3:J3)*1470</f>
        <v>338393.99999999994</v>
      </c>
      <c r="Q3">
        <f>_xlfn.STDEV.P(H3:J3)*1470</f>
        <v>48792.929467290727</v>
      </c>
    </row>
    <row r="4" spans="1:17" x14ac:dyDescent="0.25">
      <c r="A4" t="s">
        <v>2</v>
      </c>
      <c r="L4" t="e">
        <f t="shared" ref="L4:L8" si="0">AVERAGE(B4:D4)</f>
        <v>#DIV/0!</v>
      </c>
      <c r="M4" t="e">
        <f t="shared" ref="M4:M8" si="1">_xlfn.STDEV.P(B4:D4)</f>
        <v>#DIV/0!</v>
      </c>
      <c r="N4" t="e">
        <f t="shared" ref="N4:N8" si="2">AVERAGE(E4:G4)*10</f>
        <v>#DIV/0!</v>
      </c>
      <c r="O4" t="e">
        <f t="shared" ref="O4:O8" si="3">_xlfn.STDEV.P(E4:G4)*10</f>
        <v>#DIV/0!</v>
      </c>
      <c r="P4" t="e">
        <f t="shared" ref="P4:P8" si="4">AVERAGE(H4:J4)*1470</f>
        <v>#DIV/0!</v>
      </c>
      <c r="Q4" t="e">
        <f t="shared" ref="Q4:Q8" si="5">_xlfn.STDEV.P(H4:J4)*1470</f>
        <v>#DIV/0!</v>
      </c>
    </row>
    <row r="5" spans="1:17" x14ac:dyDescent="0.25">
      <c r="A5" t="s">
        <v>3</v>
      </c>
      <c r="B5" s="1">
        <v>100.5</v>
      </c>
      <c r="C5" s="1">
        <v>102.9</v>
      </c>
      <c r="D5" s="1">
        <v>101</v>
      </c>
      <c r="E5" s="1">
        <v>174.6</v>
      </c>
      <c r="F5" s="1">
        <v>173.3</v>
      </c>
      <c r="G5" s="1">
        <v>172</v>
      </c>
      <c r="H5" s="1">
        <v>160.4</v>
      </c>
      <c r="I5" s="1">
        <v>183.2</v>
      </c>
      <c r="J5" s="1">
        <v>224.1</v>
      </c>
      <c r="L5">
        <f t="shared" si="0"/>
        <v>101.46666666666665</v>
      </c>
      <c r="M5">
        <f t="shared" si="1"/>
        <v>1.0338708279513906</v>
      </c>
      <c r="N5">
        <f t="shared" si="2"/>
        <v>1732.9999999999998</v>
      </c>
      <c r="O5">
        <f t="shared" si="3"/>
        <v>10.614455552060416</v>
      </c>
      <c r="P5">
        <f t="shared" si="4"/>
        <v>278173</v>
      </c>
      <c r="Q5">
        <f t="shared" si="5"/>
        <v>38738.954993649379</v>
      </c>
    </row>
    <row r="6" spans="1:17" x14ac:dyDescent="0.25">
      <c r="A6" t="s">
        <v>4</v>
      </c>
      <c r="L6" t="e">
        <f t="shared" si="0"/>
        <v>#DIV/0!</v>
      </c>
      <c r="M6" t="e">
        <f t="shared" si="1"/>
        <v>#DIV/0!</v>
      </c>
      <c r="N6" t="e">
        <f t="shared" si="2"/>
        <v>#DIV/0!</v>
      </c>
      <c r="O6" t="e">
        <f t="shared" si="3"/>
        <v>#DIV/0!</v>
      </c>
      <c r="P6" t="e">
        <f t="shared" si="4"/>
        <v>#DIV/0!</v>
      </c>
      <c r="Q6" t="e">
        <f t="shared" si="5"/>
        <v>#DIV/0!</v>
      </c>
    </row>
    <row r="7" spans="1:17" x14ac:dyDescent="0.25">
      <c r="A7" t="s">
        <v>5</v>
      </c>
      <c r="L7" t="e">
        <f t="shared" si="0"/>
        <v>#DIV/0!</v>
      </c>
      <c r="M7" t="e">
        <f t="shared" si="1"/>
        <v>#DIV/0!</v>
      </c>
      <c r="N7" t="e">
        <f t="shared" si="2"/>
        <v>#DIV/0!</v>
      </c>
      <c r="O7" t="e">
        <f t="shared" si="3"/>
        <v>#DIV/0!</v>
      </c>
      <c r="P7" t="e">
        <f t="shared" si="4"/>
        <v>#DIV/0!</v>
      </c>
      <c r="Q7" t="e">
        <f t="shared" si="5"/>
        <v>#DIV/0!</v>
      </c>
    </row>
    <row r="8" spans="1:17" x14ac:dyDescent="0.25">
      <c r="A8" t="s">
        <v>6</v>
      </c>
      <c r="B8" s="1">
        <v>25.8</v>
      </c>
      <c r="C8" s="1">
        <v>26.31</v>
      </c>
      <c r="D8" s="1">
        <v>25.75</v>
      </c>
      <c r="E8" s="1">
        <v>101.9</v>
      </c>
      <c r="F8" s="1">
        <v>102.4</v>
      </c>
      <c r="G8" s="1">
        <v>100.5</v>
      </c>
      <c r="H8" s="1">
        <v>36.92</v>
      </c>
      <c r="I8" s="1">
        <v>34.659999999999997</v>
      </c>
      <c r="J8" s="1">
        <v>36.340000000000003</v>
      </c>
      <c r="L8">
        <f t="shared" si="0"/>
        <v>25.953333333333333</v>
      </c>
      <c r="M8">
        <f t="shared" si="1"/>
        <v>0.25302612952464387</v>
      </c>
      <c r="N8">
        <f t="shared" si="2"/>
        <v>1016.0000000000001</v>
      </c>
      <c r="O8">
        <f t="shared" si="3"/>
        <v>8.0415587212099044</v>
      </c>
      <c r="P8">
        <f t="shared" si="4"/>
        <v>52880.800000000003</v>
      </c>
      <c r="Q8">
        <f t="shared" si="5"/>
        <v>1408.816041930248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2022-10-11T19:56:55Z</dcterms:created>
  <dcterms:modified xsi:type="dcterms:W3CDTF">2022-10-12T13:39:28Z</dcterms:modified>
</cp:coreProperties>
</file>