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840" yWindow="0" windowWidth="25600" windowHeight="1616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1" l="1"/>
  <c r="I12" i="1"/>
  <c r="K12" i="1"/>
  <c r="L12" i="1"/>
  <c r="M12" i="1"/>
  <c r="Q12" i="1"/>
  <c r="O12" i="1"/>
  <c r="J12" i="1"/>
  <c r="C12" i="1"/>
  <c r="E8" i="1"/>
  <c r="F8" i="1"/>
  <c r="H8" i="1"/>
  <c r="G8" i="1"/>
  <c r="C8" i="1"/>
  <c r="I8" i="1"/>
  <c r="K8" i="1"/>
  <c r="L8" i="1"/>
  <c r="J8" i="1"/>
  <c r="O8" i="1"/>
  <c r="F4" i="1"/>
  <c r="E4" i="1"/>
  <c r="G4" i="1"/>
  <c r="H4" i="1"/>
  <c r="I4" i="1"/>
  <c r="J4" i="1"/>
  <c r="K4" i="1"/>
  <c r="C4" i="1"/>
  <c r="L4" i="1"/>
  <c r="M4" i="1"/>
  <c r="Q4" i="1"/>
  <c r="O4" i="1"/>
  <c r="V4" i="1"/>
  <c r="U12" i="1"/>
  <c r="N12" i="1"/>
  <c r="S12" i="1"/>
  <c r="M8" i="1"/>
  <c r="N8" i="1"/>
  <c r="S8" i="1"/>
  <c r="Q8" i="1"/>
  <c r="U8" i="1"/>
  <c r="S4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<sst xmlns="http://schemas.openxmlformats.org/spreadsheetml/2006/main" count="88" uniqueCount="53">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</sst>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Q28" sqref="Q28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500</v>
      </c>
      <c r="C4" s="4">
        <f>(0.0554*B4^-0.062)*(A4/2.888)^0.3</f>
        <v>3.7732351122495358E-2</v>
      </c>
      <c r="D4" s="5">
        <v>5</v>
      </c>
      <c r="E4">
        <f>11.5*D4*((54)^(-7/3))</f>
        <v>5.2169387567541975E-3</v>
      </c>
      <c r="F4" s="31">
        <f>0.1394*SQRT(W4/131.293)</f>
        <v>0.13924436712943464</v>
      </c>
      <c r="G4">
        <f>3*(E4^(0.15))+0.7*(E4^(0.6))+E4</f>
        <v>1.3988548179604434</v>
      </c>
      <c r="H4">
        <f>(F4*G4)/(1+F4*G4)</f>
        <v>0.16302768809707752</v>
      </c>
      <c r="I4">
        <f>D4*H4*1000/(21.717-2.7759*A4)</f>
        <v>59.643301474248176</v>
      </c>
      <c r="J4">
        <f>1.24*B4^-0.0472*(1-EXP(-239*E4))</f>
        <v>0.65897740523796711</v>
      </c>
      <c r="K4">
        <f>I4/(1+J4)</f>
        <v>35.951846773761709</v>
      </c>
      <c r="L4">
        <f>1-LN(1+(C4/4)*K4)/((C4/4)*K4)</f>
        <v>0.13891617535039147</v>
      </c>
      <c r="M4">
        <f>(I4*(J4/(1+J4))+K4*L4)/(1+3.32*E4^1.141)</f>
        <v>28.45088978552057</v>
      </c>
      <c r="N4">
        <f>M4/D4</f>
        <v>5.6901779571041136</v>
      </c>
      <c r="O4">
        <f>(M4+Q4)*(21.717-2.7759*A4)*0.001</f>
        <v>0.81192866250445273</v>
      </c>
      <c r="P4">
        <f>N4/63</f>
        <v>9.0320285033398631E-2</v>
      </c>
      <c r="Q4">
        <f>(1-L4)*K4</f>
        <v>30.957553723167422</v>
      </c>
      <c r="R4">
        <v>0.11</v>
      </c>
      <c r="S4">
        <f>M4*R4</f>
        <v>3.1295978764072627</v>
      </c>
      <c r="T4">
        <v>26</v>
      </c>
      <c r="U4">
        <f>Q4*T4</f>
        <v>804.89639680235291</v>
      </c>
      <c r="V4">
        <f>D4*H4</f>
        <v>0.81513844048538764</v>
      </c>
      <c r="W4">
        <v>131</v>
      </c>
    </row>
    <row r="5" spans="1:23"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210</v>
      </c>
      <c r="C8" s="4">
        <f>(E8*D8^-F8)*(1-EXP(-POWER(((D8-H8)/G8),0.188*B8^0.333333333)))*(A8/2.888)^0.3</f>
        <v>6.4580802798365599E-3</v>
      </c>
      <c r="D8" s="5">
        <v>40</v>
      </c>
      <c r="E8">
        <f>0.6347*EXP(-0.00014*B8)</f>
        <v>0.61631145610302185</v>
      </c>
      <c r="F8">
        <f>-0.373*EXP(-B8*0.001/E8)+1.5</f>
        <v>1.2347052136987409</v>
      </c>
      <c r="G8">
        <f>10*B8^-0.04*EXP(18/B8)</f>
        <v>8.7970380313526189</v>
      </c>
      <c r="H8">
        <f>1-B8^0.2147+3</f>
        <v>0.84804155932068293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0.60299996880409368</v>
      </c>
      <c r="M8">
        <f>I8*(J8/(1+J8))+K8*L8</f>
        <v>1916.734167832728</v>
      </c>
      <c r="N8">
        <f>M8/D8</f>
        <v>47.918354195818196</v>
      </c>
      <c r="O8" s="5">
        <f>D8</f>
        <v>40</v>
      </c>
      <c r="Q8">
        <f>(I8-M8)</f>
        <v>1010.0472725681243</v>
      </c>
      <c r="R8">
        <v>0.1</v>
      </c>
      <c r="S8">
        <f>M8*R8</f>
        <v>191.67341678327281</v>
      </c>
      <c r="T8">
        <v>24</v>
      </c>
      <c r="U8">
        <f>Q8*T8</f>
        <v>24241.134541634983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2016-01-15T20:26:44Z</dcterms:modified>
</cp:coreProperties>
</file>